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9040" windowHeight="13170" tabRatio="730" activeTab="1"/>
  </bookViews>
  <sheets>
    <sheet name="CONTENTS" sheetId="24" r:id="rId1"/>
    <sheet name="A1" sheetId="1" r:id="rId2"/>
    <sheet name="A2" sheetId="2" r:id="rId3"/>
    <sheet name="A3" sheetId="3" r:id="rId4"/>
    <sheet name="B1" sheetId="4" r:id="rId5"/>
    <sheet name="B2" sheetId="5" r:id="rId6"/>
    <sheet name="C1" sheetId="6" r:id="rId7"/>
    <sheet name="C2" sheetId="7" r:id="rId8"/>
    <sheet name="C3" sheetId="8" r:id="rId9"/>
    <sheet name="C4" sheetId="9" r:id="rId10"/>
    <sheet name="C5" sheetId="10" r:id="rId11"/>
    <sheet name="D1" sheetId="11" r:id="rId12"/>
    <sheet name="D2" sheetId="12" r:id="rId13"/>
    <sheet name="D3" sheetId="13" r:id="rId14"/>
    <sheet name="D4" sheetId="15" r:id="rId15"/>
    <sheet name="D5" sheetId="14" r:id="rId16"/>
    <sheet name="E1" sheetId="16" r:id="rId17"/>
    <sheet name="E2" sheetId="17" r:id="rId18"/>
    <sheet name="E3" sheetId="18" r:id="rId19"/>
    <sheet name="E4" sheetId="19" r:id="rId20"/>
    <sheet name="E5" sheetId="20" r:id="rId21"/>
    <sheet name="E6" sheetId="27" r:id="rId22"/>
    <sheet name="E7" sheetId="23" r:id="rId23"/>
    <sheet name="E8" sheetId="31" r:id="rId24"/>
    <sheet name="E9" sheetId="21" r:id="rId25"/>
    <sheet name="F1" sheetId="28" r:id="rId26"/>
    <sheet name="G1" sheetId="29" r:id="rId27"/>
    <sheet name="G2" sheetId="30" r:id="rId28"/>
    <sheet name="H1" sheetId="22" r:id="rId29"/>
  </sheets>
  <definedNames>
    <definedName name="_xlnm._FilterDatabase" localSheetId="1" hidden="1">'A1'!$A$5:$L$5</definedName>
    <definedName name="_xlnm._FilterDatabase" localSheetId="2" hidden="1">'A2'!$B$7:$U$48</definedName>
    <definedName name="_xlnm._FilterDatabase" localSheetId="4" hidden="1">'B1'!#REF!</definedName>
    <definedName name="_xlnm._FilterDatabase" localSheetId="5" hidden="1">'B2'!$B$7:$V$48</definedName>
    <definedName name="_xlnm._FilterDatabase" localSheetId="6" hidden="1">'C1'!$C$5:$G$48</definedName>
    <definedName name="_xlnm._FilterDatabase" localSheetId="7" hidden="1">'C2'!$C$5:$H$48</definedName>
    <definedName name="_xlnm._FilterDatabase" localSheetId="8" hidden="1">'C3'!$L$6:$S$50</definedName>
    <definedName name="_xlnm._FilterDatabase" localSheetId="9" hidden="1">'C4'!$B$5:$I$5</definedName>
    <definedName name="_xlnm._FilterDatabase" localSheetId="10" hidden="1">'C5'!$B$5:$J$5</definedName>
    <definedName name="_xlnm._FilterDatabase" localSheetId="11" hidden="1">'D1'!#REF!</definedName>
    <definedName name="_xlnm._FilterDatabase" localSheetId="12" hidden="1">'D2'!#REF!</definedName>
    <definedName name="_xlnm._FilterDatabase" localSheetId="13" hidden="1">'D3'!$P$6:$T$47</definedName>
    <definedName name="_xlnm._FilterDatabase" localSheetId="14" hidden="1">'D4'!#REF!</definedName>
    <definedName name="_xlnm._FilterDatabase" localSheetId="15" hidden="1">'D5'!$C$6:$V$48</definedName>
    <definedName name="_xlnm._FilterDatabase" localSheetId="16" hidden="1">'E1'!$A$6:$U$48</definedName>
    <definedName name="_xlnm._FilterDatabase" localSheetId="17" hidden="1">'E2'!$A$50:$AJ$95</definedName>
    <definedName name="_xlnm._FilterDatabase" localSheetId="18" hidden="1">'E3'!$M$6:$W$48</definedName>
    <definedName name="_xlnm._FilterDatabase" localSheetId="19" hidden="1">'E4'!$U$6:$AB$100</definedName>
    <definedName name="_xlnm._FilterDatabase" localSheetId="20" hidden="1">'E5'!$A$6:$BS$48</definedName>
    <definedName name="_xlnm._FilterDatabase" localSheetId="24" hidden="1">'E9'!$A$6:$Q$48</definedName>
    <definedName name="_xlnm._FilterDatabase" localSheetId="25" hidden="1">'F1'!$B$7:$Q$49</definedName>
    <definedName name="_xlnm._FilterDatabase" localSheetId="28" hidden="1">'H1'!$B$5:$D$46</definedName>
    <definedName name="_Sort" localSheetId="0" hidden="1">#REF!</definedName>
    <definedName name="_Sort" localSheetId="15" hidden="1">#REF!</definedName>
    <definedName name="_Sort" localSheetId="21" hidden="1">#REF!</definedName>
    <definedName name="_Sort" localSheetId="23" hidden="1">#REF!</definedName>
    <definedName name="_Sort" hidden="1">#REF!</definedName>
    <definedName name="_xlnm.Print_Area" localSheetId="1">'A1'!$A$2:$L$54</definedName>
    <definedName name="_xlnm.Print_Area" localSheetId="2">'A2'!$A$2:$U$61</definedName>
    <definedName name="_xlnm.Print_Area" localSheetId="3">'A3'!$A$2:$U$60</definedName>
    <definedName name="_xlnm.Print_Area" localSheetId="4">'B1'!$A$2:$G$59</definedName>
    <definedName name="_xlnm.Print_Area" localSheetId="5">'B2'!$A$2:$U$59</definedName>
    <definedName name="_xlnm.Print_Area" localSheetId="6">'C1'!$A$2:$M$60</definedName>
    <definedName name="_xlnm.Print_Area" localSheetId="7">'C2'!$A$2:$Q$58</definedName>
    <definedName name="_xlnm.Print_Area" localSheetId="8">'C3'!$A$2:$S$57</definedName>
    <definedName name="_xlnm.Print_Area" localSheetId="9">'C4'!$A$2:$I$70</definedName>
    <definedName name="_xlnm.Print_Area" localSheetId="10">'C5'!$A$2:$J$56</definedName>
    <definedName name="_xlnm.Print_Area" localSheetId="0">CONTENTS!$A$1:$V$64</definedName>
    <definedName name="_xlnm.Print_Area" localSheetId="11">'D1'!$A$2:$S$63</definedName>
    <definedName name="_xlnm.Print_Area" localSheetId="12">'D2'!$A$2:$Z$35</definedName>
    <definedName name="_xlnm.Print_Area" localSheetId="13">'D3'!$A$2:$Z$58</definedName>
    <definedName name="_xlnm.Print_Area" localSheetId="14">'D4'!$A$2:$R$28</definedName>
    <definedName name="_xlnm.Print_Area" localSheetId="15">'D5'!$A$2:$Y$100</definedName>
    <definedName name="_xlnm.Print_Area" localSheetId="16">'E1'!$A$2:$U$104</definedName>
    <definedName name="_xlnm.Print_Area" localSheetId="17">'E2'!$A$2:$AJ$106</definedName>
    <definedName name="_xlnm.Print_Area" localSheetId="18">'E3'!$A$2:$W$55</definedName>
    <definedName name="_xlnm.Print_Area" localSheetId="19">'E4'!$A$2:$AB$100,'E4'!$A$101:$J$109</definedName>
    <definedName name="_xlnm.Print_Area" localSheetId="20">'E5'!$A$2:$Y$104</definedName>
    <definedName name="_xlnm.Print_Area" localSheetId="21">'E6'!$A$2:$AA$60</definedName>
    <definedName name="_xlnm.Print_Area" localSheetId="22">'E7'!$A$2:$AA$60</definedName>
    <definedName name="_xlnm.Print_Area" localSheetId="23">'E8'!$A$2:$AA$75</definedName>
    <definedName name="_xlnm.Print_Area" localSheetId="24">'E9'!$A$2:$Q$61</definedName>
    <definedName name="_xlnm.Print_Area" localSheetId="25">'F1'!$A$2:$Q$63</definedName>
    <definedName name="_xlnm.Print_Area" localSheetId="26">'G1'!$A$2:$V$67</definedName>
    <definedName name="_xlnm.Print_Area" localSheetId="27">'G2'!$A$2:$Z$67</definedName>
    <definedName name="_xlnm.Print_Area" localSheetId="28">'H1'!$A$2:$D$52</definedName>
    <definedName name="_xlnm.Print_Titles" localSheetId="5">'B2'!$2:$6</definedName>
    <definedName name="_xlnm.Print_Titles" localSheetId="6">'C1'!$2:$6</definedName>
    <definedName name="_xlnm.Print_Titles" localSheetId="7">'C2'!$2:$6</definedName>
    <definedName name="_xlnm.Print_Titles" localSheetId="9">'C4'!$2:$2</definedName>
    <definedName name="_xlnm.Print_Titles" localSheetId="10">'C5'!$2:$2</definedName>
    <definedName name="_xlnm.Print_Titles" localSheetId="11">'D1'!$2:$2</definedName>
    <definedName name="_xlnm.Print_Titles" localSheetId="13">'D3'!$2:$6</definedName>
    <definedName name="_xlnm.Print_Titles" localSheetId="15">'D5'!$2:$2</definedName>
    <definedName name="_xlnm.Print_Titles" localSheetId="16">'E1'!$2:$2</definedName>
    <definedName name="_xlnm.Print_Titles" localSheetId="17">'E2'!$2:$2</definedName>
    <definedName name="_xlnm.Print_Titles" localSheetId="19">'E4'!$A:$B,'E4'!$2:$2</definedName>
    <definedName name="_xlnm.Print_Titles" localSheetId="20">'E5'!$2:$2</definedName>
    <definedName name="_xlnm.Print_Titles" localSheetId="21">'E6'!$2:$2</definedName>
    <definedName name="_xlnm.Print_Titles" localSheetId="22">'E7'!$2:$6</definedName>
    <definedName name="_xlnm.Print_Titles" localSheetId="23">'E8'!$2:$16</definedName>
    <definedName name="_xlnm.Print_Titles" localSheetId="25">'F1'!$2:$7</definedName>
    <definedName name="_xlnm.Print_Titles" localSheetId="27">'G2'!$2:$6</definedName>
  </definedNames>
  <calcPr calcId="145621"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15" i="17" l="1"/>
  <c r="J5" i="18" l="1"/>
  <c r="E5" i="18"/>
  <c r="C5" i="18"/>
  <c r="D5" i="18"/>
  <c r="F5" i="18"/>
  <c r="W20" i="23"/>
  <c r="E8" i="27"/>
  <c r="N8" i="27" s="1"/>
  <c r="C54" i="16"/>
  <c r="E54" i="16"/>
  <c r="J5" i="6"/>
  <c r="I5" i="6"/>
  <c r="L5" i="6"/>
  <c r="X18" i="12"/>
  <c r="V13" i="12"/>
  <c r="Y7" i="12"/>
  <c r="Z8" i="12"/>
  <c r="L8" i="12"/>
  <c r="J6" i="15"/>
  <c r="M10" i="15"/>
  <c r="M9" i="15"/>
  <c r="M8" i="15"/>
  <c r="M7" i="15"/>
  <c r="M6" i="15"/>
  <c r="W53" i="17" l="1"/>
  <c r="U54" i="16"/>
  <c r="U6" i="16"/>
  <c r="F54" i="16"/>
  <c r="G10" i="15"/>
  <c r="G9" i="15"/>
  <c r="G8" i="15"/>
  <c r="G7" i="15"/>
  <c r="D26" i="9"/>
  <c r="U6" i="2" l="1"/>
  <c r="J16" i="27" l="1"/>
  <c r="P38" i="31"/>
  <c r="P33" i="31"/>
  <c r="P29" i="31"/>
  <c r="P24" i="31"/>
  <c r="P17" i="31"/>
  <c r="Q17" i="31"/>
  <c r="N8" i="31"/>
  <c r="Q16" i="31"/>
  <c r="T19" i="31"/>
  <c r="R18" i="31"/>
  <c r="P18" i="31"/>
  <c r="N16" i="31"/>
  <c r="Y16" i="31" s="1"/>
  <c r="N15" i="31"/>
  <c r="N10" i="31"/>
  <c r="N11" i="31"/>
  <c r="N12" i="31"/>
  <c r="N13" i="31"/>
  <c r="N14" i="31"/>
  <c r="N18" i="31"/>
  <c r="N19" i="31"/>
  <c r="N21" i="31"/>
  <c r="N22" i="31"/>
  <c r="N24" i="31"/>
  <c r="N25" i="31"/>
  <c r="N26" i="31"/>
  <c r="N27" i="31"/>
  <c r="N29" i="31"/>
  <c r="N30" i="31"/>
  <c r="N31" i="31"/>
  <c r="N33" i="31"/>
  <c r="N34" i="31"/>
  <c r="N35" i="31"/>
  <c r="N36" i="31"/>
  <c r="N38" i="31"/>
  <c r="N39" i="31"/>
  <c r="N40" i="31"/>
  <c r="N41" i="31"/>
  <c r="N42" i="31"/>
  <c r="N44" i="31"/>
  <c r="N45" i="31"/>
  <c r="N46" i="31"/>
  <c r="N47" i="31"/>
  <c r="N48" i="31"/>
  <c r="N49" i="31"/>
  <c r="N50" i="31"/>
  <c r="N52" i="31"/>
  <c r="N53" i="31"/>
  <c r="N54" i="31"/>
  <c r="N55" i="31"/>
  <c r="N57" i="31"/>
  <c r="N58" i="31"/>
  <c r="N59" i="31"/>
  <c r="N60" i="31"/>
  <c r="N62" i="31"/>
  <c r="N63" i="31"/>
  <c r="N64" i="31"/>
  <c r="N65" i="31"/>
  <c r="U58" i="31"/>
  <c r="Q54" i="31"/>
  <c r="U47" i="31"/>
  <c r="P46" i="31"/>
  <c r="U25" i="31"/>
  <c r="P16" i="31" l="1"/>
  <c r="T16" i="31"/>
  <c r="W16" i="31"/>
  <c r="R16" i="31" l="1"/>
  <c r="P20" i="31"/>
  <c r="P19" i="31"/>
  <c r="Q17" i="23"/>
  <c r="P17" i="23"/>
  <c r="C16" i="23"/>
  <c r="J19" i="23"/>
  <c r="J23" i="23"/>
  <c r="L17" i="23" l="1"/>
  <c r="L16" i="23"/>
  <c r="L8" i="23"/>
  <c r="L8" i="27"/>
  <c r="C8" i="23" l="1"/>
  <c r="C17" i="27"/>
  <c r="C8" i="31"/>
  <c r="C6" i="31" s="1"/>
  <c r="C16" i="27"/>
  <c r="H8" i="31"/>
  <c r="G8" i="31"/>
  <c r="E10" i="31"/>
  <c r="E9" i="31"/>
  <c r="D8" i="31"/>
  <c r="V16" i="31"/>
  <c r="U16" i="31"/>
  <c r="Q18" i="31"/>
  <c r="J14" i="31"/>
  <c r="E14" i="31"/>
  <c r="J13" i="31"/>
  <c r="E13" i="31"/>
  <c r="J12" i="31"/>
  <c r="E12" i="31"/>
  <c r="J11" i="31"/>
  <c r="E11" i="31"/>
  <c r="J10" i="31"/>
  <c r="J9" i="31"/>
  <c r="N9" i="31" s="1"/>
  <c r="G16" i="27"/>
  <c r="L16" i="27"/>
  <c r="E21" i="27"/>
  <c r="E20" i="27"/>
  <c r="E19" i="27"/>
  <c r="J22" i="27"/>
  <c r="J21" i="27"/>
  <c r="J20" i="27"/>
  <c r="J19" i="27"/>
  <c r="J15" i="27"/>
  <c r="J14" i="27"/>
  <c r="J13" i="27"/>
  <c r="J12" i="27"/>
  <c r="J11" i="27"/>
  <c r="J10" i="27"/>
  <c r="E13" i="27"/>
  <c r="E12" i="27"/>
  <c r="E11" i="27"/>
  <c r="E10" i="27"/>
  <c r="Y9" i="12"/>
  <c r="X8" i="12"/>
  <c r="X7" i="12"/>
  <c r="V8" i="12"/>
  <c r="V7" i="12"/>
  <c r="V22" i="12"/>
  <c r="Q6" i="12"/>
  <c r="T6" i="12"/>
  <c r="I5" i="12"/>
  <c r="I7" i="12"/>
  <c r="I6" i="12" s="1"/>
  <c r="Z17" i="12" s="1"/>
  <c r="H13" i="12"/>
  <c r="N21" i="27" l="1"/>
  <c r="J8" i="31"/>
  <c r="E8" i="31"/>
  <c r="N19" i="27"/>
  <c r="J8" i="27"/>
  <c r="K7" i="12"/>
  <c r="U6" i="19"/>
  <c r="AA11" i="19"/>
  <c r="Z11" i="19"/>
  <c r="Y11" i="19"/>
  <c r="X11" i="19"/>
  <c r="W11" i="19"/>
  <c r="V11" i="19"/>
  <c r="U11" i="19"/>
  <c r="AB100" i="19"/>
  <c r="AA100" i="19"/>
  <c r="Z100" i="19"/>
  <c r="X100" i="19"/>
  <c r="W100" i="19"/>
  <c r="U100" i="19"/>
  <c r="Q6" i="7"/>
  <c r="H5" i="7"/>
  <c r="P11" i="27" l="1"/>
  <c r="P10" i="27"/>
  <c r="Q10" i="27"/>
  <c r="P15" i="27"/>
  <c r="N6" i="31"/>
  <c r="P9" i="31"/>
  <c r="N9" i="27"/>
  <c r="Y10" i="27" s="1"/>
  <c r="AB57" i="17"/>
  <c r="AB56" i="17"/>
  <c r="AG6" i="17"/>
  <c r="AB53" i="17"/>
  <c r="C53" i="17"/>
  <c r="T39" i="16"/>
  <c r="P8" i="31" l="1"/>
  <c r="Q6" i="31"/>
  <c r="N7" i="31"/>
  <c r="Y15" i="31"/>
  <c r="P15" i="31"/>
  <c r="Q15" i="31"/>
  <c r="T15" i="31"/>
  <c r="R15" i="31"/>
  <c r="R49" i="16"/>
  <c r="S49" i="16"/>
  <c r="T49" i="16"/>
  <c r="U49" i="16"/>
  <c r="R50" i="16"/>
  <c r="S50" i="16"/>
  <c r="T50" i="16"/>
  <c r="U50" i="16"/>
  <c r="R8" i="16"/>
  <c r="S8" i="16"/>
  <c r="T8" i="16"/>
  <c r="U8" i="16"/>
  <c r="R9" i="16"/>
  <c r="S9" i="16"/>
  <c r="T9" i="16"/>
  <c r="U9" i="16"/>
  <c r="R10" i="16"/>
  <c r="S10" i="16"/>
  <c r="T10" i="16"/>
  <c r="U10" i="16"/>
  <c r="R11" i="16"/>
  <c r="S11" i="16"/>
  <c r="T11" i="16"/>
  <c r="U11" i="16"/>
  <c r="R12" i="16"/>
  <c r="S12" i="16"/>
  <c r="T12" i="16"/>
  <c r="U12" i="16"/>
  <c r="R13" i="16"/>
  <c r="S13" i="16"/>
  <c r="T13" i="16"/>
  <c r="U13" i="16"/>
  <c r="R14" i="16"/>
  <c r="S14" i="16"/>
  <c r="T14" i="16"/>
  <c r="U14" i="16"/>
  <c r="R15" i="16"/>
  <c r="S15" i="16"/>
  <c r="T15" i="16"/>
  <c r="U15" i="16"/>
  <c r="R16" i="16"/>
  <c r="S16" i="16"/>
  <c r="T16" i="16"/>
  <c r="U16" i="16"/>
  <c r="R17" i="16"/>
  <c r="S17" i="16"/>
  <c r="T17" i="16"/>
  <c r="U17" i="16"/>
  <c r="R18" i="16"/>
  <c r="S18" i="16"/>
  <c r="T18" i="16"/>
  <c r="U18" i="16"/>
  <c r="R19" i="16"/>
  <c r="S19" i="16"/>
  <c r="T19" i="16"/>
  <c r="U19" i="16"/>
  <c r="R20" i="16"/>
  <c r="S20" i="16"/>
  <c r="T20" i="16"/>
  <c r="U20" i="16"/>
  <c r="R21" i="16"/>
  <c r="S21" i="16"/>
  <c r="T21" i="16"/>
  <c r="U21" i="16"/>
  <c r="R22" i="16"/>
  <c r="S22" i="16"/>
  <c r="T22" i="16"/>
  <c r="U22" i="16"/>
  <c r="R23" i="16"/>
  <c r="S23" i="16"/>
  <c r="T23" i="16"/>
  <c r="U23" i="16"/>
  <c r="R24" i="16"/>
  <c r="S24" i="16"/>
  <c r="T24" i="16"/>
  <c r="U24" i="16"/>
  <c r="R25" i="16"/>
  <c r="S25" i="16"/>
  <c r="T25" i="16"/>
  <c r="U25" i="16"/>
  <c r="R26" i="16"/>
  <c r="S26" i="16"/>
  <c r="T26" i="16"/>
  <c r="U26" i="16"/>
  <c r="R27" i="16"/>
  <c r="S27" i="16"/>
  <c r="T27" i="16"/>
  <c r="U27" i="16"/>
  <c r="R28" i="16"/>
  <c r="S28" i="16"/>
  <c r="T28" i="16"/>
  <c r="U28" i="16"/>
  <c r="R29" i="16"/>
  <c r="S29" i="16"/>
  <c r="T29" i="16"/>
  <c r="U29" i="16"/>
  <c r="R30" i="16"/>
  <c r="S30" i="16"/>
  <c r="T30" i="16"/>
  <c r="U30" i="16"/>
  <c r="R31" i="16"/>
  <c r="S31" i="16"/>
  <c r="T31" i="16"/>
  <c r="U31" i="16"/>
  <c r="R32" i="16"/>
  <c r="S32" i="16"/>
  <c r="T32" i="16"/>
  <c r="U32" i="16"/>
  <c r="R33" i="16"/>
  <c r="S33" i="16"/>
  <c r="T33" i="16"/>
  <c r="U33" i="16"/>
  <c r="R34" i="16"/>
  <c r="S34" i="16"/>
  <c r="T34" i="16"/>
  <c r="U34" i="16"/>
  <c r="R35" i="16"/>
  <c r="S35" i="16"/>
  <c r="T35" i="16"/>
  <c r="U35" i="16"/>
  <c r="R36" i="16"/>
  <c r="S36" i="16"/>
  <c r="T36" i="16"/>
  <c r="U36" i="16"/>
  <c r="R37" i="16"/>
  <c r="S37" i="16"/>
  <c r="T37" i="16"/>
  <c r="U37" i="16"/>
  <c r="R38" i="16"/>
  <c r="S38" i="16"/>
  <c r="T38" i="16"/>
  <c r="U38" i="16"/>
  <c r="R39" i="16"/>
  <c r="S39" i="16"/>
  <c r="U39" i="16"/>
  <c r="R40" i="16"/>
  <c r="S40" i="16"/>
  <c r="T40" i="16"/>
  <c r="U40" i="16"/>
  <c r="R41" i="16"/>
  <c r="S41" i="16"/>
  <c r="T41" i="16"/>
  <c r="U41" i="16"/>
  <c r="R42" i="16"/>
  <c r="S42" i="16"/>
  <c r="T42" i="16"/>
  <c r="U42" i="16"/>
  <c r="R43" i="16"/>
  <c r="S43" i="16"/>
  <c r="T43" i="16"/>
  <c r="U43" i="16"/>
  <c r="R44" i="16"/>
  <c r="S44" i="16"/>
  <c r="T44" i="16"/>
  <c r="U44" i="16"/>
  <c r="R45" i="16"/>
  <c r="S45" i="16"/>
  <c r="T45" i="16"/>
  <c r="U45" i="16"/>
  <c r="R46" i="16"/>
  <c r="S46" i="16"/>
  <c r="T46" i="16"/>
  <c r="U46" i="16"/>
  <c r="R47" i="16"/>
  <c r="S47" i="16"/>
  <c r="T47" i="16"/>
  <c r="U47" i="16"/>
  <c r="R48" i="16"/>
  <c r="S48" i="16"/>
  <c r="T48" i="16"/>
  <c r="U48" i="16"/>
  <c r="R7" i="16"/>
  <c r="S7" i="16"/>
  <c r="T7" i="16"/>
  <c r="U7" i="16"/>
  <c r="U7" i="14" l="1"/>
  <c r="C54" i="14" s="1"/>
  <c r="Q7" i="15"/>
  <c r="O7" i="15"/>
  <c r="K6" i="15"/>
  <c r="D5" i="15"/>
  <c r="D6" i="15"/>
  <c r="L5" i="15"/>
  <c r="K5" i="15"/>
  <c r="J5" i="15"/>
  <c r="E6" i="15"/>
  <c r="E5" i="15"/>
  <c r="R6" i="13"/>
  <c r="R5" i="13"/>
  <c r="T48" i="13"/>
  <c r="T47" i="13"/>
  <c r="T46" i="13"/>
  <c r="T45" i="13"/>
  <c r="T44" i="13"/>
  <c r="T43" i="13"/>
  <c r="T42" i="13"/>
  <c r="T41" i="13"/>
  <c r="T40" i="13"/>
  <c r="T37" i="13"/>
  <c r="T36" i="13"/>
  <c r="T35" i="13"/>
  <c r="T34" i="13"/>
  <c r="T32" i="13"/>
  <c r="T31" i="13"/>
  <c r="T30" i="13"/>
  <c r="T29" i="13"/>
  <c r="T28" i="13"/>
  <c r="T26" i="13"/>
  <c r="T25" i="13"/>
  <c r="T24" i="13"/>
  <c r="T23" i="13"/>
  <c r="T22" i="13"/>
  <c r="T20" i="13"/>
  <c r="T19" i="13"/>
  <c r="T18" i="13"/>
  <c r="T17" i="13"/>
  <c r="T16" i="13"/>
  <c r="T15" i="13"/>
  <c r="T14" i="13"/>
  <c r="T13" i="13"/>
  <c r="T12" i="13"/>
  <c r="T11" i="13"/>
  <c r="T10" i="13"/>
  <c r="T9" i="13"/>
  <c r="T8" i="13"/>
  <c r="T7" i="13"/>
  <c r="H8" i="13"/>
  <c r="H9" i="13"/>
  <c r="H10" i="13"/>
  <c r="H11" i="13"/>
  <c r="H12" i="13"/>
  <c r="H13" i="13"/>
  <c r="H14" i="13"/>
  <c r="H15" i="13"/>
  <c r="H16" i="13"/>
  <c r="H17" i="13"/>
  <c r="H18" i="13"/>
  <c r="H19" i="13"/>
  <c r="H20" i="13"/>
  <c r="H22" i="13"/>
  <c r="H23" i="13"/>
  <c r="H24" i="13"/>
  <c r="H25" i="13"/>
  <c r="H26" i="13"/>
  <c r="H27" i="13"/>
  <c r="H28" i="13"/>
  <c r="H29" i="13"/>
  <c r="H30" i="13"/>
  <c r="H31" i="13"/>
  <c r="H32" i="13"/>
  <c r="H34" i="13"/>
  <c r="H35" i="13"/>
  <c r="H37" i="13"/>
  <c r="H38" i="13"/>
  <c r="H40" i="13"/>
  <c r="H41" i="13"/>
  <c r="H42" i="13"/>
  <c r="H43" i="13"/>
  <c r="H44" i="13"/>
  <c r="H45" i="13"/>
  <c r="H46" i="13"/>
  <c r="H47" i="13"/>
  <c r="H48" i="13"/>
  <c r="H7" i="13"/>
  <c r="M5" i="15" l="1"/>
  <c r="M7" i="28"/>
  <c r="I7" i="28"/>
  <c r="E7" i="28"/>
  <c r="M23" i="12" l="1"/>
  <c r="L23" i="12"/>
  <c r="K23" i="12"/>
  <c r="V24" i="12"/>
  <c r="N7" i="12"/>
  <c r="M7" i="12"/>
  <c r="C53" i="9" l="1"/>
  <c r="C52" i="9"/>
  <c r="C46" i="9" l="1"/>
  <c r="D33" i="9"/>
  <c r="D32" i="9"/>
  <c r="C32" i="9"/>
  <c r="H29" i="9"/>
  <c r="I6" i="9"/>
  <c r="I5" i="9" s="1"/>
  <c r="H26" i="9"/>
  <c r="M56" i="30" l="1"/>
  <c r="D12" i="12" l="1"/>
  <c r="V14" i="12" s="1"/>
  <c r="V15" i="12" l="1"/>
  <c r="H23" i="12"/>
  <c r="H24" i="12"/>
  <c r="H25" i="12"/>
  <c r="H18" i="12"/>
  <c r="H19" i="12"/>
  <c r="R19" i="12" s="1"/>
  <c r="H20" i="12"/>
  <c r="Q20" i="12" s="1"/>
  <c r="H14" i="12"/>
  <c r="H15" i="12"/>
  <c r="S15" i="12" s="1"/>
  <c r="H8" i="12"/>
  <c r="H10" i="12"/>
  <c r="Q10" i="12" s="1"/>
  <c r="H9" i="12"/>
  <c r="S14" i="12" l="1"/>
  <c r="Q14" i="12"/>
  <c r="Q19" i="12"/>
  <c r="S13" i="12"/>
  <c r="R13" i="12"/>
  <c r="R18" i="12"/>
  <c r="Q18" i="12"/>
  <c r="G11" i="11"/>
  <c r="H11" i="11"/>
  <c r="V15" i="14" l="1"/>
  <c r="W51" i="18" l="1"/>
  <c r="I8" i="12"/>
  <c r="I9" i="12"/>
  <c r="I10" i="12"/>
  <c r="I13" i="12"/>
  <c r="I14" i="12"/>
  <c r="I15" i="12"/>
  <c r="I18" i="12"/>
  <c r="K18" i="12" s="1"/>
  <c r="I19" i="12"/>
  <c r="I20" i="12"/>
  <c r="I23" i="12"/>
  <c r="N23" i="12" s="1"/>
  <c r="I24" i="12"/>
  <c r="I25" i="12"/>
  <c r="G45" i="11"/>
  <c r="H38" i="11"/>
  <c r="G38" i="11"/>
  <c r="M15" i="12" l="1"/>
  <c r="L15" i="12"/>
  <c r="M14" i="12"/>
  <c r="K14" i="12"/>
  <c r="L14" i="12"/>
  <c r="M13" i="12"/>
  <c r="L13" i="12"/>
  <c r="L19" i="12"/>
  <c r="K19" i="12"/>
  <c r="M8" i="12"/>
  <c r="K8" i="12"/>
  <c r="C5" i="10" l="1"/>
  <c r="J6" i="8"/>
  <c r="L6" i="8" s="1"/>
  <c r="C5" i="6"/>
  <c r="AA49" i="19" l="1"/>
  <c r="Z49" i="19"/>
  <c r="Y49" i="19"/>
  <c r="X49" i="19"/>
  <c r="W49" i="19"/>
  <c r="V49" i="19"/>
  <c r="U49" i="19"/>
  <c r="S49" i="19"/>
  <c r="J49" i="19"/>
  <c r="Y50" i="20"/>
  <c r="Y49" i="20"/>
  <c r="AB49" i="19" l="1"/>
  <c r="O52" i="28"/>
  <c r="C52" i="28"/>
  <c r="P51" i="28"/>
  <c r="P6" i="29"/>
  <c r="Q6" i="29"/>
  <c r="O6" i="29"/>
  <c r="R55" i="29"/>
  <c r="F7" i="29"/>
  <c r="E6" i="29"/>
  <c r="D6" i="29"/>
  <c r="C6" i="29"/>
  <c r="F8" i="29"/>
  <c r="F9" i="29"/>
  <c r="F10" i="29"/>
  <c r="F11" i="29"/>
  <c r="F12" i="29"/>
  <c r="F13" i="29"/>
  <c r="F14" i="29"/>
  <c r="F15" i="29"/>
  <c r="F16" i="29"/>
  <c r="F17" i="29"/>
  <c r="F18" i="29"/>
  <c r="F19" i="29"/>
  <c r="F20" i="29"/>
  <c r="F21" i="29"/>
  <c r="F22" i="29"/>
  <c r="F23" i="29"/>
  <c r="F24" i="29"/>
  <c r="F25" i="29"/>
  <c r="F26" i="29"/>
  <c r="F27" i="29"/>
  <c r="F28" i="29"/>
  <c r="F29" i="29"/>
  <c r="F30" i="29"/>
  <c r="F31" i="29"/>
  <c r="F32" i="29"/>
  <c r="F33" i="29"/>
  <c r="F34" i="29"/>
  <c r="F35" i="29"/>
  <c r="F36" i="29"/>
  <c r="F37" i="29"/>
  <c r="F38" i="29"/>
  <c r="F39" i="29"/>
  <c r="F40" i="29"/>
  <c r="F41" i="29"/>
  <c r="F42" i="29"/>
  <c r="F43" i="29"/>
  <c r="F44" i="29"/>
  <c r="F45" i="29"/>
  <c r="F46" i="29"/>
  <c r="F47" i="29"/>
  <c r="F48" i="29"/>
  <c r="F49" i="29"/>
  <c r="F50" i="29"/>
  <c r="F52" i="29"/>
  <c r="G51" i="29"/>
  <c r="G56" i="29"/>
  <c r="K56" i="29"/>
  <c r="L59" i="29"/>
  <c r="L60" i="29"/>
  <c r="L61" i="29"/>
  <c r="L52" i="29"/>
  <c r="L53" i="29"/>
  <c r="L54" i="29"/>
  <c r="L55" i="29"/>
  <c r="L57" i="29"/>
  <c r="L58" i="29"/>
  <c r="L50" i="29"/>
  <c r="L49" i="29"/>
  <c r="L8" i="29"/>
  <c r="L9" i="29"/>
  <c r="L10" i="29"/>
  <c r="L11" i="29"/>
  <c r="L12" i="29"/>
  <c r="L13" i="29"/>
  <c r="L14" i="29"/>
  <c r="L15" i="29"/>
  <c r="L16" i="29"/>
  <c r="L17" i="29"/>
  <c r="L18" i="29"/>
  <c r="L19" i="29"/>
  <c r="L20" i="29"/>
  <c r="L21" i="29"/>
  <c r="L22" i="29"/>
  <c r="L23" i="29"/>
  <c r="L24" i="29"/>
  <c r="L25" i="29"/>
  <c r="L26" i="29"/>
  <c r="L27" i="29"/>
  <c r="L28" i="29"/>
  <c r="L29" i="29"/>
  <c r="L30" i="29"/>
  <c r="L31" i="29"/>
  <c r="L32" i="29"/>
  <c r="L33" i="29"/>
  <c r="L34" i="29"/>
  <c r="L35" i="29"/>
  <c r="L36" i="29"/>
  <c r="L37" i="29"/>
  <c r="L38" i="29"/>
  <c r="L39" i="29"/>
  <c r="L40" i="29"/>
  <c r="L41" i="29"/>
  <c r="L42" i="29"/>
  <c r="L43" i="29"/>
  <c r="L44" i="29"/>
  <c r="L45" i="29"/>
  <c r="L46" i="29"/>
  <c r="L47" i="29"/>
  <c r="L48" i="29"/>
  <c r="L7" i="29"/>
  <c r="J6" i="29"/>
  <c r="K6" i="29"/>
  <c r="I6" i="29"/>
  <c r="V55" i="29"/>
  <c r="D51" i="29"/>
  <c r="E51" i="29"/>
  <c r="C51" i="29"/>
  <c r="D56" i="29"/>
  <c r="E56" i="29"/>
  <c r="C56" i="29"/>
  <c r="Z56" i="30"/>
  <c r="Z54" i="30"/>
  <c r="Z53" i="30"/>
  <c r="Z52" i="30"/>
  <c r="Z50" i="30"/>
  <c r="Z8" i="30"/>
  <c r="Z9" i="30"/>
  <c r="Z10" i="30"/>
  <c r="Z11" i="30"/>
  <c r="Z12" i="30"/>
  <c r="Z13" i="30"/>
  <c r="Z14" i="30"/>
  <c r="Z15" i="30"/>
  <c r="Z16" i="30"/>
  <c r="Z17" i="30"/>
  <c r="Z18" i="30"/>
  <c r="Z19" i="30"/>
  <c r="Z20" i="30"/>
  <c r="Z21" i="30"/>
  <c r="Z22" i="30"/>
  <c r="Z23" i="30"/>
  <c r="Z24" i="30"/>
  <c r="Z25" i="30"/>
  <c r="Z26" i="30"/>
  <c r="Z27" i="30"/>
  <c r="Z28" i="30"/>
  <c r="Z29" i="30"/>
  <c r="Z30" i="30"/>
  <c r="Z31" i="30"/>
  <c r="Z32" i="30"/>
  <c r="Z33" i="30"/>
  <c r="Z34" i="30"/>
  <c r="Z35" i="30"/>
  <c r="Z36" i="30"/>
  <c r="Z37" i="30"/>
  <c r="Z38" i="30"/>
  <c r="Z39" i="30"/>
  <c r="Z40" i="30"/>
  <c r="Z41" i="30"/>
  <c r="Z42" i="30"/>
  <c r="Z43" i="30"/>
  <c r="Z44" i="30"/>
  <c r="Z45" i="30"/>
  <c r="Z46" i="30"/>
  <c r="Z47" i="30"/>
  <c r="Z48" i="30"/>
  <c r="Z49" i="30"/>
  <c r="Z7" i="30"/>
  <c r="F6" i="29" l="1"/>
  <c r="R6" i="29"/>
  <c r="F51" i="29"/>
  <c r="L6" i="29"/>
  <c r="F55" i="29"/>
  <c r="U55" i="29" s="1"/>
  <c r="F26" i="5" l="1"/>
  <c r="Q9" i="28" l="1"/>
  <c r="Q10" i="28"/>
  <c r="Q11" i="28"/>
  <c r="Q14" i="28"/>
  <c r="Q15" i="28"/>
  <c r="Q16" i="28"/>
  <c r="Q19" i="28"/>
  <c r="Q20" i="28"/>
  <c r="Q21" i="28"/>
  <c r="Q23" i="28"/>
  <c r="Q25" i="28"/>
  <c r="Q26" i="28"/>
  <c r="Q27" i="28"/>
  <c r="Q29" i="28"/>
  <c r="Q30" i="28"/>
  <c r="Q31" i="28"/>
  <c r="Q32" i="28"/>
  <c r="Q33" i="28"/>
  <c r="Q35" i="28"/>
  <c r="Q36" i="28"/>
  <c r="Q38" i="28"/>
  <c r="Q41" i="28"/>
  <c r="Q42" i="28"/>
  <c r="Q46" i="28"/>
  <c r="Q47" i="28"/>
  <c r="Q48" i="28"/>
  <c r="O6" i="28"/>
  <c r="E12" i="28"/>
  <c r="E13" i="28"/>
  <c r="D6" i="28"/>
  <c r="C6" i="28"/>
  <c r="I8" i="31" l="1"/>
  <c r="AA16" i="31"/>
  <c r="C17" i="31"/>
  <c r="D17" i="31"/>
  <c r="G17" i="31"/>
  <c r="H17" i="31"/>
  <c r="I17" i="31"/>
  <c r="L17" i="31"/>
  <c r="E18" i="31"/>
  <c r="J18" i="31"/>
  <c r="W18" i="31" s="1"/>
  <c r="T18" i="31"/>
  <c r="U18" i="31"/>
  <c r="V18" i="31"/>
  <c r="Y18" i="31"/>
  <c r="E19" i="31"/>
  <c r="R19" i="31" s="1"/>
  <c r="J19" i="31"/>
  <c r="Q19" i="31"/>
  <c r="U19" i="31"/>
  <c r="V19" i="31"/>
  <c r="Y19" i="31"/>
  <c r="E20" i="31"/>
  <c r="R20" i="31" s="1"/>
  <c r="J20" i="31"/>
  <c r="Q20" i="31"/>
  <c r="T20" i="31"/>
  <c r="U20" i="31"/>
  <c r="V20" i="31"/>
  <c r="Y20" i="31"/>
  <c r="E21" i="31"/>
  <c r="R21" i="31" s="1"/>
  <c r="J21" i="31"/>
  <c r="P21" i="31"/>
  <c r="Q21" i="31"/>
  <c r="T21" i="31"/>
  <c r="U21" i="31"/>
  <c r="V21" i="31"/>
  <c r="Y21" i="31"/>
  <c r="E22" i="31"/>
  <c r="R22" i="31" s="1"/>
  <c r="J22" i="31"/>
  <c r="W22" i="31" s="1"/>
  <c r="P22" i="31"/>
  <c r="Q22" i="31"/>
  <c r="T22" i="31"/>
  <c r="U22" i="31"/>
  <c r="V22" i="31"/>
  <c r="Y22" i="31"/>
  <c r="C24" i="31"/>
  <c r="D24" i="31"/>
  <c r="Q24" i="31" s="1"/>
  <c r="G24" i="31"/>
  <c r="T24" i="31" s="1"/>
  <c r="H24" i="31"/>
  <c r="U24" i="31" s="1"/>
  <c r="I24" i="31"/>
  <c r="V24" i="31" s="1"/>
  <c r="L24" i="31"/>
  <c r="Y24" i="31" s="1"/>
  <c r="E25" i="31"/>
  <c r="R25" i="31" s="1"/>
  <c r="J25" i="31"/>
  <c r="P25" i="31"/>
  <c r="Q25" i="31"/>
  <c r="T25" i="31"/>
  <c r="V25" i="31"/>
  <c r="Y25" i="31"/>
  <c r="E26" i="31"/>
  <c r="R26" i="31" s="1"/>
  <c r="J26" i="31"/>
  <c r="W26" i="31" s="1"/>
  <c r="P26" i="31"/>
  <c r="Q26" i="31"/>
  <c r="T26" i="31"/>
  <c r="U26" i="31"/>
  <c r="V26" i="31"/>
  <c r="Y26" i="31"/>
  <c r="E27" i="31"/>
  <c r="J27" i="31"/>
  <c r="W27" i="31" s="1"/>
  <c r="P27" i="31"/>
  <c r="Q27" i="31"/>
  <c r="T27" i="31"/>
  <c r="U27" i="31"/>
  <c r="V27" i="31"/>
  <c r="Y27" i="31"/>
  <c r="C29" i="31"/>
  <c r="D29" i="31"/>
  <c r="Q29" i="31" s="1"/>
  <c r="G29" i="31"/>
  <c r="T29" i="31" s="1"/>
  <c r="H29" i="31"/>
  <c r="U29" i="31" s="1"/>
  <c r="I29" i="31"/>
  <c r="V29" i="31" s="1"/>
  <c r="L29" i="31"/>
  <c r="Y29" i="31" s="1"/>
  <c r="E30" i="31"/>
  <c r="J30" i="31"/>
  <c r="W30" i="31" s="1"/>
  <c r="P30" i="31"/>
  <c r="Q30" i="31"/>
  <c r="T30" i="31"/>
  <c r="U30" i="31"/>
  <c r="V30" i="31"/>
  <c r="Y30" i="31"/>
  <c r="E31" i="31"/>
  <c r="R31" i="31" s="1"/>
  <c r="J31" i="31"/>
  <c r="W31" i="31" s="1"/>
  <c r="P31" i="31"/>
  <c r="Q31" i="31"/>
  <c r="T31" i="31"/>
  <c r="U31" i="31"/>
  <c r="V31" i="31"/>
  <c r="Y31" i="31"/>
  <c r="C33" i="31"/>
  <c r="D33" i="31"/>
  <c r="Q33" i="31" s="1"/>
  <c r="G33" i="31"/>
  <c r="T33" i="31" s="1"/>
  <c r="H33" i="31"/>
  <c r="U33" i="31" s="1"/>
  <c r="I33" i="31"/>
  <c r="V33" i="31" s="1"/>
  <c r="L33" i="31"/>
  <c r="Y33" i="31" s="1"/>
  <c r="E34" i="31"/>
  <c r="R34" i="31" s="1"/>
  <c r="J34" i="31"/>
  <c r="W34" i="31" s="1"/>
  <c r="P34" i="31"/>
  <c r="Q34" i="31"/>
  <c r="T34" i="31"/>
  <c r="U34" i="31"/>
  <c r="V34" i="31"/>
  <c r="Y34" i="31"/>
  <c r="E35" i="31"/>
  <c r="R35" i="31" s="1"/>
  <c r="J35" i="31"/>
  <c r="P35" i="31"/>
  <c r="Q35" i="31"/>
  <c r="T35" i="31"/>
  <c r="U35" i="31"/>
  <c r="V35" i="31"/>
  <c r="Y35" i="31"/>
  <c r="E36" i="31"/>
  <c r="R36" i="31" s="1"/>
  <c r="J36" i="31"/>
  <c r="W36" i="31" s="1"/>
  <c r="P36" i="31"/>
  <c r="Q36" i="31"/>
  <c r="T36" i="31"/>
  <c r="U36" i="31"/>
  <c r="V36" i="31"/>
  <c r="Y36" i="31"/>
  <c r="C38" i="31"/>
  <c r="D38" i="31"/>
  <c r="Q38" i="31" s="1"/>
  <c r="G38" i="31"/>
  <c r="T38" i="31" s="1"/>
  <c r="H38" i="31"/>
  <c r="U38" i="31" s="1"/>
  <c r="I38" i="31"/>
  <c r="V38" i="31" s="1"/>
  <c r="L38" i="31"/>
  <c r="Y38" i="31" s="1"/>
  <c r="E39" i="31"/>
  <c r="R39" i="31" s="1"/>
  <c r="J39" i="31"/>
  <c r="P39" i="31"/>
  <c r="Q39" i="31"/>
  <c r="T39" i="31"/>
  <c r="U39" i="31"/>
  <c r="V39" i="31"/>
  <c r="Y39" i="31"/>
  <c r="E40" i="31"/>
  <c r="R40" i="31" s="1"/>
  <c r="J40" i="31"/>
  <c r="P40" i="31"/>
  <c r="Q40" i="31"/>
  <c r="T40" i="31"/>
  <c r="U40" i="31"/>
  <c r="V40" i="31"/>
  <c r="Y40" i="31"/>
  <c r="E41" i="31"/>
  <c r="R41" i="31" s="1"/>
  <c r="J41" i="31"/>
  <c r="P41" i="31"/>
  <c r="Q41" i="31"/>
  <c r="T41" i="31"/>
  <c r="U41" i="31"/>
  <c r="V41" i="31"/>
  <c r="Y41" i="31"/>
  <c r="E42" i="31"/>
  <c r="R42" i="31" s="1"/>
  <c r="J42" i="31"/>
  <c r="P42" i="31"/>
  <c r="Q42" i="31"/>
  <c r="T42" i="31"/>
  <c r="U42" i="31"/>
  <c r="V42" i="31"/>
  <c r="Y42" i="31"/>
  <c r="C44" i="31"/>
  <c r="P44" i="31" s="1"/>
  <c r="D44" i="31"/>
  <c r="Q44" i="31" s="1"/>
  <c r="G44" i="31"/>
  <c r="T44" i="31" s="1"/>
  <c r="H44" i="31"/>
  <c r="U44" i="31" s="1"/>
  <c r="I44" i="31"/>
  <c r="V44" i="31" s="1"/>
  <c r="L44" i="31"/>
  <c r="Y44" i="31" s="1"/>
  <c r="E45" i="31"/>
  <c r="R45" i="31" s="1"/>
  <c r="J45" i="31"/>
  <c r="P45" i="31"/>
  <c r="Q45" i="31"/>
  <c r="T45" i="31"/>
  <c r="U45" i="31"/>
  <c r="V45" i="31"/>
  <c r="Y45" i="31"/>
  <c r="E46" i="31"/>
  <c r="J46" i="31"/>
  <c r="W46" i="31" s="1"/>
  <c r="Q46" i="31"/>
  <c r="T46" i="31"/>
  <c r="U46" i="31"/>
  <c r="V46" i="31"/>
  <c r="Y46" i="31"/>
  <c r="E47" i="31"/>
  <c r="J47" i="31"/>
  <c r="W47" i="31" s="1"/>
  <c r="P47" i="31"/>
  <c r="Q47" i="31"/>
  <c r="T47" i="31"/>
  <c r="V47" i="31"/>
  <c r="Y47" i="31"/>
  <c r="E48" i="31"/>
  <c r="R48" i="31" s="1"/>
  <c r="J48" i="31"/>
  <c r="W48" i="31" s="1"/>
  <c r="P48" i="31"/>
  <c r="Q48" i="31"/>
  <c r="T48" i="31"/>
  <c r="U48" i="31"/>
  <c r="V48" i="31"/>
  <c r="Y48" i="31"/>
  <c r="E49" i="31"/>
  <c r="R49" i="31" s="1"/>
  <c r="J49" i="31"/>
  <c r="W49" i="31" s="1"/>
  <c r="P49" i="31"/>
  <c r="Q49" i="31"/>
  <c r="T49" i="31"/>
  <c r="U49" i="31"/>
  <c r="V49" i="31"/>
  <c r="Y49" i="31"/>
  <c r="E50" i="31"/>
  <c r="R50" i="31" s="1"/>
  <c r="J50" i="31"/>
  <c r="W50" i="31" s="1"/>
  <c r="P50" i="31"/>
  <c r="Q50" i="31"/>
  <c r="T50" i="31"/>
  <c r="U50" i="31"/>
  <c r="V50" i="31"/>
  <c r="Y50" i="31"/>
  <c r="C52" i="31"/>
  <c r="P52" i="31" s="1"/>
  <c r="D52" i="31"/>
  <c r="Q52" i="31" s="1"/>
  <c r="G52" i="31"/>
  <c r="T52" i="31" s="1"/>
  <c r="H52" i="31"/>
  <c r="U52" i="31" s="1"/>
  <c r="I52" i="31"/>
  <c r="V52" i="31" s="1"/>
  <c r="L52" i="31"/>
  <c r="Y52" i="31" s="1"/>
  <c r="E53" i="31"/>
  <c r="R53" i="31" s="1"/>
  <c r="J53" i="31"/>
  <c r="P53" i="31"/>
  <c r="Q53" i="31"/>
  <c r="T53" i="31"/>
  <c r="U53" i="31"/>
  <c r="V53" i="31"/>
  <c r="Y53" i="31"/>
  <c r="E54" i="31"/>
  <c r="R54" i="31" s="1"/>
  <c r="J54" i="31"/>
  <c r="P54" i="31"/>
  <c r="T54" i="31"/>
  <c r="U54" i="31"/>
  <c r="V54" i="31"/>
  <c r="Y54" i="31"/>
  <c r="E55" i="31"/>
  <c r="R55" i="31" s="1"/>
  <c r="J55" i="31"/>
  <c r="W55" i="31" s="1"/>
  <c r="P55" i="31"/>
  <c r="Q55" i="31"/>
  <c r="T55" i="31"/>
  <c r="U55" i="31"/>
  <c r="V55" i="31"/>
  <c r="Y55" i="31"/>
  <c r="C57" i="31"/>
  <c r="P57" i="31" s="1"/>
  <c r="D57" i="31"/>
  <c r="Q57" i="31" s="1"/>
  <c r="G57" i="31"/>
  <c r="T57" i="31" s="1"/>
  <c r="H57" i="31"/>
  <c r="U57" i="31" s="1"/>
  <c r="I57" i="31"/>
  <c r="V57" i="31" s="1"/>
  <c r="L57" i="31"/>
  <c r="Y57" i="31" s="1"/>
  <c r="E58" i="31"/>
  <c r="R58" i="31" s="1"/>
  <c r="J58" i="31"/>
  <c r="P58" i="31"/>
  <c r="Q58" i="31"/>
  <c r="T58" i="31"/>
  <c r="V58" i="31"/>
  <c r="Y58" i="31"/>
  <c r="E59" i="31"/>
  <c r="R59" i="31" s="1"/>
  <c r="J59" i="31"/>
  <c r="W59" i="31" s="1"/>
  <c r="P59" i="31"/>
  <c r="Q59" i="31"/>
  <c r="T59" i="31"/>
  <c r="U59" i="31"/>
  <c r="V59" i="31"/>
  <c r="Y59" i="31"/>
  <c r="E60" i="31"/>
  <c r="R60" i="31" s="1"/>
  <c r="J60" i="31"/>
  <c r="W60" i="31" s="1"/>
  <c r="P60" i="31"/>
  <c r="Q60" i="31"/>
  <c r="T60" i="31"/>
  <c r="U60" i="31"/>
  <c r="V60" i="31"/>
  <c r="Y60" i="31"/>
  <c r="C62" i="31"/>
  <c r="P62" i="31" s="1"/>
  <c r="D62" i="31"/>
  <c r="Q62" i="31" s="1"/>
  <c r="G62" i="31"/>
  <c r="T62" i="31" s="1"/>
  <c r="H62" i="31"/>
  <c r="U62" i="31" s="1"/>
  <c r="I62" i="31"/>
  <c r="V62" i="31" s="1"/>
  <c r="L62" i="31"/>
  <c r="Y62" i="31" s="1"/>
  <c r="E63" i="31"/>
  <c r="R63" i="31" s="1"/>
  <c r="J63" i="31"/>
  <c r="W63" i="31" s="1"/>
  <c r="P63" i="31"/>
  <c r="Q63" i="31"/>
  <c r="T63" i="31"/>
  <c r="U63" i="31"/>
  <c r="V63" i="31"/>
  <c r="Y63" i="31"/>
  <c r="E64" i="31"/>
  <c r="R64" i="31" s="1"/>
  <c r="J64" i="31"/>
  <c r="P64" i="31"/>
  <c r="Q64" i="31"/>
  <c r="T64" i="31"/>
  <c r="U64" i="31"/>
  <c r="V64" i="31"/>
  <c r="Y64" i="31"/>
  <c r="E65" i="31"/>
  <c r="R65" i="31" s="1"/>
  <c r="J65" i="31"/>
  <c r="P65" i="31"/>
  <c r="Q65" i="31"/>
  <c r="T65" i="31"/>
  <c r="U65" i="31"/>
  <c r="V65" i="31"/>
  <c r="Y65" i="31"/>
  <c r="M6" i="30"/>
  <c r="N6" i="30"/>
  <c r="O6" i="30"/>
  <c r="P6" i="30"/>
  <c r="R6" i="30"/>
  <c r="S6" i="30"/>
  <c r="T6" i="30"/>
  <c r="U6" i="30"/>
  <c r="W6" i="30"/>
  <c r="X6" i="30"/>
  <c r="Y6" i="30"/>
  <c r="Z6" i="30"/>
  <c r="M51" i="30"/>
  <c r="N51" i="30"/>
  <c r="O51" i="30"/>
  <c r="P51" i="30"/>
  <c r="R51" i="30"/>
  <c r="S51" i="30"/>
  <c r="T51" i="30"/>
  <c r="U51" i="30"/>
  <c r="W51" i="30"/>
  <c r="X51" i="30"/>
  <c r="Y51" i="30"/>
  <c r="Z51" i="30"/>
  <c r="N56" i="30"/>
  <c r="O56" i="30"/>
  <c r="P56" i="30"/>
  <c r="R56" i="30"/>
  <c r="S56" i="30"/>
  <c r="T56" i="30"/>
  <c r="U56" i="30"/>
  <c r="W56" i="30"/>
  <c r="X56" i="30"/>
  <c r="Y56" i="30"/>
  <c r="E5" i="29"/>
  <c r="G6" i="29"/>
  <c r="G5" i="29" s="1"/>
  <c r="M6" i="29"/>
  <c r="S6" i="29"/>
  <c r="R7" i="29"/>
  <c r="U7" i="29" s="1"/>
  <c r="V7" i="29"/>
  <c r="R8" i="29"/>
  <c r="U8" i="29" s="1"/>
  <c r="V8" i="29"/>
  <c r="R9" i="29"/>
  <c r="V9" i="29"/>
  <c r="R10" i="29"/>
  <c r="V10" i="29"/>
  <c r="R11" i="29"/>
  <c r="V11" i="29"/>
  <c r="R12" i="29"/>
  <c r="V12" i="29"/>
  <c r="R13" i="29"/>
  <c r="V13" i="29"/>
  <c r="R14" i="29"/>
  <c r="V14" i="29"/>
  <c r="R15" i="29"/>
  <c r="V15" i="29"/>
  <c r="R16" i="29"/>
  <c r="V16" i="29"/>
  <c r="R17" i="29"/>
  <c r="V17" i="29"/>
  <c r="R18" i="29"/>
  <c r="V18" i="29"/>
  <c r="R19" i="29"/>
  <c r="V19" i="29"/>
  <c r="R20" i="29"/>
  <c r="V20" i="29"/>
  <c r="R21" i="29"/>
  <c r="V21" i="29"/>
  <c r="R22" i="29"/>
  <c r="V22" i="29"/>
  <c r="R23" i="29"/>
  <c r="V23" i="29"/>
  <c r="R24" i="29"/>
  <c r="V24" i="29"/>
  <c r="R25" i="29"/>
  <c r="V25" i="29"/>
  <c r="R26" i="29"/>
  <c r="U26" i="29" s="1"/>
  <c r="V26" i="29"/>
  <c r="R27" i="29"/>
  <c r="U27" i="29" s="1"/>
  <c r="V27" i="29"/>
  <c r="R28" i="29"/>
  <c r="V28" i="29"/>
  <c r="R29" i="29"/>
  <c r="V29" i="29"/>
  <c r="R30" i="29"/>
  <c r="V30" i="29"/>
  <c r="R31" i="29"/>
  <c r="V31" i="29"/>
  <c r="R32" i="29"/>
  <c r="V32" i="29"/>
  <c r="R33" i="29"/>
  <c r="V33" i="29"/>
  <c r="R34" i="29"/>
  <c r="V34" i="29"/>
  <c r="R35" i="29"/>
  <c r="U35" i="29" s="1"/>
  <c r="V35" i="29"/>
  <c r="R36" i="29"/>
  <c r="V36" i="29"/>
  <c r="R37" i="29"/>
  <c r="V37" i="29"/>
  <c r="R38" i="29"/>
  <c r="V38" i="29"/>
  <c r="R39" i="29"/>
  <c r="V39" i="29"/>
  <c r="R40" i="29"/>
  <c r="V40" i="29"/>
  <c r="R41" i="29"/>
  <c r="V41" i="29"/>
  <c r="R42" i="29"/>
  <c r="V42" i="29"/>
  <c r="R43" i="29"/>
  <c r="V43" i="29"/>
  <c r="R44" i="29"/>
  <c r="V44" i="29"/>
  <c r="R45" i="29"/>
  <c r="V45" i="29"/>
  <c r="R46" i="29"/>
  <c r="U46" i="29" s="1"/>
  <c r="V46" i="29"/>
  <c r="R47" i="29"/>
  <c r="U47" i="29" s="1"/>
  <c r="V47" i="29"/>
  <c r="R48" i="29"/>
  <c r="V48" i="29"/>
  <c r="R49" i="29"/>
  <c r="V49" i="29"/>
  <c r="R50" i="29"/>
  <c r="U50" i="29" s="1"/>
  <c r="V50" i="29"/>
  <c r="I51" i="29"/>
  <c r="J51" i="29"/>
  <c r="K51" i="29"/>
  <c r="M51" i="29"/>
  <c r="O51" i="29"/>
  <c r="O5" i="29" s="1"/>
  <c r="P51" i="29"/>
  <c r="Q51" i="29"/>
  <c r="S51" i="29"/>
  <c r="R52" i="29"/>
  <c r="V52" i="29"/>
  <c r="F53" i="29"/>
  <c r="R53" i="29"/>
  <c r="V53" i="29"/>
  <c r="F54" i="29"/>
  <c r="R54" i="29"/>
  <c r="V54" i="29"/>
  <c r="I56" i="29"/>
  <c r="J56" i="29"/>
  <c r="M56" i="29"/>
  <c r="O56" i="29"/>
  <c r="P56" i="29"/>
  <c r="Q56" i="29"/>
  <c r="S56" i="29"/>
  <c r="F57" i="29"/>
  <c r="R57" i="29"/>
  <c r="V57" i="29"/>
  <c r="F58" i="29"/>
  <c r="R58" i="29"/>
  <c r="V58" i="29"/>
  <c r="F59" i="29"/>
  <c r="R59" i="29"/>
  <c r="V59" i="29"/>
  <c r="F60" i="29"/>
  <c r="R60" i="29"/>
  <c r="V60" i="29"/>
  <c r="F61" i="29"/>
  <c r="R61" i="29"/>
  <c r="V61" i="29"/>
  <c r="G6" i="28"/>
  <c r="H6" i="28"/>
  <c r="K6" i="28"/>
  <c r="L6" i="28"/>
  <c r="P6" i="28"/>
  <c r="Q7" i="28"/>
  <c r="E8" i="28"/>
  <c r="I8" i="28"/>
  <c r="M8" i="28"/>
  <c r="Q8" i="28"/>
  <c r="E9" i="28"/>
  <c r="I9" i="28"/>
  <c r="M9" i="28"/>
  <c r="E10" i="28"/>
  <c r="I10" i="28"/>
  <c r="M10" i="28"/>
  <c r="E11" i="28"/>
  <c r="I11" i="28"/>
  <c r="M11" i="28"/>
  <c r="E14" i="28"/>
  <c r="I14" i="28"/>
  <c r="M14" i="28"/>
  <c r="E15" i="28"/>
  <c r="I15" i="28"/>
  <c r="M15" i="28"/>
  <c r="E16" i="28"/>
  <c r="I16" i="28"/>
  <c r="M16" i="28"/>
  <c r="E19" i="28"/>
  <c r="I19" i="28"/>
  <c r="M19" i="28"/>
  <c r="E20" i="28"/>
  <c r="I20" i="28"/>
  <c r="M20" i="28"/>
  <c r="E21" i="28"/>
  <c r="I21" i="28"/>
  <c r="M21" i="28"/>
  <c r="E23" i="28"/>
  <c r="I23" i="28"/>
  <c r="M23" i="28"/>
  <c r="E25" i="28"/>
  <c r="I25" i="28"/>
  <c r="M25" i="28"/>
  <c r="E26" i="28"/>
  <c r="I26" i="28"/>
  <c r="M26" i="28"/>
  <c r="E27" i="28"/>
  <c r="I27" i="28"/>
  <c r="M27" i="28"/>
  <c r="E28" i="28"/>
  <c r="I28" i="28"/>
  <c r="E29" i="28"/>
  <c r="I29" i="28"/>
  <c r="M29" i="28"/>
  <c r="E30" i="28"/>
  <c r="I30" i="28"/>
  <c r="M30" i="28"/>
  <c r="E31" i="28"/>
  <c r="I31" i="28"/>
  <c r="M31" i="28"/>
  <c r="E32" i="28"/>
  <c r="I32" i="28"/>
  <c r="M32" i="28"/>
  <c r="E33" i="28"/>
  <c r="I33" i="28"/>
  <c r="M33" i="28"/>
  <c r="E35" i="28"/>
  <c r="I35" i="28"/>
  <c r="M35" i="28"/>
  <c r="E36" i="28"/>
  <c r="I36" i="28"/>
  <c r="M36" i="28"/>
  <c r="E37" i="28"/>
  <c r="I37" i="28"/>
  <c r="E38" i="28"/>
  <c r="I38" i="28"/>
  <c r="M38" i="28"/>
  <c r="E41" i="28"/>
  <c r="I41" i="28"/>
  <c r="M41" i="28"/>
  <c r="E42" i="28"/>
  <c r="I42" i="28"/>
  <c r="M42" i="28"/>
  <c r="E44" i="28"/>
  <c r="I44" i="28"/>
  <c r="E46" i="28"/>
  <c r="I46" i="28"/>
  <c r="M46" i="28"/>
  <c r="E47" i="28"/>
  <c r="I47" i="28"/>
  <c r="M47" i="28"/>
  <c r="E48" i="28"/>
  <c r="I48" i="28"/>
  <c r="M48" i="28"/>
  <c r="E49" i="28"/>
  <c r="I49" i="28"/>
  <c r="E51" i="28"/>
  <c r="M51" i="28"/>
  <c r="C8" i="27"/>
  <c r="C6" i="27" s="1"/>
  <c r="D8" i="27"/>
  <c r="G8" i="27"/>
  <c r="H8" i="27"/>
  <c r="I8" i="27"/>
  <c r="K8" i="27"/>
  <c r="E14" i="27"/>
  <c r="E15" i="27"/>
  <c r="D16" i="27"/>
  <c r="H16" i="27"/>
  <c r="I16" i="27"/>
  <c r="D17" i="27"/>
  <c r="G17" i="27"/>
  <c r="H17" i="27"/>
  <c r="I17" i="27"/>
  <c r="K17" i="27"/>
  <c r="L17" i="27"/>
  <c r="E22" i="27"/>
  <c r="E23" i="27"/>
  <c r="J23" i="27"/>
  <c r="E24" i="27"/>
  <c r="J24" i="27"/>
  <c r="E25" i="27"/>
  <c r="J25" i="27"/>
  <c r="E26" i="27"/>
  <c r="J26" i="27"/>
  <c r="E27" i="27"/>
  <c r="J27" i="27"/>
  <c r="E28" i="27"/>
  <c r="J28" i="27"/>
  <c r="E29" i="27"/>
  <c r="J29" i="27"/>
  <c r="E30" i="27"/>
  <c r="J30" i="27"/>
  <c r="E31" i="27"/>
  <c r="J31" i="27"/>
  <c r="E32" i="27"/>
  <c r="J32" i="27"/>
  <c r="E33" i="27"/>
  <c r="J33" i="27"/>
  <c r="E34" i="27"/>
  <c r="J34" i="27"/>
  <c r="E35" i="27"/>
  <c r="J35" i="27"/>
  <c r="E36" i="27"/>
  <c r="J36" i="27"/>
  <c r="E37" i="27"/>
  <c r="J37" i="27"/>
  <c r="E38" i="27"/>
  <c r="J38" i="27"/>
  <c r="E39" i="27"/>
  <c r="J39" i="27"/>
  <c r="E40" i="27"/>
  <c r="J40" i="27"/>
  <c r="E41" i="27"/>
  <c r="J41" i="27"/>
  <c r="E42" i="27"/>
  <c r="J42" i="27"/>
  <c r="E43" i="27"/>
  <c r="J43" i="27"/>
  <c r="E44" i="27"/>
  <c r="J44" i="27"/>
  <c r="E45" i="27"/>
  <c r="J45" i="27"/>
  <c r="E46" i="27"/>
  <c r="J46" i="27"/>
  <c r="E47" i="27"/>
  <c r="J47" i="27"/>
  <c r="E48" i="27"/>
  <c r="J48" i="27"/>
  <c r="E49" i="27"/>
  <c r="J49" i="27"/>
  <c r="E50" i="27"/>
  <c r="J50" i="27"/>
  <c r="N20" i="31" l="1"/>
  <c r="W20" i="31"/>
  <c r="N16" i="27"/>
  <c r="N6" i="27" s="1"/>
  <c r="E16" i="27"/>
  <c r="U17" i="31"/>
  <c r="T17" i="31"/>
  <c r="Y17" i="31"/>
  <c r="L6" i="31"/>
  <c r="V17" i="31"/>
  <c r="AA30" i="31"/>
  <c r="AA54" i="31"/>
  <c r="N47" i="27"/>
  <c r="AA65" i="31"/>
  <c r="AA64" i="31"/>
  <c r="AA53" i="31"/>
  <c r="N22" i="27"/>
  <c r="N44" i="27"/>
  <c r="Z5" i="30"/>
  <c r="P5" i="30"/>
  <c r="W53" i="31"/>
  <c r="N30" i="27"/>
  <c r="AA27" i="31"/>
  <c r="V56" i="29"/>
  <c r="S5" i="30"/>
  <c r="M5" i="30"/>
  <c r="U5" i="30"/>
  <c r="R5" i="30"/>
  <c r="W54" i="31"/>
  <c r="AA20" i="31"/>
  <c r="L56" i="29"/>
  <c r="I5" i="29"/>
  <c r="L51" i="29"/>
  <c r="O5" i="30"/>
  <c r="N49" i="27"/>
  <c r="N5" i="30"/>
  <c r="N28" i="27"/>
  <c r="N20" i="27"/>
  <c r="T5" i="30"/>
  <c r="S5" i="29"/>
  <c r="Q5" i="29"/>
  <c r="P5" i="29"/>
  <c r="V51" i="29"/>
  <c r="M5" i="29"/>
  <c r="V6" i="29"/>
  <c r="U58" i="29"/>
  <c r="F56" i="29"/>
  <c r="U36" i="29"/>
  <c r="U53" i="29"/>
  <c r="U43" i="29"/>
  <c r="U41" i="29"/>
  <c r="U39" i="29"/>
  <c r="U24" i="29"/>
  <c r="U23" i="29"/>
  <c r="U19" i="29"/>
  <c r="U11" i="29"/>
  <c r="X5" i="30"/>
  <c r="W5" i="30"/>
  <c r="Y5" i="30"/>
  <c r="U21" i="29"/>
  <c r="U18" i="29"/>
  <c r="U17" i="29"/>
  <c r="U10" i="29"/>
  <c r="U40" i="29"/>
  <c r="U34" i="29"/>
  <c r="U30" i="29"/>
  <c r="U20" i="29"/>
  <c r="U42" i="29"/>
  <c r="U22" i="29"/>
  <c r="U15" i="29"/>
  <c r="J5" i="29"/>
  <c r="U54" i="29"/>
  <c r="U60" i="29"/>
  <c r="U59" i="29"/>
  <c r="K5" i="29"/>
  <c r="U38" i="29"/>
  <c r="U31" i="29"/>
  <c r="U25" i="29"/>
  <c r="U14" i="29"/>
  <c r="U61" i="29"/>
  <c r="U57" i="29"/>
  <c r="U52" i="29"/>
  <c r="C5" i="29"/>
  <c r="D5" i="29"/>
  <c r="U48" i="29"/>
  <c r="U37" i="29"/>
  <c r="U32" i="29"/>
  <c r="U16" i="29"/>
  <c r="U49" i="29"/>
  <c r="U44" i="29"/>
  <c r="U33" i="29"/>
  <c r="U28" i="29"/>
  <c r="U12" i="29"/>
  <c r="U45" i="29"/>
  <c r="U29" i="29"/>
  <c r="U13" i="29"/>
  <c r="Q51" i="28"/>
  <c r="I6" i="28"/>
  <c r="M6" i="28"/>
  <c r="I51" i="28"/>
  <c r="Q6" i="28"/>
  <c r="E6" i="28"/>
  <c r="AA46" i="31"/>
  <c r="AA26" i="31"/>
  <c r="E62" i="31"/>
  <c r="R62" i="31" s="1"/>
  <c r="J57" i="31"/>
  <c r="W57" i="31" s="1"/>
  <c r="AA40" i="31"/>
  <c r="R46" i="31"/>
  <c r="J44" i="31"/>
  <c r="W44" i="31" s="1"/>
  <c r="W64" i="31"/>
  <c r="AA47" i="31"/>
  <c r="E17" i="31"/>
  <c r="R17" i="31" s="1"/>
  <c r="W65" i="31"/>
  <c r="AA59" i="31"/>
  <c r="AA55" i="31"/>
  <c r="E52" i="31"/>
  <c r="R52" i="31" s="1"/>
  <c r="AA50" i="31"/>
  <c r="AA42" i="31"/>
  <c r="E38" i="31"/>
  <c r="R38" i="31" s="1"/>
  <c r="AA31" i="31"/>
  <c r="AA22" i="31"/>
  <c r="AA19" i="31"/>
  <c r="E29" i="31"/>
  <c r="R29" i="31" s="1"/>
  <c r="R27" i="31"/>
  <c r="W58" i="31"/>
  <c r="AA58" i="31"/>
  <c r="AA63" i="31"/>
  <c r="E57" i="31"/>
  <c r="R57" i="31" s="1"/>
  <c r="AA41" i="31"/>
  <c r="R30" i="31"/>
  <c r="J24" i="31"/>
  <c r="W24" i="31" s="1"/>
  <c r="AA21" i="31"/>
  <c r="R47" i="31"/>
  <c r="H6" i="31"/>
  <c r="W42" i="31"/>
  <c r="W40" i="31"/>
  <c r="E33" i="31"/>
  <c r="R33" i="31" s="1"/>
  <c r="J38" i="31"/>
  <c r="W38" i="31" s="1"/>
  <c r="W21" i="31"/>
  <c r="W41" i="31"/>
  <c r="W39" i="31"/>
  <c r="J17" i="31"/>
  <c r="N17" i="31" s="1"/>
  <c r="J33" i="31"/>
  <c r="W33" i="31" s="1"/>
  <c r="W35" i="31"/>
  <c r="W19" i="31"/>
  <c r="J52" i="31"/>
  <c r="W52" i="31" s="1"/>
  <c r="AA48" i="31"/>
  <c r="AA35" i="31"/>
  <c r="AA49" i="31"/>
  <c r="W45" i="31"/>
  <c r="AA36" i="31"/>
  <c r="J29" i="31"/>
  <c r="W29" i="31" s="1"/>
  <c r="W25" i="31"/>
  <c r="D6" i="31"/>
  <c r="AA60" i="31"/>
  <c r="J62" i="31"/>
  <c r="W62" i="31" s="1"/>
  <c r="E44" i="31"/>
  <c r="R44" i="31" s="1"/>
  <c r="E24" i="31"/>
  <c r="R24" i="31" s="1"/>
  <c r="I6" i="31"/>
  <c r="N38" i="27"/>
  <c r="N36" i="27"/>
  <c r="N34" i="27"/>
  <c r="N32" i="27"/>
  <c r="N13" i="27"/>
  <c r="N42" i="27"/>
  <c r="N40" i="27"/>
  <c r="N26" i="27"/>
  <c r="N24" i="27"/>
  <c r="N17" i="27" s="1"/>
  <c r="H6" i="27"/>
  <c r="N12" i="27"/>
  <c r="G6" i="27"/>
  <c r="R56" i="29"/>
  <c r="R51" i="29"/>
  <c r="R5" i="29" s="1"/>
  <c r="U9" i="29"/>
  <c r="N48" i="27"/>
  <c r="N50" i="27"/>
  <c r="N45" i="27"/>
  <c r="N33" i="27"/>
  <c r="N29" i="27"/>
  <c r="N27" i="27"/>
  <c r="N23" i="27"/>
  <c r="J17" i="27"/>
  <c r="E17" i="27"/>
  <c r="N46" i="27"/>
  <c r="D6" i="27"/>
  <c r="N43" i="27"/>
  <c r="N41" i="27"/>
  <c r="N39" i="27"/>
  <c r="N37" i="27"/>
  <c r="N35" i="27"/>
  <c r="N31" i="27"/>
  <c r="N25" i="27"/>
  <c r="N15" i="27"/>
  <c r="N11" i="27"/>
  <c r="I6" i="27"/>
  <c r="N14" i="27"/>
  <c r="N10" i="27"/>
  <c r="AA16" i="27" l="1"/>
  <c r="AA8" i="27"/>
  <c r="P16" i="27"/>
  <c r="P8" i="27"/>
  <c r="V6" i="27"/>
  <c r="Q16" i="27"/>
  <c r="T6" i="27"/>
  <c r="Q6" i="27"/>
  <c r="P6" i="27"/>
  <c r="P17" i="27"/>
  <c r="AA20" i="27"/>
  <c r="P19" i="27"/>
  <c r="R17" i="27"/>
  <c r="AA19" i="27"/>
  <c r="Y7" i="31"/>
  <c r="T17" i="27"/>
  <c r="T16" i="27"/>
  <c r="Q21" i="27"/>
  <c r="W20" i="27"/>
  <c r="W21" i="27"/>
  <c r="N18" i="27"/>
  <c r="Y18" i="27" s="1"/>
  <c r="G6" i="31"/>
  <c r="W17" i="31"/>
  <c r="AA35" i="27"/>
  <c r="AA52" i="31"/>
  <c r="AA14" i="31"/>
  <c r="V5" i="29"/>
  <c r="U51" i="29"/>
  <c r="F5" i="29"/>
  <c r="L5" i="29"/>
  <c r="U6" i="29"/>
  <c r="AA62" i="31"/>
  <c r="AA29" i="31"/>
  <c r="J6" i="31"/>
  <c r="AA24" i="31"/>
  <c r="AA25" i="31"/>
  <c r="AA44" i="31"/>
  <c r="AA45" i="31"/>
  <c r="AA33" i="31"/>
  <c r="AA34" i="31"/>
  <c r="AA57" i="31"/>
  <c r="AA18" i="31"/>
  <c r="AA39" i="31"/>
  <c r="AA38" i="31"/>
  <c r="U56" i="29"/>
  <c r="E6" i="27"/>
  <c r="AA10" i="27"/>
  <c r="J6" i="27"/>
  <c r="J50" i="23"/>
  <c r="E50" i="23"/>
  <c r="J49" i="23"/>
  <c r="E49" i="23"/>
  <c r="J48" i="23"/>
  <c r="E48" i="23"/>
  <c r="J47" i="23"/>
  <c r="E47" i="23"/>
  <c r="J46" i="23"/>
  <c r="E46" i="23"/>
  <c r="J45" i="23"/>
  <c r="E45" i="23"/>
  <c r="J44" i="23"/>
  <c r="E44" i="23"/>
  <c r="J43" i="23"/>
  <c r="E43" i="23"/>
  <c r="J42" i="23"/>
  <c r="E42" i="23"/>
  <c r="J41" i="23"/>
  <c r="E41" i="23"/>
  <c r="J40" i="23"/>
  <c r="E40" i="23"/>
  <c r="J39" i="23"/>
  <c r="E39" i="23"/>
  <c r="J38" i="23"/>
  <c r="E38" i="23"/>
  <c r="J37" i="23"/>
  <c r="E37" i="23"/>
  <c r="J36" i="23"/>
  <c r="E36" i="23"/>
  <c r="J35" i="23"/>
  <c r="E35" i="23"/>
  <c r="J34" i="23"/>
  <c r="E34" i="23"/>
  <c r="J33" i="23"/>
  <c r="E33" i="23"/>
  <c r="J32" i="23"/>
  <c r="E32" i="23"/>
  <c r="J31" i="23"/>
  <c r="E31" i="23"/>
  <c r="J30" i="23"/>
  <c r="E30" i="23"/>
  <c r="J29" i="23"/>
  <c r="E29" i="23"/>
  <c r="J28" i="23"/>
  <c r="E28" i="23"/>
  <c r="J27" i="23"/>
  <c r="E27" i="23"/>
  <c r="J26" i="23"/>
  <c r="E26" i="23"/>
  <c r="J25" i="23"/>
  <c r="E25" i="23"/>
  <c r="J24" i="23"/>
  <c r="E24" i="23"/>
  <c r="E23" i="23"/>
  <c r="J22" i="23"/>
  <c r="E22" i="23"/>
  <c r="J21" i="23"/>
  <c r="E21" i="23"/>
  <c r="J20" i="23"/>
  <c r="E20" i="23"/>
  <c r="E19" i="23"/>
  <c r="I17" i="23"/>
  <c r="H17" i="23"/>
  <c r="G17" i="23"/>
  <c r="D17" i="23"/>
  <c r="C17" i="23"/>
  <c r="I16" i="23"/>
  <c r="H16" i="23"/>
  <c r="G16" i="23"/>
  <c r="D16" i="23"/>
  <c r="J15" i="23"/>
  <c r="E15" i="23"/>
  <c r="J14" i="23"/>
  <c r="E14" i="23"/>
  <c r="J13" i="23"/>
  <c r="E13" i="23"/>
  <c r="J12" i="23"/>
  <c r="E12" i="23"/>
  <c r="J11" i="23"/>
  <c r="E11" i="23"/>
  <c r="J10" i="23"/>
  <c r="E10" i="23"/>
  <c r="I8" i="23"/>
  <c r="H8" i="23"/>
  <c r="G8" i="23"/>
  <c r="D8" i="23"/>
  <c r="Q19" i="27" l="1"/>
  <c r="AA17" i="31"/>
  <c r="E6" i="31"/>
  <c r="L6" i="23"/>
  <c r="R14" i="31"/>
  <c r="Y12" i="31"/>
  <c r="P14" i="31"/>
  <c r="U11" i="31"/>
  <c r="T11" i="31"/>
  <c r="W11" i="31"/>
  <c r="AA11" i="31"/>
  <c r="T9" i="31"/>
  <c r="W12" i="31"/>
  <c r="R9" i="31"/>
  <c r="Y10" i="31"/>
  <c r="V13" i="31"/>
  <c r="R13" i="31"/>
  <c r="V10" i="31"/>
  <c r="Y14" i="31"/>
  <c r="U9" i="31"/>
  <c r="Y11" i="31"/>
  <c r="U10" i="31"/>
  <c r="R12" i="31"/>
  <c r="Q11" i="31"/>
  <c r="P12" i="31"/>
  <c r="P11" i="31"/>
  <c r="Y9" i="31"/>
  <c r="T14" i="31"/>
  <c r="W10" i="31"/>
  <c r="Q10" i="31"/>
  <c r="P10" i="31"/>
  <c r="AA10" i="31"/>
  <c r="U14" i="31"/>
  <c r="P13" i="31"/>
  <c r="R10" i="31"/>
  <c r="V9" i="31"/>
  <c r="AA9" i="31"/>
  <c r="W14" i="31"/>
  <c r="Y13" i="31"/>
  <c r="T12" i="31"/>
  <c r="W9" i="31"/>
  <c r="Q9" i="31"/>
  <c r="U13" i="31"/>
  <c r="T13" i="31"/>
  <c r="U12" i="31"/>
  <c r="T10" i="31"/>
  <c r="V14" i="31"/>
  <c r="Q14" i="31"/>
  <c r="AA12" i="31"/>
  <c r="R11" i="31"/>
  <c r="Q13" i="31"/>
  <c r="V12" i="31"/>
  <c r="N32" i="23"/>
  <c r="Q12" i="31"/>
  <c r="V11" i="31"/>
  <c r="N31" i="23"/>
  <c r="N39" i="23"/>
  <c r="N47" i="23"/>
  <c r="AA13" i="31"/>
  <c r="I6" i="23"/>
  <c r="N13" i="23"/>
  <c r="N38" i="23"/>
  <c r="W13" i="31"/>
  <c r="E17" i="23"/>
  <c r="R19" i="23" s="1"/>
  <c r="N27" i="23"/>
  <c r="N46" i="23"/>
  <c r="D6" i="23"/>
  <c r="J17" i="23"/>
  <c r="N29" i="23"/>
  <c r="N40" i="23"/>
  <c r="U5" i="29"/>
  <c r="AA43" i="27"/>
  <c r="AA29" i="27"/>
  <c r="AA33" i="27"/>
  <c r="AA23" i="27"/>
  <c r="AA27" i="27"/>
  <c r="AA14" i="27"/>
  <c r="AA11" i="27"/>
  <c r="AA39" i="27"/>
  <c r="W17" i="27"/>
  <c r="AA21" i="27"/>
  <c r="AA41" i="27"/>
  <c r="AA48" i="27"/>
  <c r="AA31" i="27"/>
  <c r="AA46" i="27"/>
  <c r="AA50" i="27"/>
  <c r="T10" i="27"/>
  <c r="T11" i="27"/>
  <c r="T12" i="27"/>
  <c r="T13" i="27"/>
  <c r="T14" i="27"/>
  <c r="T15" i="27"/>
  <c r="R10" i="27"/>
  <c r="Q11" i="27"/>
  <c r="P12" i="27"/>
  <c r="V12" i="27"/>
  <c r="U13" i="27"/>
  <c r="R14" i="27"/>
  <c r="Q15" i="27"/>
  <c r="U10" i="27"/>
  <c r="R11" i="27"/>
  <c r="Q12" i="27"/>
  <c r="P13" i="27"/>
  <c r="V13" i="27"/>
  <c r="U14" i="27"/>
  <c r="R15" i="27"/>
  <c r="AA12" i="27"/>
  <c r="R13" i="27"/>
  <c r="W14" i="27"/>
  <c r="U15" i="27"/>
  <c r="W10" i="27"/>
  <c r="V10" i="27"/>
  <c r="W13" i="27"/>
  <c r="P14" i="27"/>
  <c r="V15" i="27"/>
  <c r="U11" i="27"/>
  <c r="R12" i="27"/>
  <c r="AA13" i="27"/>
  <c r="Q14" i="27"/>
  <c r="V11" i="27"/>
  <c r="U12" i="27"/>
  <c r="Q13" i="27"/>
  <c r="V14" i="27"/>
  <c r="W15" i="27"/>
  <c r="W12" i="27"/>
  <c r="W11" i="27"/>
  <c r="AA15" i="27"/>
  <c r="V19" i="27"/>
  <c r="Q20" i="27"/>
  <c r="V20" i="27"/>
  <c r="V21" i="27"/>
  <c r="Q22" i="27"/>
  <c r="V22" i="27"/>
  <c r="Q23" i="27"/>
  <c r="V23" i="27"/>
  <c r="Q24" i="27"/>
  <c r="V24" i="27"/>
  <c r="Q25" i="27"/>
  <c r="V25" i="27"/>
  <c r="Q26" i="27"/>
  <c r="V26" i="27"/>
  <c r="Q27" i="27"/>
  <c r="V27" i="27"/>
  <c r="Q28" i="27"/>
  <c r="V28" i="27"/>
  <c r="Q29" i="27"/>
  <c r="V29" i="27"/>
  <c r="Q30" i="27"/>
  <c r="V30" i="27"/>
  <c r="Q31" i="27"/>
  <c r="V31" i="27"/>
  <c r="Q32" i="27"/>
  <c r="V32" i="27"/>
  <c r="Q33" i="27"/>
  <c r="V33" i="27"/>
  <c r="Q34" i="27"/>
  <c r="V34" i="27"/>
  <c r="Q35" i="27"/>
  <c r="V35" i="27"/>
  <c r="Q36" i="27"/>
  <c r="V36" i="27"/>
  <c r="Q37" i="27"/>
  <c r="V37" i="27"/>
  <c r="Q38" i="27"/>
  <c r="V38" i="27"/>
  <c r="Q39" i="27"/>
  <c r="V39" i="27"/>
  <c r="Q40" i="27"/>
  <c r="V40" i="27"/>
  <c r="Q41" i="27"/>
  <c r="V41" i="27"/>
  <c r="Q42" i="27"/>
  <c r="V42" i="27"/>
  <c r="Q43" i="27"/>
  <c r="V43" i="27"/>
  <c r="Q44" i="27"/>
  <c r="Y19" i="27"/>
  <c r="U19" i="27"/>
  <c r="R20" i="27"/>
  <c r="U21" i="27"/>
  <c r="R22" i="27"/>
  <c r="U23" i="27"/>
  <c r="R24" i="27"/>
  <c r="U25" i="27"/>
  <c r="R26" i="27"/>
  <c r="U27" i="27"/>
  <c r="R28" i="27"/>
  <c r="U29" i="27"/>
  <c r="R30" i="27"/>
  <c r="U31" i="27"/>
  <c r="R32" i="27"/>
  <c r="U33" i="27"/>
  <c r="R34" i="27"/>
  <c r="U35" i="27"/>
  <c r="R36" i="27"/>
  <c r="U37" i="27"/>
  <c r="R38" i="27"/>
  <c r="U39" i="27"/>
  <c r="R40" i="27"/>
  <c r="U41" i="27"/>
  <c r="R42" i="27"/>
  <c r="U43" i="27"/>
  <c r="R44" i="27"/>
  <c r="W45" i="27"/>
  <c r="W46" i="27"/>
  <c r="W47" i="27"/>
  <c r="W48" i="27"/>
  <c r="W49" i="27"/>
  <c r="W50" i="27"/>
  <c r="U17" i="27"/>
  <c r="T20" i="27"/>
  <c r="P21" i="27"/>
  <c r="T22" i="27"/>
  <c r="P23" i="27"/>
  <c r="T24" i="27"/>
  <c r="P25" i="27"/>
  <c r="T26" i="27"/>
  <c r="P27" i="27"/>
  <c r="T28" i="27"/>
  <c r="P29" i="27"/>
  <c r="T30" i="27"/>
  <c r="P31" i="27"/>
  <c r="T32" i="27"/>
  <c r="P33" i="27"/>
  <c r="T34" i="27"/>
  <c r="P35" i="27"/>
  <c r="T36" i="27"/>
  <c r="P37" i="27"/>
  <c r="T38" i="27"/>
  <c r="P39" i="27"/>
  <c r="T40" i="27"/>
  <c r="P41" i="27"/>
  <c r="T42" i="27"/>
  <c r="P43" i="27"/>
  <c r="T44" i="27"/>
  <c r="T45" i="27"/>
  <c r="T46" i="27"/>
  <c r="AA17" i="27"/>
  <c r="T19" i="27"/>
  <c r="T21" i="27"/>
  <c r="W22" i="27"/>
  <c r="T23" i="27"/>
  <c r="W24" i="27"/>
  <c r="T25" i="27"/>
  <c r="W26" i="27"/>
  <c r="T27" i="27"/>
  <c r="W28" i="27"/>
  <c r="T29" i="27"/>
  <c r="W30" i="27"/>
  <c r="T31" i="27"/>
  <c r="W32" i="27"/>
  <c r="T33" i="27"/>
  <c r="W34" i="27"/>
  <c r="T35" i="27"/>
  <c r="W36" i="27"/>
  <c r="T37" i="27"/>
  <c r="W38" i="27"/>
  <c r="T39" i="27"/>
  <c r="W40" i="27"/>
  <c r="T41" i="27"/>
  <c r="W42" i="27"/>
  <c r="T43" i="27"/>
  <c r="V44" i="27"/>
  <c r="P45" i="27"/>
  <c r="Q46" i="27"/>
  <c r="P47" i="27"/>
  <c r="V47" i="27"/>
  <c r="T48" i="27"/>
  <c r="P49" i="27"/>
  <c r="V49" i="27"/>
  <c r="T50" i="27"/>
  <c r="Q17" i="27"/>
  <c r="P26" i="27"/>
  <c r="P28" i="27"/>
  <c r="P32" i="27"/>
  <c r="U45" i="27"/>
  <c r="V46" i="27"/>
  <c r="P48" i="27"/>
  <c r="T49" i="27"/>
  <c r="P50" i="27"/>
  <c r="R21" i="27"/>
  <c r="U22" i="27"/>
  <c r="R25" i="27"/>
  <c r="R27" i="27"/>
  <c r="R31" i="27"/>
  <c r="R33" i="27"/>
  <c r="R35" i="27"/>
  <c r="U38" i="27"/>
  <c r="U40" i="27"/>
  <c r="U42" i="27"/>
  <c r="R43" i="27"/>
  <c r="V45" i="27"/>
  <c r="AA44" i="27"/>
  <c r="Q45" i="27"/>
  <c r="U46" i="27"/>
  <c r="Q47" i="27"/>
  <c r="U48" i="27"/>
  <c r="Q49" i="27"/>
  <c r="U50" i="27"/>
  <c r="P20" i="27"/>
  <c r="P22" i="27"/>
  <c r="P24" i="27"/>
  <c r="P30" i="27"/>
  <c r="P34" i="27"/>
  <c r="P36" i="27"/>
  <c r="P38" i="27"/>
  <c r="P40" i="27"/>
  <c r="P42" i="27"/>
  <c r="P44" i="27"/>
  <c r="T47" i="27"/>
  <c r="V48" i="27"/>
  <c r="V50" i="27"/>
  <c r="V17" i="27"/>
  <c r="R19" i="27"/>
  <c r="U20" i="27"/>
  <c r="R23" i="27"/>
  <c r="U24" i="27"/>
  <c r="U26" i="27"/>
  <c r="U28" i="27"/>
  <c r="R29" i="27"/>
  <c r="U30" i="27"/>
  <c r="U32" i="27"/>
  <c r="U34" i="27"/>
  <c r="U36" i="27"/>
  <c r="R37" i="27"/>
  <c r="R39" i="27"/>
  <c r="R41" i="27"/>
  <c r="U44" i="27"/>
  <c r="P46" i="27"/>
  <c r="U47" i="27"/>
  <c r="U49" i="27"/>
  <c r="Q48" i="27"/>
  <c r="Q50" i="27"/>
  <c r="R48" i="27"/>
  <c r="R50" i="27"/>
  <c r="R45" i="27"/>
  <c r="R47" i="27"/>
  <c r="AA40" i="27"/>
  <c r="AA32" i="27"/>
  <c r="AA24" i="27"/>
  <c r="W41" i="27"/>
  <c r="W37" i="27"/>
  <c r="W31" i="27"/>
  <c r="W44" i="27"/>
  <c r="AA47" i="27"/>
  <c r="AA28" i="27"/>
  <c r="W39" i="27"/>
  <c r="AA49" i="27"/>
  <c r="W33" i="27"/>
  <c r="W27" i="27"/>
  <c r="W29" i="27"/>
  <c r="W23" i="27"/>
  <c r="W19" i="27"/>
  <c r="R46" i="27"/>
  <c r="AA38" i="27"/>
  <c r="AA30" i="27"/>
  <c r="AA22" i="27"/>
  <c r="AA36" i="27"/>
  <c r="W43" i="27"/>
  <c r="W35" i="27"/>
  <c r="W25" i="27"/>
  <c r="R49" i="27"/>
  <c r="AA42" i="27"/>
  <c r="AA34" i="27"/>
  <c r="AA26" i="27"/>
  <c r="AA37" i="27"/>
  <c r="AA45" i="27"/>
  <c r="AA25" i="27"/>
  <c r="N19" i="23"/>
  <c r="N21" i="23"/>
  <c r="N23" i="23"/>
  <c r="N35" i="23"/>
  <c r="N37" i="23"/>
  <c r="N48" i="23"/>
  <c r="N30" i="23"/>
  <c r="N43" i="23"/>
  <c r="N45" i="23"/>
  <c r="N25" i="23"/>
  <c r="N33" i="23"/>
  <c r="N41" i="23"/>
  <c r="N49" i="23"/>
  <c r="N15" i="23"/>
  <c r="N34" i="23"/>
  <c r="N42" i="23"/>
  <c r="N50" i="23"/>
  <c r="E8" i="23"/>
  <c r="J16" i="23"/>
  <c r="N28" i="23"/>
  <c r="N36" i="23"/>
  <c r="N44" i="23"/>
  <c r="N10" i="23"/>
  <c r="N12" i="23"/>
  <c r="N14" i="23"/>
  <c r="J8" i="23"/>
  <c r="N11" i="23"/>
  <c r="G6" i="23"/>
  <c r="N20" i="23"/>
  <c r="N22" i="23"/>
  <c r="N24" i="23"/>
  <c r="N26" i="23"/>
  <c r="C6" i="23"/>
  <c r="H6" i="23"/>
  <c r="E16" i="23"/>
  <c r="Q6" i="21"/>
  <c r="Q5" i="21" s="1"/>
  <c r="P6" i="21"/>
  <c r="P5" i="21" s="1"/>
  <c r="O6" i="21"/>
  <c r="O5" i="21" s="1"/>
  <c r="N6" i="21"/>
  <c r="N5" i="21" s="1"/>
  <c r="L6" i="21"/>
  <c r="L5" i="21" s="1"/>
  <c r="K6" i="21"/>
  <c r="K5" i="21" s="1"/>
  <c r="J6" i="21"/>
  <c r="J5" i="21" s="1"/>
  <c r="I6" i="21"/>
  <c r="I5" i="21" s="1"/>
  <c r="G6" i="21"/>
  <c r="G5" i="21" s="1"/>
  <c r="F6" i="21"/>
  <c r="F5" i="21" s="1"/>
  <c r="E6" i="21"/>
  <c r="E5" i="21" s="1"/>
  <c r="D6" i="21"/>
  <c r="D5" i="21" s="1"/>
  <c r="Q98" i="20"/>
  <c r="P98" i="20"/>
  <c r="O98" i="20"/>
  <c r="N98" i="20"/>
  <c r="M98" i="20"/>
  <c r="L98" i="20"/>
  <c r="K98" i="20"/>
  <c r="I98" i="20"/>
  <c r="H98" i="20"/>
  <c r="G98" i="20"/>
  <c r="F98" i="20"/>
  <c r="E98" i="20"/>
  <c r="D98" i="20"/>
  <c r="C98" i="20"/>
  <c r="Q97" i="20"/>
  <c r="P97" i="20"/>
  <c r="O97" i="20"/>
  <c r="N97" i="20"/>
  <c r="M97" i="20"/>
  <c r="L97" i="20"/>
  <c r="K97" i="20"/>
  <c r="I97" i="20"/>
  <c r="H97" i="20"/>
  <c r="G97" i="20"/>
  <c r="F97" i="20"/>
  <c r="E97" i="20"/>
  <c r="D97" i="20"/>
  <c r="C97" i="20"/>
  <c r="Y96" i="20"/>
  <c r="X96" i="20"/>
  <c r="W96" i="20"/>
  <c r="V96" i="20"/>
  <c r="U96" i="20"/>
  <c r="T96" i="20"/>
  <c r="S96" i="20"/>
  <c r="Q96" i="20"/>
  <c r="P96" i="20"/>
  <c r="O96" i="20"/>
  <c r="N96" i="20"/>
  <c r="M96" i="20"/>
  <c r="L96" i="20"/>
  <c r="K96" i="20"/>
  <c r="I96" i="20"/>
  <c r="H96" i="20"/>
  <c r="G96" i="20"/>
  <c r="F96" i="20"/>
  <c r="E96" i="20"/>
  <c r="D96" i="20"/>
  <c r="C96" i="20"/>
  <c r="Y95" i="20"/>
  <c r="X95" i="20"/>
  <c r="W95" i="20"/>
  <c r="V95" i="20"/>
  <c r="U95" i="20"/>
  <c r="T95" i="20"/>
  <c r="S95" i="20"/>
  <c r="Q95" i="20"/>
  <c r="P95" i="20"/>
  <c r="O95" i="20"/>
  <c r="N95" i="20"/>
  <c r="M95" i="20"/>
  <c r="L95" i="20"/>
  <c r="K95" i="20"/>
  <c r="I95" i="20"/>
  <c r="H95" i="20"/>
  <c r="G95" i="20"/>
  <c r="F95" i="20"/>
  <c r="E95" i="20"/>
  <c r="D95" i="20"/>
  <c r="C95" i="20"/>
  <c r="Q94" i="20"/>
  <c r="P94" i="20"/>
  <c r="O94" i="20"/>
  <c r="N94" i="20"/>
  <c r="M94" i="20"/>
  <c r="L94" i="20"/>
  <c r="K94" i="20"/>
  <c r="I94" i="20"/>
  <c r="H94" i="20"/>
  <c r="G94" i="20"/>
  <c r="F94" i="20"/>
  <c r="E94" i="20"/>
  <c r="D94" i="20"/>
  <c r="C94" i="20"/>
  <c r="Q93" i="20"/>
  <c r="P93" i="20"/>
  <c r="O93" i="20"/>
  <c r="N93" i="20"/>
  <c r="M93" i="20"/>
  <c r="L93" i="20"/>
  <c r="K93" i="20"/>
  <c r="I93" i="20"/>
  <c r="H93" i="20"/>
  <c r="G93" i="20"/>
  <c r="F93" i="20"/>
  <c r="E93" i="20"/>
  <c r="D93" i="20"/>
  <c r="C93" i="20"/>
  <c r="Y92" i="20"/>
  <c r="X92" i="20"/>
  <c r="W92" i="20"/>
  <c r="V92" i="20"/>
  <c r="U92" i="20"/>
  <c r="T92" i="20"/>
  <c r="S92" i="20"/>
  <c r="Q92" i="20"/>
  <c r="P92" i="20"/>
  <c r="O92" i="20"/>
  <c r="N92" i="20"/>
  <c r="M92" i="20"/>
  <c r="L92" i="20"/>
  <c r="K92" i="20"/>
  <c r="I92" i="20"/>
  <c r="H92" i="20"/>
  <c r="G92" i="20"/>
  <c r="F92" i="20"/>
  <c r="E92" i="20"/>
  <c r="D92" i="20"/>
  <c r="C92" i="20"/>
  <c r="Y91" i="20"/>
  <c r="X91" i="20"/>
  <c r="W91" i="20"/>
  <c r="V91" i="20"/>
  <c r="U91" i="20"/>
  <c r="T91" i="20"/>
  <c r="S91" i="20"/>
  <c r="Q91" i="20"/>
  <c r="P91" i="20"/>
  <c r="O91" i="20"/>
  <c r="N91" i="20"/>
  <c r="M91" i="20"/>
  <c r="L91" i="20"/>
  <c r="K91" i="20"/>
  <c r="I91" i="20"/>
  <c r="H91" i="20"/>
  <c r="G91" i="20"/>
  <c r="F91" i="20"/>
  <c r="E91" i="20"/>
  <c r="D91" i="20"/>
  <c r="C91" i="20"/>
  <c r="Y90" i="20"/>
  <c r="X90" i="20"/>
  <c r="W90" i="20"/>
  <c r="V90" i="20"/>
  <c r="U90" i="20"/>
  <c r="T90" i="20"/>
  <c r="S90" i="20"/>
  <c r="Q90" i="20"/>
  <c r="P90" i="20"/>
  <c r="O90" i="20"/>
  <c r="N90" i="20"/>
  <c r="M90" i="20"/>
  <c r="L90" i="20"/>
  <c r="K90" i="20"/>
  <c r="I90" i="20"/>
  <c r="H90" i="20"/>
  <c r="G90" i="20"/>
  <c r="F90" i="20"/>
  <c r="E90" i="20"/>
  <c r="D90" i="20"/>
  <c r="C90" i="20"/>
  <c r="Q89" i="20"/>
  <c r="P89" i="20"/>
  <c r="O89" i="20"/>
  <c r="N89" i="20"/>
  <c r="M89" i="20"/>
  <c r="L89" i="20"/>
  <c r="K89" i="20"/>
  <c r="I89" i="20"/>
  <c r="H89" i="20"/>
  <c r="G89" i="20"/>
  <c r="F89" i="20"/>
  <c r="E89" i="20"/>
  <c r="D89" i="20"/>
  <c r="C89" i="20"/>
  <c r="Q88" i="20"/>
  <c r="P88" i="20"/>
  <c r="O88" i="20"/>
  <c r="N88" i="20"/>
  <c r="M88" i="20"/>
  <c r="L88" i="20"/>
  <c r="K88" i="20"/>
  <c r="I88" i="20"/>
  <c r="H88" i="20"/>
  <c r="G88" i="20"/>
  <c r="F88" i="20"/>
  <c r="E88" i="20"/>
  <c r="D88" i="20"/>
  <c r="C88" i="20"/>
  <c r="Y87" i="20"/>
  <c r="X87" i="20"/>
  <c r="W87" i="20"/>
  <c r="V87" i="20"/>
  <c r="U87" i="20"/>
  <c r="T87" i="20"/>
  <c r="S87" i="20"/>
  <c r="Q87" i="20"/>
  <c r="P87" i="20"/>
  <c r="O87" i="20"/>
  <c r="N87" i="20"/>
  <c r="M87" i="20"/>
  <c r="L87" i="20"/>
  <c r="K87" i="20"/>
  <c r="I87" i="20"/>
  <c r="H87" i="20"/>
  <c r="G87" i="20"/>
  <c r="F87" i="20"/>
  <c r="E87" i="20"/>
  <c r="D87" i="20"/>
  <c r="C87" i="20"/>
  <c r="Y86" i="20"/>
  <c r="X86" i="20"/>
  <c r="W86" i="20"/>
  <c r="V86" i="20"/>
  <c r="U86" i="20"/>
  <c r="T86" i="20"/>
  <c r="S86" i="20"/>
  <c r="Q86" i="20"/>
  <c r="P86" i="20"/>
  <c r="O86" i="20"/>
  <c r="N86" i="20"/>
  <c r="M86" i="20"/>
  <c r="L86" i="20"/>
  <c r="K86" i="20"/>
  <c r="I86" i="20"/>
  <c r="H86" i="20"/>
  <c r="G86" i="20"/>
  <c r="F86" i="20"/>
  <c r="E86" i="20"/>
  <c r="D86" i="20"/>
  <c r="C86" i="20"/>
  <c r="Q85" i="20"/>
  <c r="P85" i="20"/>
  <c r="O85" i="20"/>
  <c r="N85" i="20"/>
  <c r="M85" i="20"/>
  <c r="L85" i="20"/>
  <c r="K85" i="20"/>
  <c r="I85" i="20"/>
  <c r="H85" i="20"/>
  <c r="G85" i="20"/>
  <c r="F85" i="20"/>
  <c r="E85" i="20"/>
  <c r="D85" i="20"/>
  <c r="C85" i="20"/>
  <c r="Q84" i="20"/>
  <c r="P84" i="20"/>
  <c r="O84" i="20"/>
  <c r="N84" i="20"/>
  <c r="M84" i="20"/>
  <c r="L84" i="20"/>
  <c r="K84" i="20"/>
  <c r="I84" i="20"/>
  <c r="H84" i="20"/>
  <c r="G84" i="20"/>
  <c r="F84" i="20"/>
  <c r="E84" i="20"/>
  <c r="D84" i="20"/>
  <c r="C84" i="20"/>
  <c r="Q83" i="20"/>
  <c r="P83" i="20"/>
  <c r="O83" i="20"/>
  <c r="N83" i="20"/>
  <c r="M83" i="20"/>
  <c r="L83" i="20"/>
  <c r="K83" i="20"/>
  <c r="I83" i="20"/>
  <c r="H83" i="20"/>
  <c r="G83" i="20"/>
  <c r="F83" i="20"/>
  <c r="E83" i="20"/>
  <c r="D83" i="20"/>
  <c r="C83" i="20"/>
  <c r="Y82" i="20"/>
  <c r="X82" i="20"/>
  <c r="W82" i="20"/>
  <c r="V82" i="20"/>
  <c r="U82" i="20"/>
  <c r="T82" i="20"/>
  <c r="S82" i="20"/>
  <c r="Q82" i="20"/>
  <c r="P82" i="20"/>
  <c r="O82" i="20"/>
  <c r="N82" i="20"/>
  <c r="M82" i="20"/>
  <c r="L82" i="20"/>
  <c r="K82" i="20"/>
  <c r="I82" i="20"/>
  <c r="H82" i="20"/>
  <c r="G82" i="20"/>
  <c r="F82" i="20"/>
  <c r="E82" i="20"/>
  <c r="D82" i="20"/>
  <c r="C82" i="20"/>
  <c r="Y81" i="20"/>
  <c r="X81" i="20"/>
  <c r="W81" i="20"/>
  <c r="V81" i="20"/>
  <c r="U81" i="20"/>
  <c r="T81" i="20"/>
  <c r="S81" i="20"/>
  <c r="Q81" i="20"/>
  <c r="P81" i="20"/>
  <c r="O81" i="20"/>
  <c r="N81" i="20"/>
  <c r="M81" i="20"/>
  <c r="L81" i="20"/>
  <c r="K81" i="20"/>
  <c r="I81" i="20"/>
  <c r="H81" i="20"/>
  <c r="G81" i="20"/>
  <c r="F81" i="20"/>
  <c r="E81" i="20"/>
  <c r="D81" i="20"/>
  <c r="C81" i="20"/>
  <c r="Q80" i="20"/>
  <c r="P80" i="20"/>
  <c r="O80" i="20"/>
  <c r="N80" i="20"/>
  <c r="M80" i="20"/>
  <c r="L80" i="20"/>
  <c r="K80" i="20"/>
  <c r="I80" i="20"/>
  <c r="H80" i="20"/>
  <c r="G80" i="20"/>
  <c r="F80" i="20"/>
  <c r="E80" i="20"/>
  <c r="D80" i="20"/>
  <c r="C80" i="20"/>
  <c r="Q79" i="20"/>
  <c r="P79" i="20"/>
  <c r="O79" i="20"/>
  <c r="N79" i="20"/>
  <c r="M79" i="20"/>
  <c r="L79" i="20"/>
  <c r="K79" i="20"/>
  <c r="I79" i="20"/>
  <c r="H79" i="20"/>
  <c r="G79" i="20"/>
  <c r="F79" i="20"/>
  <c r="E79" i="20"/>
  <c r="D79" i="20"/>
  <c r="C79" i="20"/>
  <c r="Q78" i="20"/>
  <c r="P78" i="20"/>
  <c r="O78" i="20"/>
  <c r="N78" i="20"/>
  <c r="M78" i="20"/>
  <c r="L78" i="20"/>
  <c r="K78" i="20"/>
  <c r="I78" i="20"/>
  <c r="H78" i="20"/>
  <c r="G78" i="20"/>
  <c r="F78" i="20"/>
  <c r="E78" i="20"/>
  <c r="D78" i="20"/>
  <c r="C78" i="20"/>
  <c r="Q77" i="20"/>
  <c r="P77" i="20"/>
  <c r="O77" i="20"/>
  <c r="N77" i="20"/>
  <c r="M77" i="20"/>
  <c r="L77" i="20"/>
  <c r="K77" i="20"/>
  <c r="I77" i="20"/>
  <c r="H77" i="20"/>
  <c r="G77" i="20"/>
  <c r="F77" i="20"/>
  <c r="E77" i="20"/>
  <c r="D77" i="20"/>
  <c r="C77" i="20"/>
  <c r="Q76" i="20"/>
  <c r="P76" i="20"/>
  <c r="O76" i="20"/>
  <c r="N76" i="20"/>
  <c r="M76" i="20"/>
  <c r="L76" i="20"/>
  <c r="K76" i="20"/>
  <c r="I76" i="20"/>
  <c r="H76" i="20"/>
  <c r="G76" i="20"/>
  <c r="F76" i="20"/>
  <c r="E76" i="20"/>
  <c r="D76" i="20"/>
  <c r="C76" i="20"/>
  <c r="Y75" i="20"/>
  <c r="X75" i="20"/>
  <c r="W75" i="20"/>
  <c r="V75" i="20"/>
  <c r="U75" i="20"/>
  <c r="T75" i="20"/>
  <c r="S75" i="20"/>
  <c r="Q75" i="20"/>
  <c r="P75" i="20"/>
  <c r="O75" i="20"/>
  <c r="N75" i="20"/>
  <c r="M75" i="20"/>
  <c r="L75" i="20"/>
  <c r="K75" i="20"/>
  <c r="I75" i="20"/>
  <c r="H75" i="20"/>
  <c r="G75" i="20"/>
  <c r="F75" i="20"/>
  <c r="E75" i="20"/>
  <c r="D75" i="20"/>
  <c r="C75" i="20"/>
  <c r="Q74" i="20"/>
  <c r="P74" i="20"/>
  <c r="O74" i="20"/>
  <c r="N74" i="20"/>
  <c r="M74" i="20"/>
  <c r="L74" i="20"/>
  <c r="K74" i="20"/>
  <c r="I74" i="20"/>
  <c r="H74" i="20"/>
  <c r="G74" i="20"/>
  <c r="F74" i="20"/>
  <c r="E74" i="20"/>
  <c r="D74" i="20"/>
  <c r="C74" i="20"/>
  <c r="Q73" i="20"/>
  <c r="P73" i="20"/>
  <c r="O73" i="20"/>
  <c r="N73" i="20"/>
  <c r="M73" i="20"/>
  <c r="L73" i="20"/>
  <c r="K73" i="20"/>
  <c r="I73" i="20"/>
  <c r="H73" i="20"/>
  <c r="G73" i="20"/>
  <c r="F73" i="20"/>
  <c r="E73" i="20"/>
  <c r="D73" i="20"/>
  <c r="C73" i="20"/>
  <c r="Q72" i="20"/>
  <c r="P72" i="20"/>
  <c r="O72" i="20"/>
  <c r="N72" i="20"/>
  <c r="M72" i="20"/>
  <c r="L72" i="20"/>
  <c r="K72" i="20"/>
  <c r="I72" i="20"/>
  <c r="H72" i="20"/>
  <c r="G72" i="20"/>
  <c r="F72" i="20"/>
  <c r="E72" i="20"/>
  <c r="D72" i="20"/>
  <c r="C72" i="20"/>
  <c r="Y71" i="20"/>
  <c r="X71" i="20"/>
  <c r="W71" i="20"/>
  <c r="V71" i="20"/>
  <c r="U71" i="20"/>
  <c r="T71" i="20"/>
  <c r="S71" i="20"/>
  <c r="Q71" i="20"/>
  <c r="P71" i="20"/>
  <c r="O71" i="20"/>
  <c r="N71" i="20"/>
  <c r="M71" i="20"/>
  <c r="L71" i="20"/>
  <c r="K71" i="20"/>
  <c r="I71" i="20"/>
  <c r="H71" i="20"/>
  <c r="G71" i="20"/>
  <c r="F71" i="20"/>
  <c r="E71" i="20"/>
  <c r="D71" i="20"/>
  <c r="C71" i="20"/>
  <c r="Y70" i="20"/>
  <c r="X70" i="20"/>
  <c r="W70" i="20"/>
  <c r="V70" i="20"/>
  <c r="U70" i="20"/>
  <c r="T70" i="20"/>
  <c r="S70" i="20"/>
  <c r="Q70" i="20"/>
  <c r="P70" i="20"/>
  <c r="O70" i="20"/>
  <c r="N70" i="20"/>
  <c r="M70" i="20"/>
  <c r="L70" i="20"/>
  <c r="K70" i="20"/>
  <c r="I70" i="20"/>
  <c r="H70" i="20"/>
  <c r="G70" i="20"/>
  <c r="F70" i="20"/>
  <c r="E70" i="20"/>
  <c r="D70" i="20"/>
  <c r="C70" i="20"/>
  <c r="Y69" i="20"/>
  <c r="X69" i="20"/>
  <c r="W69" i="20"/>
  <c r="V69" i="20"/>
  <c r="U69" i="20"/>
  <c r="T69" i="20"/>
  <c r="S69" i="20"/>
  <c r="Q69" i="20"/>
  <c r="P69" i="20"/>
  <c r="O69" i="20"/>
  <c r="N69" i="20"/>
  <c r="M69" i="20"/>
  <c r="L69" i="20"/>
  <c r="K69" i="20"/>
  <c r="I69" i="20"/>
  <c r="H69" i="20"/>
  <c r="G69" i="20"/>
  <c r="F69" i="20"/>
  <c r="E69" i="20"/>
  <c r="D69" i="20"/>
  <c r="C69" i="20"/>
  <c r="Q68" i="20"/>
  <c r="P68" i="20"/>
  <c r="O68" i="20"/>
  <c r="N68" i="20"/>
  <c r="M68" i="20"/>
  <c r="L68" i="20"/>
  <c r="K68" i="20"/>
  <c r="I68" i="20"/>
  <c r="H68" i="20"/>
  <c r="G68" i="20"/>
  <c r="F68" i="20"/>
  <c r="E68" i="20"/>
  <c r="D68" i="20"/>
  <c r="C68" i="20"/>
  <c r="Q67" i="20"/>
  <c r="P67" i="20"/>
  <c r="O67" i="20"/>
  <c r="N67" i="20"/>
  <c r="M67" i="20"/>
  <c r="L67" i="20"/>
  <c r="K67" i="20"/>
  <c r="I67" i="20"/>
  <c r="H67" i="20"/>
  <c r="G67" i="20"/>
  <c r="F67" i="20"/>
  <c r="E67" i="20"/>
  <c r="D67" i="20"/>
  <c r="C67" i="20"/>
  <c r="Q66" i="20"/>
  <c r="P66" i="20"/>
  <c r="O66" i="20"/>
  <c r="N66" i="20"/>
  <c r="M66" i="20"/>
  <c r="L66" i="20"/>
  <c r="K66" i="20"/>
  <c r="I66" i="20"/>
  <c r="H66" i="20"/>
  <c r="G66" i="20"/>
  <c r="F66" i="20"/>
  <c r="E66" i="20"/>
  <c r="D66" i="20"/>
  <c r="C66" i="20"/>
  <c r="Y65" i="20"/>
  <c r="X65" i="20"/>
  <c r="W65" i="20"/>
  <c r="V65" i="20"/>
  <c r="U65" i="20"/>
  <c r="T65" i="20"/>
  <c r="S65" i="20"/>
  <c r="Q65" i="20"/>
  <c r="P65" i="20"/>
  <c r="O65" i="20"/>
  <c r="N65" i="20"/>
  <c r="M65" i="20"/>
  <c r="L65" i="20"/>
  <c r="K65" i="20"/>
  <c r="I65" i="20"/>
  <c r="H65" i="20"/>
  <c r="G65" i="20"/>
  <c r="F65" i="20"/>
  <c r="E65" i="20"/>
  <c r="D65" i="20"/>
  <c r="C65" i="20"/>
  <c r="Y64" i="20"/>
  <c r="X64" i="20"/>
  <c r="W64" i="20"/>
  <c r="V64" i="20"/>
  <c r="U64" i="20"/>
  <c r="T64" i="20"/>
  <c r="S64" i="20"/>
  <c r="Q64" i="20"/>
  <c r="P64" i="20"/>
  <c r="O64" i="20"/>
  <c r="N64" i="20"/>
  <c r="M64" i="20"/>
  <c r="L64" i="20"/>
  <c r="K64" i="20"/>
  <c r="I64" i="20"/>
  <c r="H64" i="20"/>
  <c r="G64" i="20"/>
  <c r="F64" i="20"/>
  <c r="E64" i="20"/>
  <c r="D64" i="20"/>
  <c r="C64" i="20"/>
  <c r="Q63" i="20"/>
  <c r="P63" i="20"/>
  <c r="O63" i="20"/>
  <c r="N63" i="20"/>
  <c r="M63" i="20"/>
  <c r="L63" i="20"/>
  <c r="K63" i="20"/>
  <c r="I63" i="20"/>
  <c r="H63" i="20"/>
  <c r="G63" i="20"/>
  <c r="F63" i="20"/>
  <c r="E63" i="20"/>
  <c r="D63" i="20"/>
  <c r="C63" i="20"/>
  <c r="Q62" i="20"/>
  <c r="P62" i="20"/>
  <c r="O62" i="20"/>
  <c r="N62" i="20"/>
  <c r="M62" i="20"/>
  <c r="L62" i="20"/>
  <c r="K62" i="20"/>
  <c r="I62" i="20"/>
  <c r="H62" i="20"/>
  <c r="G62" i="20"/>
  <c r="F62" i="20"/>
  <c r="E62" i="20"/>
  <c r="D62" i="20"/>
  <c r="C62" i="20"/>
  <c r="Q61" i="20"/>
  <c r="P61" i="20"/>
  <c r="O61" i="20"/>
  <c r="N61" i="20"/>
  <c r="M61" i="20"/>
  <c r="L61" i="20"/>
  <c r="K61" i="20"/>
  <c r="I61" i="20"/>
  <c r="H61" i="20"/>
  <c r="G61" i="20"/>
  <c r="F61" i="20"/>
  <c r="E61" i="20"/>
  <c r="D61" i="20"/>
  <c r="C61" i="20"/>
  <c r="Y60" i="20"/>
  <c r="X60" i="20"/>
  <c r="W60" i="20"/>
  <c r="V60" i="20"/>
  <c r="U60" i="20"/>
  <c r="T60" i="20"/>
  <c r="S60" i="20"/>
  <c r="Q60" i="20"/>
  <c r="P60" i="20"/>
  <c r="O60" i="20"/>
  <c r="N60" i="20"/>
  <c r="M60" i="20"/>
  <c r="L60" i="20"/>
  <c r="K60" i="20"/>
  <c r="I60" i="20"/>
  <c r="H60" i="20"/>
  <c r="G60" i="20"/>
  <c r="F60" i="20"/>
  <c r="E60" i="20"/>
  <c r="D60" i="20"/>
  <c r="C60" i="20"/>
  <c r="Q59" i="20"/>
  <c r="P59" i="20"/>
  <c r="O59" i="20"/>
  <c r="N59" i="20"/>
  <c r="M59" i="20"/>
  <c r="L59" i="20"/>
  <c r="K59" i="20"/>
  <c r="I59" i="20"/>
  <c r="H59" i="20"/>
  <c r="G59" i="20"/>
  <c r="F59" i="20"/>
  <c r="E59" i="20"/>
  <c r="D59" i="20"/>
  <c r="C59" i="20"/>
  <c r="Q58" i="20"/>
  <c r="P58" i="20"/>
  <c r="O58" i="20"/>
  <c r="N58" i="20"/>
  <c r="M58" i="20"/>
  <c r="L58" i="20"/>
  <c r="K58" i="20"/>
  <c r="I58" i="20"/>
  <c r="H58" i="20"/>
  <c r="G58" i="20"/>
  <c r="F58" i="20"/>
  <c r="E58" i="20"/>
  <c r="D58" i="20"/>
  <c r="C58" i="20"/>
  <c r="Q57" i="20"/>
  <c r="P57" i="20"/>
  <c r="O57" i="20"/>
  <c r="N57" i="20"/>
  <c r="M57" i="20"/>
  <c r="L57" i="20"/>
  <c r="K57" i="20"/>
  <c r="I57" i="20"/>
  <c r="H57" i="20"/>
  <c r="G57" i="20"/>
  <c r="F57" i="20"/>
  <c r="E57" i="20"/>
  <c r="D57" i="20"/>
  <c r="C57" i="20"/>
  <c r="Q56" i="20"/>
  <c r="P56" i="20"/>
  <c r="O56" i="20"/>
  <c r="N56" i="20"/>
  <c r="M56" i="20"/>
  <c r="L56" i="20"/>
  <c r="K56" i="20"/>
  <c r="I56" i="20"/>
  <c r="H56" i="20"/>
  <c r="G56" i="20"/>
  <c r="F56" i="20"/>
  <c r="E56" i="20"/>
  <c r="D56" i="20"/>
  <c r="C56" i="20"/>
  <c r="Y55" i="20"/>
  <c r="X55" i="20"/>
  <c r="W55" i="20"/>
  <c r="V55" i="20"/>
  <c r="U55" i="20"/>
  <c r="T55" i="20"/>
  <c r="S55" i="20"/>
  <c r="Q55" i="20"/>
  <c r="P55" i="20"/>
  <c r="O55" i="20"/>
  <c r="N55" i="20"/>
  <c r="M55" i="20"/>
  <c r="L55" i="20"/>
  <c r="K55" i="20"/>
  <c r="I55" i="20"/>
  <c r="H55" i="20"/>
  <c r="G55" i="20"/>
  <c r="F55" i="20"/>
  <c r="E55" i="20"/>
  <c r="D55" i="20"/>
  <c r="C55" i="20"/>
  <c r="Y98" i="20"/>
  <c r="U98" i="20"/>
  <c r="Y97" i="20"/>
  <c r="X97" i="20"/>
  <c r="V97" i="20"/>
  <c r="U97" i="20"/>
  <c r="T97" i="20"/>
  <c r="S97" i="20"/>
  <c r="Y46" i="20"/>
  <c r="X46" i="20"/>
  <c r="W46" i="20"/>
  <c r="V46" i="20"/>
  <c r="U46" i="20"/>
  <c r="T46" i="20"/>
  <c r="S46" i="20"/>
  <c r="Y45" i="20"/>
  <c r="X45" i="20"/>
  <c r="W45" i="20"/>
  <c r="V45" i="20"/>
  <c r="U45" i="20"/>
  <c r="T45" i="20"/>
  <c r="S45" i="20"/>
  <c r="Y41" i="20"/>
  <c r="Y89" i="20" s="1"/>
  <c r="X41" i="20"/>
  <c r="W41" i="20"/>
  <c r="V41" i="20"/>
  <c r="U41" i="20"/>
  <c r="T41" i="20"/>
  <c r="S41" i="20"/>
  <c r="Y40" i="20"/>
  <c r="X40" i="20"/>
  <c r="W40" i="20"/>
  <c r="V40" i="20"/>
  <c r="U40" i="20"/>
  <c r="T40" i="20"/>
  <c r="S40" i="20"/>
  <c r="Y37" i="20"/>
  <c r="X37" i="20"/>
  <c r="W37" i="20"/>
  <c r="V37" i="20"/>
  <c r="U37" i="20"/>
  <c r="T37" i="20"/>
  <c r="S37" i="20"/>
  <c r="Y36" i="20"/>
  <c r="Y84" i="20" s="1"/>
  <c r="X36" i="20"/>
  <c r="V36" i="20"/>
  <c r="T36" i="20"/>
  <c r="S36" i="20"/>
  <c r="Y35" i="20"/>
  <c r="Y83" i="20" s="1"/>
  <c r="X35" i="20"/>
  <c r="W35" i="20"/>
  <c r="V35" i="20"/>
  <c r="U35" i="20"/>
  <c r="T35" i="20"/>
  <c r="S35" i="20"/>
  <c r="Y32" i="20"/>
  <c r="Y80" i="20" s="1"/>
  <c r="X32" i="20"/>
  <c r="W32" i="20"/>
  <c r="V32" i="20"/>
  <c r="U32" i="20"/>
  <c r="T32" i="20"/>
  <c r="S32" i="20"/>
  <c r="Y31" i="20"/>
  <c r="Y79" i="20" s="1"/>
  <c r="X31" i="20"/>
  <c r="W31" i="20"/>
  <c r="V31" i="20"/>
  <c r="U31" i="20"/>
  <c r="T31" i="20"/>
  <c r="S31" i="20"/>
  <c r="Y30" i="20"/>
  <c r="X30" i="20"/>
  <c r="W30" i="20"/>
  <c r="V30" i="20"/>
  <c r="U30" i="20"/>
  <c r="T30" i="20"/>
  <c r="S30" i="20"/>
  <c r="Y29" i="20"/>
  <c r="Y77" i="20" s="1"/>
  <c r="X29" i="20"/>
  <c r="W29" i="20"/>
  <c r="V29" i="20"/>
  <c r="U29" i="20"/>
  <c r="T29" i="20"/>
  <c r="S29" i="20"/>
  <c r="Y28" i="20"/>
  <c r="Y76" i="20" s="1"/>
  <c r="X28" i="20"/>
  <c r="W28" i="20"/>
  <c r="V28" i="20"/>
  <c r="U28" i="20"/>
  <c r="T28" i="20"/>
  <c r="S28" i="20"/>
  <c r="Y26" i="20"/>
  <c r="X26" i="20"/>
  <c r="W26" i="20"/>
  <c r="V26" i="20"/>
  <c r="U26" i="20"/>
  <c r="T26" i="20"/>
  <c r="S26" i="20"/>
  <c r="Y25" i="20"/>
  <c r="X25" i="20"/>
  <c r="W25" i="20"/>
  <c r="V25" i="20"/>
  <c r="U25" i="20"/>
  <c r="T25" i="20"/>
  <c r="S25" i="20"/>
  <c r="Y24" i="20"/>
  <c r="Y72" i="20" s="1"/>
  <c r="X24" i="20"/>
  <c r="W24" i="20"/>
  <c r="V24" i="20"/>
  <c r="U24" i="20"/>
  <c r="T24" i="20"/>
  <c r="S24" i="20"/>
  <c r="Y20" i="20"/>
  <c r="Y68" i="20" s="1"/>
  <c r="X20" i="20"/>
  <c r="W20" i="20"/>
  <c r="V20" i="20"/>
  <c r="U20" i="20"/>
  <c r="T20" i="20"/>
  <c r="S20" i="20"/>
  <c r="Y19" i="20"/>
  <c r="Y67" i="20" s="1"/>
  <c r="X19" i="20"/>
  <c r="W19" i="20"/>
  <c r="V19" i="20"/>
  <c r="U19" i="20"/>
  <c r="T19" i="20"/>
  <c r="S19" i="20"/>
  <c r="Y18" i="20"/>
  <c r="X18" i="20"/>
  <c r="W18" i="20"/>
  <c r="V18" i="20"/>
  <c r="U18" i="20"/>
  <c r="T18" i="20"/>
  <c r="S18" i="20"/>
  <c r="Y15" i="20"/>
  <c r="Y63" i="20" s="1"/>
  <c r="X15" i="20"/>
  <c r="W15" i="20"/>
  <c r="V15" i="20"/>
  <c r="U15" i="20"/>
  <c r="T15" i="20"/>
  <c r="S15" i="20"/>
  <c r="Y14" i="20"/>
  <c r="Y62" i="20" s="1"/>
  <c r="X14" i="20"/>
  <c r="W14" i="20"/>
  <c r="V14" i="20"/>
  <c r="U14" i="20"/>
  <c r="T14" i="20"/>
  <c r="S14" i="20"/>
  <c r="Y13" i="20"/>
  <c r="X13" i="20"/>
  <c r="W13" i="20"/>
  <c r="V13" i="20"/>
  <c r="U13" i="20"/>
  <c r="T13" i="20"/>
  <c r="S13" i="20"/>
  <c r="Y11" i="20"/>
  <c r="X11" i="20"/>
  <c r="W11" i="20"/>
  <c r="V11" i="20"/>
  <c r="U11" i="20"/>
  <c r="T11" i="20"/>
  <c r="S11" i="20"/>
  <c r="Y10" i="20"/>
  <c r="Y58" i="20" s="1"/>
  <c r="X10" i="20"/>
  <c r="W10" i="20"/>
  <c r="V10" i="20"/>
  <c r="U10" i="20"/>
  <c r="T10" i="20"/>
  <c r="S10" i="20"/>
  <c r="Y9" i="20"/>
  <c r="Y57" i="20" s="1"/>
  <c r="X9" i="20"/>
  <c r="W9" i="20"/>
  <c r="V9" i="20"/>
  <c r="U9" i="20"/>
  <c r="T9" i="20"/>
  <c r="S9" i="20"/>
  <c r="Y8" i="20"/>
  <c r="X8" i="20"/>
  <c r="W8" i="20"/>
  <c r="V8" i="20"/>
  <c r="U8" i="20"/>
  <c r="T8" i="20"/>
  <c r="S8" i="20"/>
  <c r="Q6" i="20"/>
  <c r="Q54" i="20" s="1"/>
  <c r="P6" i="20"/>
  <c r="O6" i="20"/>
  <c r="N6" i="20"/>
  <c r="M6" i="20"/>
  <c r="L6" i="20"/>
  <c r="K6" i="20"/>
  <c r="H6" i="20"/>
  <c r="G6" i="20"/>
  <c r="F6" i="20"/>
  <c r="E6" i="20"/>
  <c r="D6" i="20"/>
  <c r="C6" i="20"/>
  <c r="S100" i="19"/>
  <c r="R100" i="19"/>
  <c r="Q100" i="19"/>
  <c r="P100" i="19"/>
  <c r="O100" i="19"/>
  <c r="N100" i="19"/>
  <c r="M100" i="19"/>
  <c r="L100" i="19"/>
  <c r="J100" i="19"/>
  <c r="I100" i="19"/>
  <c r="H100" i="19"/>
  <c r="G100" i="19"/>
  <c r="F100" i="19"/>
  <c r="E100" i="19"/>
  <c r="D100" i="19"/>
  <c r="C100" i="19"/>
  <c r="S98" i="19"/>
  <c r="R98" i="19"/>
  <c r="Q98" i="19"/>
  <c r="P98" i="19"/>
  <c r="O98" i="19"/>
  <c r="N98" i="19"/>
  <c r="M98" i="19"/>
  <c r="L98" i="19"/>
  <c r="J98" i="19"/>
  <c r="I98" i="19"/>
  <c r="H98" i="19"/>
  <c r="G98" i="19"/>
  <c r="F98" i="19"/>
  <c r="E98" i="19"/>
  <c r="D98" i="19"/>
  <c r="C98" i="19"/>
  <c r="AB97" i="19"/>
  <c r="AA97" i="19"/>
  <c r="Z97" i="19"/>
  <c r="Y97" i="19"/>
  <c r="X97" i="19"/>
  <c r="W97" i="19"/>
  <c r="V97" i="19"/>
  <c r="U97" i="19"/>
  <c r="S97" i="19"/>
  <c r="R97" i="19"/>
  <c r="Q97" i="19"/>
  <c r="P97" i="19"/>
  <c r="O97" i="19"/>
  <c r="N97" i="19"/>
  <c r="M97" i="19"/>
  <c r="L97" i="19"/>
  <c r="J97" i="19"/>
  <c r="I97" i="19"/>
  <c r="H97" i="19"/>
  <c r="G97" i="19"/>
  <c r="F97" i="19"/>
  <c r="E97" i="19"/>
  <c r="D97" i="19"/>
  <c r="C97" i="19"/>
  <c r="AB93" i="19"/>
  <c r="AA93" i="19"/>
  <c r="Z93" i="19"/>
  <c r="Y93" i="19"/>
  <c r="X93" i="19"/>
  <c r="W93" i="19"/>
  <c r="V93" i="19"/>
  <c r="U93" i="19"/>
  <c r="S93" i="19"/>
  <c r="R93" i="19"/>
  <c r="Q93" i="19"/>
  <c r="P93" i="19"/>
  <c r="O93" i="19"/>
  <c r="N93" i="19"/>
  <c r="M93" i="19"/>
  <c r="L93" i="19"/>
  <c r="J93" i="19"/>
  <c r="I93" i="19"/>
  <c r="H93" i="19"/>
  <c r="G93" i="19"/>
  <c r="F93" i="19"/>
  <c r="E93" i="19"/>
  <c r="D93" i="19"/>
  <c r="C93" i="19"/>
  <c r="AB92" i="19"/>
  <c r="AA92" i="19"/>
  <c r="Z92" i="19"/>
  <c r="Y92" i="19"/>
  <c r="X92" i="19"/>
  <c r="W92" i="19"/>
  <c r="V92" i="19"/>
  <c r="U92" i="19"/>
  <c r="S92" i="19"/>
  <c r="R92" i="19"/>
  <c r="Q92" i="19"/>
  <c r="P92" i="19"/>
  <c r="O92" i="19"/>
  <c r="N92" i="19"/>
  <c r="M92" i="19"/>
  <c r="L92" i="19"/>
  <c r="J92" i="19"/>
  <c r="I92" i="19"/>
  <c r="H92" i="19"/>
  <c r="G92" i="19"/>
  <c r="F92" i="19"/>
  <c r="E92" i="19"/>
  <c r="D92" i="19"/>
  <c r="C92" i="19"/>
  <c r="AB88" i="19"/>
  <c r="AA88" i="19"/>
  <c r="Z88" i="19"/>
  <c r="Y88" i="19"/>
  <c r="X88" i="19"/>
  <c r="W88" i="19"/>
  <c r="V88" i="19"/>
  <c r="U88" i="19"/>
  <c r="S88" i="19"/>
  <c r="R88" i="19"/>
  <c r="Q88" i="19"/>
  <c r="P88" i="19"/>
  <c r="O88" i="19"/>
  <c r="N88" i="19"/>
  <c r="M88" i="19"/>
  <c r="L88" i="19"/>
  <c r="J88" i="19"/>
  <c r="I88" i="19"/>
  <c r="H88" i="19"/>
  <c r="G88" i="19"/>
  <c r="F88" i="19"/>
  <c r="E88" i="19"/>
  <c r="D88" i="19"/>
  <c r="C88" i="19"/>
  <c r="AB87" i="19"/>
  <c r="AA87" i="19"/>
  <c r="Z87" i="19"/>
  <c r="Y87" i="19"/>
  <c r="X87" i="19"/>
  <c r="W87" i="19"/>
  <c r="V87" i="19"/>
  <c r="U87" i="19"/>
  <c r="S87" i="19"/>
  <c r="R87" i="19"/>
  <c r="Q87" i="19"/>
  <c r="P87" i="19"/>
  <c r="O87" i="19"/>
  <c r="N87" i="19"/>
  <c r="M87" i="19"/>
  <c r="L87" i="19"/>
  <c r="J87" i="19"/>
  <c r="I87" i="19"/>
  <c r="H87" i="19"/>
  <c r="G87" i="19"/>
  <c r="F87" i="19"/>
  <c r="E87" i="19"/>
  <c r="D87" i="19"/>
  <c r="C87" i="19"/>
  <c r="AB83" i="19"/>
  <c r="AA83" i="19"/>
  <c r="Z83" i="19"/>
  <c r="Y83" i="19"/>
  <c r="X83" i="19"/>
  <c r="W83" i="19"/>
  <c r="V83" i="19"/>
  <c r="U83" i="19"/>
  <c r="S83" i="19"/>
  <c r="R83" i="19"/>
  <c r="Q83" i="19"/>
  <c r="P83" i="19"/>
  <c r="O83" i="19"/>
  <c r="N83" i="19"/>
  <c r="M83" i="19"/>
  <c r="L83" i="19"/>
  <c r="J83" i="19"/>
  <c r="I83" i="19"/>
  <c r="H83" i="19"/>
  <c r="G83" i="19"/>
  <c r="F83" i="19"/>
  <c r="E83" i="19"/>
  <c r="D83" i="19"/>
  <c r="C83" i="19"/>
  <c r="AB82" i="19"/>
  <c r="AA82" i="19"/>
  <c r="Z82" i="19"/>
  <c r="Y82" i="19"/>
  <c r="X82" i="19"/>
  <c r="W82" i="19"/>
  <c r="V82" i="19"/>
  <c r="U82" i="19"/>
  <c r="S82" i="19"/>
  <c r="R82" i="19"/>
  <c r="Q82" i="19"/>
  <c r="P82" i="19"/>
  <c r="O82" i="19"/>
  <c r="N82" i="19"/>
  <c r="M82" i="19"/>
  <c r="L82" i="19"/>
  <c r="J82" i="19"/>
  <c r="I82" i="19"/>
  <c r="H82" i="19"/>
  <c r="G82" i="19"/>
  <c r="F82" i="19"/>
  <c r="E82" i="19"/>
  <c r="D82" i="19"/>
  <c r="C82" i="19"/>
  <c r="AB76" i="19"/>
  <c r="AA76" i="19"/>
  <c r="Z76" i="19"/>
  <c r="Y76" i="19"/>
  <c r="X76" i="19"/>
  <c r="W76" i="19"/>
  <c r="V76" i="19"/>
  <c r="U76" i="19"/>
  <c r="S76" i="19"/>
  <c r="R76" i="19"/>
  <c r="Q76" i="19"/>
  <c r="P76" i="19"/>
  <c r="O76" i="19"/>
  <c r="N76" i="19"/>
  <c r="M76" i="19"/>
  <c r="L76" i="19"/>
  <c r="J76" i="19"/>
  <c r="I76" i="19"/>
  <c r="H76" i="19"/>
  <c r="G76" i="19"/>
  <c r="F76" i="19"/>
  <c r="E76" i="19"/>
  <c r="D76" i="19"/>
  <c r="C76" i="19"/>
  <c r="AB72" i="19"/>
  <c r="AA72" i="19"/>
  <c r="Z72" i="19"/>
  <c r="Y72" i="19"/>
  <c r="X72" i="19"/>
  <c r="W72" i="19"/>
  <c r="V72" i="19"/>
  <c r="U72" i="19"/>
  <c r="S72" i="19"/>
  <c r="R72" i="19"/>
  <c r="Q72" i="19"/>
  <c r="P72" i="19"/>
  <c r="O72" i="19"/>
  <c r="N72" i="19"/>
  <c r="M72" i="19"/>
  <c r="L72" i="19"/>
  <c r="J72" i="19"/>
  <c r="I72" i="19"/>
  <c r="H72" i="19"/>
  <c r="G72" i="19"/>
  <c r="F72" i="19"/>
  <c r="E72" i="19"/>
  <c r="D72" i="19"/>
  <c r="C72" i="19"/>
  <c r="AB70" i="19"/>
  <c r="AA70" i="19"/>
  <c r="Z70" i="19"/>
  <c r="Y70" i="19"/>
  <c r="X70" i="19"/>
  <c r="W70" i="19"/>
  <c r="V70" i="19"/>
  <c r="U70" i="19"/>
  <c r="S70" i="19"/>
  <c r="R70" i="19"/>
  <c r="Q70" i="19"/>
  <c r="P70" i="19"/>
  <c r="O70" i="19"/>
  <c r="N70" i="19"/>
  <c r="M70" i="19"/>
  <c r="L70" i="19"/>
  <c r="J70" i="19"/>
  <c r="I70" i="19"/>
  <c r="H70" i="19"/>
  <c r="G70" i="19"/>
  <c r="F70" i="19"/>
  <c r="E70" i="19"/>
  <c r="D70" i="19"/>
  <c r="C70" i="19"/>
  <c r="AB66" i="19"/>
  <c r="AA66" i="19"/>
  <c r="Z66" i="19"/>
  <c r="Y66" i="19"/>
  <c r="X66" i="19"/>
  <c r="W66" i="19"/>
  <c r="V66" i="19"/>
  <c r="U66" i="19"/>
  <c r="S66" i="19"/>
  <c r="R66" i="19"/>
  <c r="Q66" i="19"/>
  <c r="P66" i="19"/>
  <c r="O66" i="19"/>
  <c r="N66" i="19"/>
  <c r="M66" i="19"/>
  <c r="L66" i="19"/>
  <c r="J66" i="19"/>
  <c r="I66" i="19"/>
  <c r="H66" i="19"/>
  <c r="G66" i="19"/>
  <c r="F66" i="19"/>
  <c r="E66" i="19"/>
  <c r="D66" i="19"/>
  <c r="C66" i="19"/>
  <c r="AB65" i="19"/>
  <c r="AA65" i="19"/>
  <c r="Z65" i="19"/>
  <c r="Y65" i="19"/>
  <c r="X65" i="19"/>
  <c r="W65" i="19"/>
  <c r="V65" i="19"/>
  <c r="U65" i="19"/>
  <c r="S65" i="19"/>
  <c r="R65" i="19"/>
  <c r="Q65" i="19"/>
  <c r="P65" i="19"/>
  <c r="O65" i="19"/>
  <c r="N65" i="19"/>
  <c r="M65" i="19"/>
  <c r="L65" i="19"/>
  <c r="J65" i="19"/>
  <c r="I65" i="19"/>
  <c r="H65" i="19"/>
  <c r="G65" i="19"/>
  <c r="F65" i="19"/>
  <c r="E65" i="19"/>
  <c r="D65" i="19"/>
  <c r="C65" i="19"/>
  <c r="AB61" i="19"/>
  <c r="AA61" i="19"/>
  <c r="Z61" i="19"/>
  <c r="Y61" i="19"/>
  <c r="X61" i="19"/>
  <c r="W61" i="19"/>
  <c r="V61" i="19"/>
  <c r="U61" i="19"/>
  <c r="S61" i="19"/>
  <c r="R61" i="19"/>
  <c r="Q61" i="19"/>
  <c r="P61" i="19"/>
  <c r="O61" i="19"/>
  <c r="N61" i="19"/>
  <c r="M61" i="19"/>
  <c r="L61" i="19"/>
  <c r="J61" i="19"/>
  <c r="I61" i="19"/>
  <c r="H61" i="19"/>
  <c r="G61" i="19"/>
  <c r="F61" i="19"/>
  <c r="E61" i="19"/>
  <c r="D61" i="19"/>
  <c r="C61" i="19"/>
  <c r="AB98" i="19"/>
  <c r="X98" i="19"/>
  <c r="AA47" i="19"/>
  <c r="Z47" i="19"/>
  <c r="Y47" i="19"/>
  <c r="X47" i="19"/>
  <c r="W47" i="19"/>
  <c r="V47" i="19"/>
  <c r="U47" i="19"/>
  <c r="S47" i="19"/>
  <c r="J47" i="19"/>
  <c r="C96" i="19" s="1"/>
  <c r="AA46" i="19"/>
  <c r="Z46" i="19"/>
  <c r="Y46" i="19"/>
  <c r="X46" i="19"/>
  <c r="W46" i="19"/>
  <c r="V46" i="19"/>
  <c r="U46" i="19"/>
  <c r="S46" i="19"/>
  <c r="S95" i="19" s="1"/>
  <c r="J46" i="19"/>
  <c r="AA45" i="19"/>
  <c r="Z45" i="19"/>
  <c r="Y45" i="19"/>
  <c r="X45" i="19"/>
  <c r="W45" i="19"/>
  <c r="V45" i="19"/>
  <c r="U45" i="19"/>
  <c r="S45" i="19"/>
  <c r="J45" i="19"/>
  <c r="J94" i="19" s="1"/>
  <c r="AA42" i="19"/>
  <c r="Z42" i="19"/>
  <c r="Y42" i="19"/>
  <c r="X42" i="19"/>
  <c r="W42" i="19"/>
  <c r="V42" i="19"/>
  <c r="U42" i="19"/>
  <c r="S42" i="19"/>
  <c r="J42" i="19"/>
  <c r="AA41" i="19"/>
  <c r="Z41" i="19"/>
  <c r="Y41" i="19"/>
  <c r="X41" i="19"/>
  <c r="W41" i="19"/>
  <c r="V41" i="19"/>
  <c r="U41" i="19"/>
  <c r="S41" i="19"/>
  <c r="M90" i="19" s="1"/>
  <c r="J41" i="19"/>
  <c r="G90" i="19" s="1"/>
  <c r="AA40" i="19"/>
  <c r="Z40" i="19"/>
  <c r="Y40" i="19"/>
  <c r="X40" i="19"/>
  <c r="W40" i="19"/>
  <c r="V40" i="19"/>
  <c r="U40" i="19"/>
  <c r="S40" i="19"/>
  <c r="P89" i="19" s="1"/>
  <c r="J40" i="19"/>
  <c r="D89" i="19" s="1"/>
  <c r="AA37" i="19"/>
  <c r="Z37" i="19"/>
  <c r="Y37" i="19"/>
  <c r="X37" i="19"/>
  <c r="W37" i="19"/>
  <c r="V37" i="19"/>
  <c r="U37" i="19"/>
  <c r="S37" i="19"/>
  <c r="J37" i="19"/>
  <c r="G86" i="19" s="1"/>
  <c r="AA36" i="19"/>
  <c r="Z36" i="19"/>
  <c r="Y36" i="19"/>
  <c r="X36" i="19"/>
  <c r="W36" i="19"/>
  <c r="V36" i="19"/>
  <c r="U36" i="19"/>
  <c r="S36" i="19"/>
  <c r="O85" i="19" s="1"/>
  <c r="J36" i="19"/>
  <c r="J85" i="19" s="1"/>
  <c r="AA35" i="19"/>
  <c r="Z35" i="19"/>
  <c r="Y35" i="19"/>
  <c r="X35" i="19"/>
  <c r="W35" i="19"/>
  <c r="V35" i="19"/>
  <c r="U35" i="19"/>
  <c r="S35" i="19"/>
  <c r="J35" i="19"/>
  <c r="G84" i="19" s="1"/>
  <c r="AA32" i="19"/>
  <c r="Z32" i="19"/>
  <c r="Y32" i="19"/>
  <c r="X32" i="19"/>
  <c r="W32" i="19"/>
  <c r="V32" i="19"/>
  <c r="U32" i="19"/>
  <c r="S32" i="19"/>
  <c r="P81" i="19" s="1"/>
  <c r="J32" i="19"/>
  <c r="AA31" i="19"/>
  <c r="Z31" i="19"/>
  <c r="Y31" i="19"/>
  <c r="X31" i="19"/>
  <c r="W31" i="19"/>
  <c r="V31" i="19"/>
  <c r="U31" i="19"/>
  <c r="S31" i="19"/>
  <c r="S80" i="19" s="1"/>
  <c r="J31" i="19"/>
  <c r="G80" i="19" s="1"/>
  <c r="AA30" i="19"/>
  <c r="Z30" i="19"/>
  <c r="Y30" i="19"/>
  <c r="X30" i="19"/>
  <c r="W30" i="19"/>
  <c r="V30" i="19"/>
  <c r="U30" i="19"/>
  <c r="S30" i="19"/>
  <c r="O79" i="19" s="1"/>
  <c r="J30" i="19"/>
  <c r="F79" i="19" s="1"/>
  <c r="AA29" i="19"/>
  <c r="Z29" i="19"/>
  <c r="Y29" i="19"/>
  <c r="X29" i="19"/>
  <c r="W29" i="19"/>
  <c r="V29" i="19"/>
  <c r="U29" i="19"/>
  <c r="S29" i="19"/>
  <c r="J29" i="19"/>
  <c r="J78" i="19" s="1"/>
  <c r="AA28" i="19"/>
  <c r="Z28" i="19"/>
  <c r="Y28" i="19"/>
  <c r="X28" i="19"/>
  <c r="W28" i="19"/>
  <c r="V28" i="19"/>
  <c r="U28" i="19"/>
  <c r="S28" i="19"/>
  <c r="O77" i="19" s="1"/>
  <c r="J28" i="19"/>
  <c r="F77" i="19" s="1"/>
  <c r="AA26" i="19"/>
  <c r="Z26" i="19"/>
  <c r="Y26" i="19"/>
  <c r="X26" i="19"/>
  <c r="W26" i="19"/>
  <c r="V26" i="19"/>
  <c r="U26" i="19"/>
  <c r="S26" i="19"/>
  <c r="J26" i="19"/>
  <c r="J75" i="19" s="1"/>
  <c r="AA25" i="19"/>
  <c r="Z25" i="19"/>
  <c r="Y25" i="19"/>
  <c r="X25" i="19"/>
  <c r="W25" i="19"/>
  <c r="V25" i="19"/>
  <c r="U25" i="19"/>
  <c r="S25" i="19"/>
  <c r="R74" i="19" s="1"/>
  <c r="J25" i="19"/>
  <c r="F74" i="19" s="1"/>
  <c r="AA24" i="19"/>
  <c r="Z24" i="19"/>
  <c r="Y24" i="19"/>
  <c r="X24" i="19"/>
  <c r="W24" i="19"/>
  <c r="V24" i="19"/>
  <c r="U24" i="19"/>
  <c r="S24" i="19"/>
  <c r="J24" i="19"/>
  <c r="J73" i="19" s="1"/>
  <c r="AA22" i="19"/>
  <c r="Z22" i="19"/>
  <c r="Y22" i="19"/>
  <c r="X22" i="19"/>
  <c r="W22" i="19"/>
  <c r="V22" i="19"/>
  <c r="U22" i="19"/>
  <c r="S22" i="19"/>
  <c r="O71" i="19" s="1"/>
  <c r="J22" i="19"/>
  <c r="F71" i="19" s="1"/>
  <c r="AA20" i="19"/>
  <c r="Z20" i="19"/>
  <c r="Y20" i="19"/>
  <c r="X20" i="19"/>
  <c r="W20" i="19"/>
  <c r="V20" i="19"/>
  <c r="U20" i="19"/>
  <c r="S20" i="19"/>
  <c r="J20" i="19"/>
  <c r="J69" i="19" s="1"/>
  <c r="AA19" i="19"/>
  <c r="Z19" i="19"/>
  <c r="Y19" i="19"/>
  <c r="X19" i="19"/>
  <c r="W19" i="19"/>
  <c r="V19" i="19"/>
  <c r="U19" i="19"/>
  <c r="S19" i="19"/>
  <c r="R68" i="19" s="1"/>
  <c r="J19" i="19"/>
  <c r="AA18" i="19"/>
  <c r="Z18" i="19"/>
  <c r="Y18" i="19"/>
  <c r="X18" i="19"/>
  <c r="W18" i="19"/>
  <c r="V18" i="19"/>
  <c r="U18" i="19"/>
  <c r="S18" i="19"/>
  <c r="J18" i="19"/>
  <c r="J67" i="19" s="1"/>
  <c r="AA15" i="19"/>
  <c r="Z15" i="19"/>
  <c r="Y15" i="19"/>
  <c r="X15" i="19"/>
  <c r="W15" i="19"/>
  <c r="V15" i="19"/>
  <c r="U15" i="19"/>
  <c r="S15" i="19"/>
  <c r="N64" i="19" s="1"/>
  <c r="J15" i="19"/>
  <c r="H64" i="19" s="1"/>
  <c r="AA14" i="19"/>
  <c r="Z14" i="19"/>
  <c r="Y14" i="19"/>
  <c r="X14" i="19"/>
  <c r="W14" i="19"/>
  <c r="V14" i="19"/>
  <c r="U14" i="19"/>
  <c r="S14" i="19"/>
  <c r="J14" i="19"/>
  <c r="H63" i="19" s="1"/>
  <c r="AA13" i="19"/>
  <c r="Z13" i="19"/>
  <c r="Y13" i="19"/>
  <c r="X13" i="19"/>
  <c r="W13" i="19"/>
  <c r="V13" i="19"/>
  <c r="U13" i="19"/>
  <c r="S13" i="19"/>
  <c r="N62" i="19" s="1"/>
  <c r="J13" i="19"/>
  <c r="H62" i="19" s="1"/>
  <c r="S11" i="19"/>
  <c r="J11" i="19"/>
  <c r="AA10" i="19"/>
  <c r="Z10" i="19"/>
  <c r="Y10" i="19"/>
  <c r="X10" i="19"/>
  <c r="W10" i="19"/>
  <c r="V10" i="19"/>
  <c r="U10" i="19"/>
  <c r="S10" i="19"/>
  <c r="Q59" i="19" s="1"/>
  <c r="J10" i="19"/>
  <c r="J59" i="19" s="1"/>
  <c r="AA9" i="19"/>
  <c r="Z9" i="19"/>
  <c r="Y9" i="19"/>
  <c r="X9" i="19"/>
  <c r="W9" i="19"/>
  <c r="V9" i="19"/>
  <c r="U9" i="19"/>
  <c r="S9" i="19"/>
  <c r="S58" i="19" s="1"/>
  <c r="J9" i="19"/>
  <c r="J58" i="19" s="1"/>
  <c r="AA8" i="19"/>
  <c r="Z8" i="19"/>
  <c r="Y8" i="19"/>
  <c r="X8" i="19"/>
  <c r="W8" i="19"/>
  <c r="V8" i="19"/>
  <c r="U8" i="19"/>
  <c r="S8" i="19"/>
  <c r="M57" i="19" s="1"/>
  <c r="J8" i="19"/>
  <c r="AA7" i="19"/>
  <c r="Z7" i="19"/>
  <c r="Y7" i="19"/>
  <c r="X7" i="19"/>
  <c r="W7" i="19"/>
  <c r="V7" i="19"/>
  <c r="U7" i="19"/>
  <c r="S7" i="19"/>
  <c r="J7" i="19"/>
  <c r="J56" i="19" s="1"/>
  <c r="R6" i="19"/>
  <c r="Q6" i="19"/>
  <c r="P6" i="19"/>
  <c r="O6" i="19"/>
  <c r="N6" i="19"/>
  <c r="M6" i="19"/>
  <c r="L6" i="19"/>
  <c r="I6" i="19"/>
  <c r="H6" i="19"/>
  <c r="G6" i="19"/>
  <c r="F6" i="19"/>
  <c r="E6" i="19"/>
  <c r="D6" i="19"/>
  <c r="C6" i="19"/>
  <c r="W50" i="18"/>
  <c r="K50" i="18"/>
  <c r="K48" i="18"/>
  <c r="W47" i="18"/>
  <c r="K47" i="18"/>
  <c r="W46" i="18"/>
  <c r="K46" i="18"/>
  <c r="W45" i="18"/>
  <c r="K45" i="18"/>
  <c r="W44" i="18"/>
  <c r="K44" i="18"/>
  <c r="K43" i="18"/>
  <c r="W42" i="18"/>
  <c r="K42" i="18"/>
  <c r="W41" i="18"/>
  <c r="K41" i="18"/>
  <c r="W40" i="18"/>
  <c r="K40" i="18"/>
  <c r="W37" i="18"/>
  <c r="K37" i="18"/>
  <c r="W36" i="18"/>
  <c r="K36" i="18"/>
  <c r="W35" i="18"/>
  <c r="K35" i="18"/>
  <c r="W34" i="18"/>
  <c r="K34" i="18"/>
  <c r="W33" i="18"/>
  <c r="W32" i="18"/>
  <c r="K32" i="18"/>
  <c r="W31" i="18"/>
  <c r="K31" i="18"/>
  <c r="W30" i="18"/>
  <c r="K30" i="18"/>
  <c r="W29" i="18"/>
  <c r="K29" i="18"/>
  <c r="W28" i="18"/>
  <c r="K28" i="18"/>
  <c r="W27" i="18"/>
  <c r="K27" i="18"/>
  <c r="W26" i="18"/>
  <c r="K26" i="18"/>
  <c r="W25" i="18"/>
  <c r="K25" i="18"/>
  <c r="W24" i="18"/>
  <c r="K24" i="18"/>
  <c r="W23" i="18"/>
  <c r="K23" i="18"/>
  <c r="K22" i="18"/>
  <c r="W21" i="18"/>
  <c r="K21" i="18"/>
  <c r="W20" i="18"/>
  <c r="K20" i="18"/>
  <c r="W19" i="18"/>
  <c r="K19" i="18"/>
  <c r="W18" i="18"/>
  <c r="K18" i="18"/>
  <c r="W16" i="18"/>
  <c r="K16" i="18"/>
  <c r="W15" i="18"/>
  <c r="K15" i="18"/>
  <c r="W14" i="18"/>
  <c r="K14" i="18"/>
  <c r="W13" i="18"/>
  <c r="W11" i="18"/>
  <c r="K11" i="18"/>
  <c r="W10" i="18"/>
  <c r="K10" i="18"/>
  <c r="W9" i="18"/>
  <c r="K9" i="18"/>
  <c r="W8" i="18"/>
  <c r="K8" i="18"/>
  <c r="W7" i="18"/>
  <c r="K7" i="18"/>
  <c r="U6" i="18"/>
  <c r="T6" i="18"/>
  <c r="T5" i="18" s="1"/>
  <c r="S6" i="18"/>
  <c r="S5" i="18" s="1"/>
  <c r="R6" i="18"/>
  <c r="R5" i="18" s="1"/>
  <c r="P6" i="18"/>
  <c r="P5" i="18" s="1"/>
  <c r="O6" i="18"/>
  <c r="O5" i="18" s="1"/>
  <c r="N6" i="18"/>
  <c r="N5" i="18" s="1"/>
  <c r="M6" i="18"/>
  <c r="M5" i="18" s="1"/>
  <c r="I6" i="18"/>
  <c r="I5" i="18" s="1"/>
  <c r="H6" i="18"/>
  <c r="AJ46" i="17"/>
  <c r="AI46" i="17"/>
  <c r="AH46" i="17"/>
  <c r="AG46" i="17"/>
  <c r="C93" i="17" s="1"/>
  <c r="AJ45" i="17"/>
  <c r="K92" i="17" s="1"/>
  <c r="AI45" i="17"/>
  <c r="AH45" i="17"/>
  <c r="AG45" i="17"/>
  <c r="R92" i="17" s="1"/>
  <c r="AJ41" i="17"/>
  <c r="F88" i="17" s="1"/>
  <c r="AI41" i="17"/>
  <c r="AH41" i="17"/>
  <c r="AG41" i="17"/>
  <c r="M88" i="17" s="1"/>
  <c r="AJ40" i="17"/>
  <c r="U87" i="17" s="1"/>
  <c r="AI40" i="17"/>
  <c r="AH40" i="17"/>
  <c r="AG40" i="17"/>
  <c r="H87" i="17" s="1"/>
  <c r="AJ39" i="17"/>
  <c r="AJ86" i="17" s="1"/>
  <c r="AI39" i="17"/>
  <c r="AH39" i="17"/>
  <c r="AG39" i="17"/>
  <c r="AJ37" i="17"/>
  <c r="F84" i="17" s="1"/>
  <c r="AI37" i="17"/>
  <c r="AH37" i="17"/>
  <c r="AG37" i="17"/>
  <c r="M84" i="17" s="1"/>
  <c r="AJ35" i="17"/>
  <c r="AI35" i="17"/>
  <c r="AH35" i="17"/>
  <c r="AH82" i="17" s="1"/>
  <c r="AG35" i="17"/>
  <c r="AJ32" i="17"/>
  <c r="AJ79" i="17" s="1"/>
  <c r="AI32" i="17"/>
  <c r="AH32" i="17"/>
  <c r="AG32" i="17"/>
  <c r="AJ30" i="17"/>
  <c r="AE77" i="17" s="1"/>
  <c r="AI30" i="17"/>
  <c r="AH30" i="17"/>
  <c r="X77" i="17" s="1"/>
  <c r="AG30" i="17"/>
  <c r="AJ29" i="17"/>
  <c r="F76" i="17" s="1"/>
  <c r="AI29" i="17"/>
  <c r="AH29" i="17"/>
  <c r="AG29" i="17"/>
  <c r="AJ28" i="17"/>
  <c r="U75" i="17" s="1"/>
  <c r="AI28" i="17"/>
  <c r="AH28" i="17"/>
  <c r="N75" i="17" s="1"/>
  <c r="AG28" i="17"/>
  <c r="AJ26" i="17"/>
  <c r="P73" i="17" s="1"/>
  <c r="AI26" i="17"/>
  <c r="AH26" i="17"/>
  <c r="AG26" i="17"/>
  <c r="AJ25" i="17"/>
  <c r="K72" i="17" s="1"/>
  <c r="AI25" i="17"/>
  <c r="AH25" i="17"/>
  <c r="AG25" i="17"/>
  <c r="AJ24" i="17"/>
  <c r="F71" i="17" s="1"/>
  <c r="AI24" i="17"/>
  <c r="AH24" i="17"/>
  <c r="AG24" i="17"/>
  <c r="AJ20" i="17"/>
  <c r="U67" i="17" s="1"/>
  <c r="AI20" i="17"/>
  <c r="AH20" i="17"/>
  <c r="AG20" i="17"/>
  <c r="AJ19" i="17"/>
  <c r="AJ66" i="17" s="1"/>
  <c r="AI19" i="17"/>
  <c r="AH19" i="17"/>
  <c r="AG19" i="17"/>
  <c r="AJ18" i="17"/>
  <c r="AJ65" i="17" s="1"/>
  <c r="AI18" i="17"/>
  <c r="AH18" i="17"/>
  <c r="AG18" i="17"/>
  <c r="Z62" i="17"/>
  <c r="AI15" i="17"/>
  <c r="AH15" i="17"/>
  <c r="AG15" i="17"/>
  <c r="AJ14" i="17"/>
  <c r="U61" i="17" s="1"/>
  <c r="AI14" i="17"/>
  <c r="AH14" i="17"/>
  <c r="AG14" i="17"/>
  <c r="AJ13" i="17"/>
  <c r="AJ60" i="17" s="1"/>
  <c r="AI13" i="17"/>
  <c r="AH13" i="17"/>
  <c r="AG13" i="17"/>
  <c r="AJ11" i="17"/>
  <c r="AI11" i="17"/>
  <c r="AH11" i="17"/>
  <c r="AG11" i="17"/>
  <c r="AJ10" i="17"/>
  <c r="AE57" i="17" s="1"/>
  <c r="AI10" i="17"/>
  <c r="AH10" i="17"/>
  <c r="AG10" i="17"/>
  <c r="AJ9" i="17"/>
  <c r="Z56" i="17" s="1"/>
  <c r="AI9" i="17"/>
  <c r="AH9" i="17"/>
  <c r="AG9" i="17"/>
  <c r="AJ8" i="17"/>
  <c r="U55" i="17" s="1"/>
  <c r="AI8" i="17"/>
  <c r="AH8" i="17"/>
  <c r="AG8" i="17"/>
  <c r="AE6" i="17"/>
  <c r="AD6" i="17"/>
  <c r="AC6" i="17"/>
  <c r="AB6" i="17"/>
  <c r="Y6" i="17"/>
  <c r="X6" i="17"/>
  <c r="W6" i="17"/>
  <c r="T6" i="17"/>
  <c r="S6" i="17"/>
  <c r="R6" i="17"/>
  <c r="P6" i="17"/>
  <c r="O6" i="17"/>
  <c r="N6" i="17"/>
  <c r="M6" i="17"/>
  <c r="K6" i="17"/>
  <c r="J6" i="17"/>
  <c r="I6" i="17"/>
  <c r="H6" i="17"/>
  <c r="F6" i="17"/>
  <c r="E6" i="17"/>
  <c r="D6" i="17"/>
  <c r="C6" i="17"/>
  <c r="M80" i="16"/>
  <c r="F78" i="16"/>
  <c r="M78" i="16"/>
  <c r="M74" i="16"/>
  <c r="F73" i="16"/>
  <c r="M73" i="16"/>
  <c r="M67" i="16"/>
  <c r="F66" i="16"/>
  <c r="M66" i="16"/>
  <c r="M61" i="16"/>
  <c r="M58" i="16"/>
  <c r="F57" i="16"/>
  <c r="M57" i="16"/>
  <c r="F56" i="16"/>
  <c r="R56" i="16"/>
  <c r="O6" i="16"/>
  <c r="N6" i="16"/>
  <c r="M6" i="16"/>
  <c r="J6" i="16"/>
  <c r="I6" i="16"/>
  <c r="H6" i="16"/>
  <c r="E6" i="16"/>
  <c r="D6" i="16"/>
  <c r="S6" i="16" s="1"/>
  <c r="C6" i="16"/>
  <c r="M22" i="15"/>
  <c r="R22" i="15" s="1"/>
  <c r="L18" i="15"/>
  <c r="G16" i="15"/>
  <c r="G12" i="15"/>
  <c r="E10" i="15"/>
  <c r="P9" i="15"/>
  <c r="E9" i="15"/>
  <c r="O8" i="15"/>
  <c r="E8" i="15"/>
  <c r="R7" i="15"/>
  <c r="E7" i="15"/>
  <c r="Y86" i="14"/>
  <c r="X86" i="14"/>
  <c r="W86" i="14"/>
  <c r="V86" i="14"/>
  <c r="U86" i="14"/>
  <c r="R86" i="14"/>
  <c r="Q86" i="14"/>
  <c r="P86" i="14"/>
  <c r="O86" i="14"/>
  <c r="L86" i="14"/>
  <c r="K86" i="14"/>
  <c r="J86" i="14"/>
  <c r="I86" i="14"/>
  <c r="F86" i="14"/>
  <c r="E86" i="14"/>
  <c r="D86" i="14"/>
  <c r="C86" i="14"/>
  <c r="Y85" i="14"/>
  <c r="X85" i="14"/>
  <c r="W85" i="14"/>
  <c r="V85" i="14"/>
  <c r="U85" i="14"/>
  <c r="R85" i="14"/>
  <c r="Q85" i="14"/>
  <c r="P85" i="14"/>
  <c r="O85" i="14"/>
  <c r="L85" i="14"/>
  <c r="K85" i="14"/>
  <c r="J85" i="14"/>
  <c r="I85" i="14"/>
  <c r="F85" i="14"/>
  <c r="E85" i="14"/>
  <c r="D85" i="14"/>
  <c r="C85" i="14"/>
  <c r="Y80" i="14"/>
  <c r="X80" i="14"/>
  <c r="W80" i="14"/>
  <c r="V80" i="14"/>
  <c r="U80" i="14"/>
  <c r="R80" i="14"/>
  <c r="Q80" i="14"/>
  <c r="P80" i="14"/>
  <c r="O80" i="14"/>
  <c r="L80" i="14"/>
  <c r="K80" i="14"/>
  <c r="J80" i="14"/>
  <c r="I80" i="14"/>
  <c r="F80" i="14"/>
  <c r="E80" i="14"/>
  <c r="D80" i="14"/>
  <c r="C80" i="14"/>
  <c r="Y74" i="14"/>
  <c r="X74" i="14"/>
  <c r="W74" i="14"/>
  <c r="V74" i="14"/>
  <c r="U74" i="14"/>
  <c r="R74" i="14"/>
  <c r="Q74" i="14"/>
  <c r="P74" i="14"/>
  <c r="O74" i="14"/>
  <c r="L74" i="14"/>
  <c r="K74" i="14"/>
  <c r="J74" i="14"/>
  <c r="I74" i="14"/>
  <c r="F74" i="14"/>
  <c r="E74" i="14"/>
  <c r="D74" i="14"/>
  <c r="C74" i="14"/>
  <c r="Y68" i="14"/>
  <c r="X68" i="14"/>
  <c r="W68" i="14"/>
  <c r="V68" i="14"/>
  <c r="U68" i="14"/>
  <c r="R68" i="14"/>
  <c r="Q68" i="14"/>
  <c r="P68" i="14"/>
  <c r="O68" i="14"/>
  <c r="L68" i="14"/>
  <c r="K68" i="14"/>
  <c r="J68" i="14"/>
  <c r="I68" i="14"/>
  <c r="F68" i="14"/>
  <c r="E68" i="14"/>
  <c r="D68" i="14"/>
  <c r="C68" i="14"/>
  <c r="Y64" i="14"/>
  <c r="X64" i="14"/>
  <c r="W64" i="14"/>
  <c r="V64" i="14"/>
  <c r="U64" i="14"/>
  <c r="R64" i="14"/>
  <c r="Q64" i="14"/>
  <c r="P64" i="14"/>
  <c r="O64" i="14"/>
  <c r="L64" i="14"/>
  <c r="K64" i="14"/>
  <c r="J64" i="14"/>
  <c r="I64" i="14"/>
  <c r="F64" i="14"/>
  <c r="E64" i="14"/>
  <c r="D64" i="14"/>
  <c r="C64" i="14"/>
  <c r="W60" i="14"/>
  <c r="V60" i="14"/>
  <c r="U60" i="14"/>
  <c r="Q60" i="14"/>
  <c r="P60" i="14"/>
  <c r="O60" i="14"/>
  <c r="K60" i="14"/>
  <c r="J60" i="14"/>
  <c r="I60" i="14"/>
  <c r="E60" i="14"/>
  <c r="D60" i="14"/>
  <c r="C60" i="14"/>
  <c r="W57" i="14"/>
  <c r="V57" i="14"/>
  <c r="U57" i="14"/>
  <c r="Q57" i="14"/>
  <c r="P57" i="14"/>
  <c r="O57" i="14"/>
  <c r="K57" i="14"/>
  <c r="J57" i="14"/>
  <c r="I57" i="14"/>
  <c r="E57" i="14"/>
  <c r="D57" i="14"/>
  <c r="C57" i="14"/>
  <c r="X48" i="14"/>
  <c r="R95" i="14" s="1"/>
  <c r="W48" i="14"/>
  <c r="V48" i="14"/>
  <c r="U48" i="14"/>
  <c r="I95" i="14" s="1"/>
  <c r="S48" i="14"/>
  <c r="M48" i="14"/>
  <c r="G48" i="14"/>
  <c r="X47" i="14"/>
  <c r="R94" i="14" s="1"/>
  <c r="W47" i="14"/>
  <c r="V47" i="14"/>
  <c r="U47" i="14"/>
  <c r="S47" i="14"/>
  <c r="M47" i="14"/>
  <c r="G47" i="14"/>
  <c r="X46" i="14"/>
  <c r="R93" i="14" s="1"/>
  <c r="W46" i="14"/>
  <c r="W93" i="14" s="1"/>
  <c r="V46" i="14"/>
  <c r="U46" i="14"/>
  <c r="S46" i="14"/>
  <c r="M46" i="14"/>
  <c r="G46" i="14"/>
  <c r="X45" i="14"/>
  <c r="W45" i="14"/>
  <c r="W92" i="14" s="1"/>
  <c r="V45" i="14"/>
  <c r="D92" i="14" s="1"/>
  <c r="U45" i="14"/>
  <c r="S45" i="14"/>
  <c r="M45" i="14"/>
  <c r="G45" i="14"/>
  <c r="X44" i="14"/>
  <c r="R91" i="14" s="1"/>
  <c r="W44" i="14"/>
  <c r="V44" i="14"/>
  <c r="U44" i="14"/>
  <c r="I91" i="14" s="1"/>
  <c r="S44" i="14"/>
  <c r="M44" i="14"/>
  <c r="G44" i="14"/>
  <c r="X43" i="14"/>
  <c r="R90" i="14" s="1"/>
  <c r="S43" i="14"/>
  <c r="M43" i="14"/>
  <c r="G43" i="14"/>
  <c r="X42" i="14"/>
  <c r="R89" i="14" s="1"/>
  <c r="W42" i="14"/>
  <c r="W89" i="14" s="1"/>
  <c r="V42" i="14"/>
  <c r="U42" i="14"/>
  <c r="S42" i="14"/>
  <c r="M42" i="14"/>
  <c r="G42" i="14"/>
  <c r="X41" i="14"/>
  <c r="W41" i="14"/>
  <c r="W88" i="14" s="1"/>
  <c r="V41" i="14"/>
  <c r="D88" i="14" s="1"/>
  <c r="U41" i="14"/>
  <c r="S41" i="14"/>
  <c r="M41" i="14"/>
  <c r="G41" i="14"/>
  <c r="X40" i="14"/>
  <c r="R87" i="14" s="1"/>
  <c r="W40" i="14"/>
  <c r="V40" i="14"/>
  <c r="U40" i="14"/>
  <c r="S40" i="14"/>
  <c r="M40" i="14"/>
  <c r="G40" i="14"/>
  <c r="S39" i="14"/>
  <c r="S86" i="14" s="1"/>
  <c r="M39" i="14"/>
  <c r="M86" i="14" s="1"/>
  <c r="G39" i="14"/>
  <c r="G86" i="14" s="1"/>
  <c r="S38" i="14"/>
  <c r="S85" i="14" s="1"/>
  <c r="M38" i="14"/>
  <c r="M85" i="14" s="1"/>
  <c r="G38" i="14"/>
  <c r="G85" i="14" s="1"/>
  <c r="X37" i="14"/>
  <c r="W37" i="14"/>
  <c r="V37" i="14"/>
  <c r="D84" i="14" s="1"/>
  <c r="U37" i="14"/>
  <c r="S37" i="14"/>
  <c r="M37" i="14"/>
  <c r="G37" i="14"/>
  <c r="X36" i="14"/>
  <c r="R83" i="14" s="1"/>
  <c r="W36" i="14"/>
  <c r="V36" i="14"/>
  <c r="D83" i="14" s="1"/>
  <c r="U36" i="14"/>
  <c r="S36" i="14"/>
  <c r="M36" i="14"/>
  <c r="G36" i="14"/>
  <c r="X35" i="14"/>
  <c r="W35" i="14"/>
  <c r="V35" i="14"/>
  <c r="D82" i="14" s="1"/>
  <c r="U35" i="14"/>
  <c r="I82" i="14" s="1"/>
  <c r="S35" i="14"/>
  <c r="M35" i="14"/>
  <c r="G35" i="14"/>
  <c r="X34" i="14"/>
  <c r="W34" i="14"/>
  <c r="V34" i="14"/>
  <c r="U34" i="14"/>
  <c r="I81" i="14" s="1"/>
  <c r="S34" i="14"/>
  <c r="M34" i="14"/>
  <c r="G34" i="14"/>
  <c r="S33" i="14"/>
  <c r="S80" i="14" s="1"/>
  <c r="M33" i="14"/>
  <c r="M80" i="14" s="1"/>
  <c r="G33" i="14"/>
  <c r="G80" i="14" s="1"/>
  <c r="X32" i="14"/>
  <c r="W32" i="14"/>
  <c r="W79" i="14" s="1"/>
  <c r="V32" i="14"/>
  <c r="U32" i="14"/>
  <c r="I79" i="14" s="1"/>
  <c r="S32" i="14"/>
  <c r="M32" i="14"/>
  <c r="G32" i="14"/>
  <c r="X31" i="14"/>
  <c r="W31" i="14"/>
  <c r="V31" i="14"/>
  <c r="U31" i="14"/>
  <c r="I78" i="14" s="1"/>
  <c r="S31" i="14"/>
  <c r="M31" i="14"/>
  <c r="G31" i="14"/>
  <c r="X30" i="14"/>
  <c r="R77" i="14" s="1"/>
  <c r="W30" i="14"/>
  <c r="V30" i="14"/>
  <c r="U30" i="14"/>
  <c r="S30" i="14"/>
  <c r="M30" i="14"/>
  <c r="G30" i="14"/>
  <c r="X29" i="14"/>
  <c r="R76" i="14" s="1"/>
  <c r="W29" i="14"/>
  <c r="V29" i="14"/>
  <c r="U29" i="14"/>
  <c r="I76" i="14" s="1"/>
  <c r="S29" i="14"/>
  <c r="M29" i="14"/>
  <c r="G29" i="14"/>
  <c r="X28" i="14"/>
  <c r="W28" i="14"/>
  <c r="W75" i="14" s="1"/>
  <c r="V28" i="14"/>
  <c r="U28" i="14"/>
  <c r="I75" i="14" s="1"/>
  <c r="S28" i="14"/>
  <c r="M28" i="14"/>
  <c r="G28" i="14"/>
  <c r="S27" i="14"/>
  <c r="S74" i="14" s="1"/>
  <c r="M27" i="14"/>
  <c r="M74" i="14" s="1"/>
  <c r="G27" i="14"/>
  <c r="G74" i="14" s="1"/>
  <c r="X26" i="14"/>
  <c r="R73" i="14" s="1"/>
  <c r="W26" i="14"/>
  <c r="W73" i="14" s="1"/>
  <c r="V26" i="14"/>
  <c r="U26" i="14"/>
  <c r="S26" i="14"/>
  <c r="M26" i="14"/>
  <c r="G26" i="14"/>
  <c r="X25" i="14"/>
  <c r="W25" i="14"/>
  <c r="W72" i="14" s="1"/>
  <c r="V25" i="14"/>
  <c r="D72" i="14" s="1"/>
  <c r="U25" i="14"/>
  <c r="S25" i="14"/>
  <c r="M25" i="14"/>
  <c r="G25" i="14"/>
  <c r="X24" i="14"/>
  <c r="R71" i="14" s="1"/>
  <c r="W24" i="14"/>
  <c r="V24" i="14"/>
  <c r="U24" i="14"/>
  <c r="S24" i="14"/>
  <c r="M24" i="14"/>
  <c r="G24" i="14"/>
  <c r="X23" i="14"/>
  <c r="R70" i="14" s="1"/>
  <c r="W23" i="14"/>
  <c r="V23" i="14"/>
  <c r="U23" i="14"/>
  <c r="S23" i="14"/>
  <c r="M23" i="14"/>
  <c r="G23" i="14"/>
  <c r="X22" i="14"/>
  <c r="R69" i="14" s="1"/>
  <c r="W22" i="14"/>
  <c r="W69" i="14" s="1"/>
  <c r="V22" i="14"/>
  <c r="U22" i="14"/>
  <c r="S22" i="14"/>
  <c r="M22" i="14"/>
  <c r="G22" i="14"/>
  <c r="S21" i="14"/>
  <c r="S68" i="14" s="1"/>
  <c r="M21" i="14"/>
  <c r="M68" i="14" s="1"/>
  <c r="G21" i="14"/>
  <c r="G68" i="14" s="1"/>
  <c r="X20" i="14"/>
  <c r="F67" i="14" s="1"/>
  <c r="W20" i="14"/>
  <c r="E67" i="14" s="1"/>
  <c r="V20" i="14"/>
  <c r="V67" i="14" s="1"/>
  <c r="U20" i="14"/>
  <c r="O67" i="14" s="1"/>
  <c r="S20" i="14"/>
  <c r="M20" i="14"/>
  <c r="G20" i="14"/>
  <c r="X19" i="14"/>
  <c r="W19" i="14"/>
  <c r="E66" i="14" s="1"/>
  <c r="V19" i="14"/>
  <c r="U19" i="14"/>
  <c r="O66" i="14" s="1"/>
  <c r="S19" i="14"/>
  <c r="M19" i="14"/>
  <c r="G19" i="14"/>
  <c r="X18" i="14"/>
  <c r="F65" i="14" s="1"/>
  <c r="W18" i="14"/>
  <c r="E65" i="14" s="1"/>
  <c r="V18" i="14"/>
  <c r="J65" i="14" s="1"/>
  <c r="U18" i="14"/>
  <c r="O65" i="14" s="1"/>
  <c r="S18" i="14"/>
  <c r="M18" i="14"/>
  <c r="G18" i="14"/>
  <c r="S17" i="14"/>
  <c r="S64" i="14" s="1"/>
  <c r="M17" i="14"/>
  <c r="M64" i="14" s="1"/>
  <c r="G17" i="14"/>
  <c r="G64" i="14" s="1"/>
  <c r="X16" i="14"/>
  <c r="X63" i="14" s="1"/>
  <c r="W16" i="14"/>
  <c r="V16" i="14"/>
  <c r="J63" i="14" s="1"/>
  <c r="U16" i="14"/>
  <c r="O63" i="14" s="1"/>
  <c r="S16" i="14"/>
  <c r="M16" i="14"/>
  <c r="G16" i="14"/>
  <c r="X15" i="14"/>
  <c r="X62" i="14" s="1"/>
  <c r="W15" i="14"/>
  <c r="K62" i="14" s="1"/>
  <c r="J62" i="14"/>
  <c r="U15" i="14"/>
  <c r="O62" i="14" s="1"/>
  <c r="M15" i="14"/>
  <c r="G15" i="14"/>
  <c r="X14" i="14"/>
  <c r="X61" i="14" s="1"/>
  <c r="W14" i="14"/>
  <c r="V14" i="14"/>
  <c r="J61" i="14" s="1"/>
  <c r="U14" i="14"/>
  <c r="S14" i="14"/>
  <c r="M14" i="14"/>
  <c r="G14" i="14"/>
  <c r="X13" i="14"/>
  <c r="X60" i="14" s="1"/>
  <c r="S13" i="14"/>
  <c r="M13" i="14"/>
  <c r="G13" i="14"/>
  <c r="Y12" i="14"/>
  <c r="S59" i="14" s="1"/>
  <c r="X12" i="14"/>
  <c r="W12" i="14"/>
  <c r="E59" i="14" s="1"/>
  <c r="V12" i="14"/>
  <c r="J59" i="14" s="1"/>
  <c r="U12" i="14"/>
  <c r="O59" i="14" s="1"/>
  <c r="X11" i="14"/>
  <c r="X58" i="14" s="1"/>
  <c r="W11" i="14"/>
  <c r="E58" i="14" s="1"/>
  <c r="V11" i="14"/>
  <c r="J58" i="14" s="1"/>
  <c r="U11" i="14"/>
  <c r="U58" i="14" s="1"/>
  <c r="S11" i="14"/>
  <c r="M11" i="14"/>
  <c r="G11" i="14"/>
  <c r="X10" i="14"/>
  <c r="X57" i="14" s="1"/>
  <c r="S10" i="14"/>
  <c r="M10" i="14"/>
  <c r="G10" i="14"/>
  <c r="X9" i="14"/>
  <c r="X56" i="14" s="1"/>
  <c r="W9" i="14"/>
  <c r="E56" i="14" s="1"/>
  <c r="V9" i="14"/>
  <c r="U9" i="14"/>
  <c r="O56" i="14" s="1"/>
  <c r="S9" i="14"/>
  <c r="M9" i="14"/>
  <c r="G9" i="14"/>
  <c r="X8" i="14"/>
  <c r="X55" i="14" s="1"/>
  <c r="W8" i="14"/>
  <c r="E55" i="14" s="1"/>
  <c r="V8" i="14"/>
  <c r="P55" i="14" s="1"/>
  <c r="U8" i="14"/>
  <c r="S8" i="14"/>
  <c r="M8" i="14"/>
  <c r="G8" i="14"/>
  <c r="X7" i="14"/>
  <c r="X54" i="14" s="1"/>
  <c r="W7" i="14"/>
  <c r="E54" i="14" s="1"/>
  <c r="V7" i="14"/>
  <c r="O54" i="14"/>
  <c r="S7" i="14"/>
  <c r="M7" i="14"/>
  <c r="G7" i="14"/>
  <c r="R6" i="14"/>
  <c r="Q6" i="14"/>
  <c r="P6" i="14"/>
  <c r="O6" i="14"/>
  <c r="L6" i="14"/>
  <c r="K6" i="14"/>
  <c r="J6" i="14"/>
  <c r="I6" i="14"/>
  <c r="F6" i="14"/>
  <c r="E6" i="14"/>
  <c r="D6" i="14"/>
  <c r="C6" i="14"/>
  <c r="Z51" i="13"/>
  <c r="Y51" i="13"/>
  <c r="Z48" i="13"/>
  <c r="Y48" i="13"/>
  <c r="X48" i="13"/>
  <c r="W48" i="13"/>
  <c r="V48" i="13"/>
  <c r="N48" i="13"/>
  <c r="M48" i="13"/>
  <c r="L48" i="13"/>
  <c r="K48" i="13"/>
  <c r="J48" i="13"/>
  <c r="Z47" i="13"/>
  <c r="Y47" i="13"/>
  <c r="X47" i="13"/>
  <c r="W47" i="13"/>
  <c r="V47" i="13"/>
  <c r="N47" i="13"/>
  <c r="M47" i="13"/>
  <c r="L47" i="13"/>
  <c r="K47" i="13"/>
  <c r="J47" i="13"/>
  <c r="Z46" i="13"/>
  <c r="Y46" i="13"/>
  <c r="X46" i="13"/>
  <c r="W46" i="13"/>
  <c r="V46" i="13"/>
  <c r="N46" i="13"/>
  <c r="M46" i="13"/>
  <c r="L46" i="13"/>
  <c r="K46" i="13"/>
  <c r="J46" i="13"/>
  <c r="Z45" i="13"/>
  <c r="Y45" i="13"/>
  <c r="X45" i="13"/>
  <c r="W45" i="13"/>
  <c r="V45" i="13"/>
  <c r="N45" i="13"/>
  <c r="M45" i="13"/>
  <c r="L45" i="13"/>
  <c r="K45" i="13"/>
  <c r="J45" i="13"/>
  <c r="Z44" i="13"/>
  <c r="Y44" i="13"/>
  <c r="X44" i="13"/>
  <c r="W44" i="13"/>
  <c r="V44" i="13"/>
  <c r="N44" i="13"/>
  <c r="M44" i="13"/>
  <c r="L44" i="13"/>
  <c r="K44" i="13"/>
  <c r="J44" i="13"/>
  <c r="Z43" i="13"/>
  <c r="Y43" i="13"/>
  <c r="X43" i="13"/>
  <c r="W43" i="13"/>
  <c r="V43" i="13"/>
  <c r="N43" i="13"/>
  <c r="M43" i="13"/>
  <c r="L43" i="13"/>
  <c r="K43" i="13"/>
  <c r="J43" i="13"/>
  <c r="Z42" i="13"/>
  <c r="Y42" i="13"/>
  <c r="X42" i="13"/>
  <c r="W42" i="13"/>
  <c r="V42" i="13"/>
  <c r="N42" i="13"/>
  <c r="M42" i="13"/>
  <c r="L42" i="13"/>
  <c r="K42" i="13"/>
  <c r="J42" i="13"/>
  <c r="Z41" i="13"/>
  <c r="Y41" i="13"/>
  <c r="X41" i="13"/>
  <c r="W41" i="13"/>
  <c r="V41" i="13"/>
  <c r="N41" i="13"/>
  <c r="M41" i="13"/>
  <c r="L41" i="13"/>
  <c r="K41" i="13"/>
  <c r="J41" i="13"/>
  <c r="Z40" i="13"/>
  <c r="Y40" i="13"/>
  <c r="X40" i="13"/>
  <c r="W40" i="13"/>
  <c r="V40" i="13"/>
  <c r="N40" i="13"/>
  <c r="M40" i="13"/>
  <c r="L40" i="13"/>
  <c r="K40" i="13"/>
  <c r="J40" i="13"/>
  <c r="Z39" i="13"/>
  <c r="Y39" i="13"/>
  <c r="X39" i="13"/>
  <c r="W39" i="13"/>
  <c r="V39" i="13"/>
  <c r="N39" i="13"/>
  <c r="M39" i="13"/>
  <c r="L39" i="13"/>
  <c r="K39" i="13"/>
  <c r="J39" i="13"/>
  <c r="Z38" i="13"/>
  <c r="Y38" i="13"/>
  <c r="X38" i="13"/>
  <c r="W38" i="13"/>
  <c r="V38" i="13"/>
  <c r="N38" i="13"/>
  <c r="M38" i="13"/>
  <c r="L38" i="13"/>
  <c r="K38" i="13"/>
  <c r="J38" i="13"/>
  <c r="Z37" i="13"/>
  <c r="Y37" i="13"/>
  <c r="X37" i="13"/>
  <c r="W37" i="13"/>
  <c r="V37" i="13"/>
  <c r="N37" i="13"/>
  <c r="M37" i="13"/>
  <c r="L37" i="13"/>
  <c r="K37" i="13"/>
  <c r="J37" i="13"/>
  <c r="N36" i="13"/>
  <c r="M36" i="13"/>
  <c r="L36" i="13"/>
  <c r="K36" i="13"/>
  <c r="J36" i="13"/>
  <c r="Z35" i="13"/>
  <c r="Y35" i="13"/>
  <c r="X35" i="13"/>
  <c r="W35" i="13"/>
  <c r="V35" i="13"/>
  <c r="N35" i="13"/>
  <c r="M35" i="13"/>
  <c r="L35" i="13"/>
  <c r="K35" i="13"/>
  <c r="J35" i="13"/>
  <c r="Z34" i="13"/>
  <c r="Y34" i="13"/>
  <c r="X34" i="13"/>
  <c r="W34" i="13"/>
  <c r="V34" i="13"/>
  <c r="N34" i="13"/>
  <c r="M34" i="13"/>
  <c r="L34" i="13"/>
  <c r="K34" i="13"/>
  <c r="J34" i="13"/>
  <c r="Z33" i="13"/>
  <c r="Y33" i="13"/>
  <c r="X33" i="13"/>
  <c r="W33" i="13"/>
  <c r="V33" i="13"/>
  <c r="N33" i="13"/>
  <c r="M33" i="13"/>
  <c r="L33" i="13"/>
  <c r="K33" i="13"/>
  <c r="J33" i="13"/>
  <c r="Z32" i="13"/>
  <c r="Y32" i="13"/>
  <c r="X32" i="13"/>
  <c r="W32" i="13"/>
  <c r="V32" i="13"/>
  <c r="N32" i="13"/>
  <c r="M32" i="13"/>
  <c r="L32" i="13"/>
  <c r="K32" i="13"/>
  <c r="J32" i="13"/>
  <c r="Z31" i="13"/>
  <c r="Y31" i="13"/>
  <c r="X31" i="13"/>
  <c r="W31" i="13"/>
  <c r="V31" i="13"/>
  <c r="N31" i="13"/>
  <c r="M31" i="13"/>
  <c r="L31" i="13"/>
  <c r="K31" i="13"/>
  <c r="J31" i="13"/>
  <c r="Z30" i="13"/>
  <c r="Y30" i="13"/>
  <c r="X30" i="13"/>
  <c r="W30" i="13"/>
  <c r="V30" i="13"/>
  <c r="N30" i="13"/>
  <c r="M30" i="13"/>
  <c r="L30" i="13"/>
  <c r="K30" i="13"/>
  <c r="J30" i="13"/>
  <c r="Z29" i="13"/>
  <c r="Y29" i="13"/>
  <c r="X29" i="13"/>
  <c r="W29" i="13"/>
  <c r="V29" i="13"/>
  <c r="N29" i="13"/>
  <c r="M29" i="13"/>
  <c r="L29" i="13"/>
  <c r="K29" i="13"/>
  <c r="J29" i="13"/>
  <c r="Z28" i="13"/>
  <c r="Y28" i="13"/>
  <c r="X28" i="13"/>
  <c r="W28" i="13"/>
  <c r="V28" i="13"/>
  <c r="N28" i="13"/>
  <c r="M28" i="13"/>
  <c r="L28" i="13"/>
  <c r="K28" i="13"/>
  <c r="J28" i="13"/>
  <c r="Z27" i="13"/>
  <c r="Y27" i="13"/>
  <c r="X27" i="13"/>
  <c r="W27" i="13"/>
  <c r="V27" i="13"/>
  <c r="N27" i="13"/>
  <c r="M27" i="13"/>
  <c r="L27" i="13"/>
  <c r="K27" i="13"/>
  <c r="J27" i="13"/>
  <c r="Z26" i="13"/>
  <c r="Y26" i="13"/>
  <c r="X26" i="13"/>
  <c r="W26" i="13"/>
  <c r="V26" i="13"/>
  <c r="N26" i="13"/>
  <c r="M26" i="13"/>
  <c r="L26" i="13"/>
  <c r="K26" i="13"/>
  <c r="J26" i="13"/>
  <c r="Z25" i="13"/>
  <c r="Y25" i="13"/>
  <c r="X25" i="13"/>
  <c r="W25" i="13"/>
  <c r="V25" i="13"/>
  <c r="N25" i="13"/>
  <c r="M25" i="13"/>
  <c r="L25" i="13"/>
  <c r="K25" i="13"/>
  <c r="J25" i="13"/>
  <c r="Z24" i="13"/>
  <c r="Y24" i="13"/>
  <c r="X24" i="13"/>
  <c r="W24" i="13"/>
  <c r="V24" i="13"/>
  <c r="N24" i="13"/>
  <c r="M24" i="13"/>
  <c r="L24" i="13"/>
  <c r="K24" i="13"/>
  <c r="J24" i="13"/>
  <c r="Z23" i="13"/>
  <c r="Y23" i="13"/>
  <c r="X23" i="13"/>
  <c r="W23" i="13"/>
  <c r="V23" i="13"/>
  <c r="N23" i="13"/>
  <c r="M23" i="13"/>
  <c r="L23" i="13"/>
  <c r="K23" i="13"/>
  <c r="J23" i="13"/>
  <c r="Z22" i="13"/>
  <c r="Y22" i="13"/>
  <c r="X22" i="13"/>
  <c r="W22" i="13"/>
  <c r="V22" i="13"/>
  <c r="N22" i="13"/>
  <c r="M22" i="13"/>
  <c r="L22" i="13"/>
  <c r="K22" i="13"/>
  <c r="J22" i="13"/>
  <c r="Z21" i="13"/>
  <c r="Y21" i="13"/>
  <c r="X21" i="13"/>
  <c r="W21" i="13"/>
  <c r="V21" i="13"/>
  <c r="N21" i="13"/>
  <c r="M21" i="13"/>
  <c r="L21" i="13"/>
  <c r="K21" i="13"/>
  <c r="J21" i="13"/>
  <c r="Z20" i="13"/>
  <c r="Y20" i="13"/>
  <c r="X20" i="13"/>
  <c r="W20" i="13"/>
  <c r="V20" i="13"/>
  <c r="N20" i="13"/>
  <c r="M20" i="13"/>
  <c r="L20" i="13"/>
  <c r="K20" i="13"/>
  <c r="J20" i="13"/>
  <c r="Z19" i="13"/>
  <c r="Y19" i="13"/>
  <c r="X19" i="13"/>
  <c r="W19" i="13"/>
  <c r="V19" i="13"/>
  <c r="N19" i="13"/>
  <c r="M19" i="13"/>
  <c r="L19" i="13"/>
  <c r="K19" i="13"/>
  <c r="J19" i="13"/>
  <c r="Z18" i="13"/>
  <c r="Y18" i="13"/>
  <c r="X18" i="13"/>
  <c r="W18" i="13"/>
  <c r="V18" i="13"/>
  <c r="N18" i="13"/>
  <c r="M18" i="13"/>
  <c r="L18" i="13"/>
  <c r="K18" i="13"/>
  <c r="J18" i="13"/>
  <c r="Z17" i="13"/>
  <c r="Y17" i="13"/>
  <c r="X17" i="13"/>
  <c r="W17" i="13"/>
  <c r="V17" i="13"/>
  <c r="N17" i="13"/>
  <c r="M17" i="13"/>
  <c r="L17" i="13"/>
  <c r="K17" i="13"/>
  <c r="J17" i="13"/>
  <c r="Z16" i="13"/>
  <c r="Y16" i="13"/>
  <c r="X16" i="13"/>
  <c r="W16" i="13"/>
  <c r="V16" i="13"/>
  <c r="N16" i="13"/>
  <c r="M16" i="13"/>
  <c r="L16" i="13"/>
  <c r="K16" i="13"/>
  <c r="J16" i="13"/>
  <c r="Z15" i="13"/>
  <c r="Y15" i="13"/>
  <c r="X15" i="13"/>
  <c r="W15" i="13"/>
  <c r="V15" i="13"/>
  <c r="N15" i="13"/>
  <c r="M15" i="13"/>
  <c r="L15" i="13"/>
  <c r="K15" i="13"/>
  <c r="J15" i="13"/>
  <c r="Z14" i="13"/>
  <c r="Y14" i="13"/>
  <c r="X14" i="13"/>
  <c r="W14" i="13"/>
  <c r="V14" i="13"/>
  <c r="N14" i="13"/>
  <c r="M14" i="13"/>
  <c r="L14" i="13"/>
  <c r="K14" i="13"/>
  <c r="J14" i="13"/>
  <c r="Z13" i="13"/>
  <c r="Y13" i="13"/>
  <c r="X13" i="13"/>
  <c r="W13" i="13"/>
  <c r="V13" i="13"/>
  <c r="N13" i="13"/>
  <c r="M13" i="13"/>
  <c r="L13" i="13"/>
  <c r="K13" i="13"/>
  <c r="J13" i="13"/>
  <c r="Y12" i="13"/>
  <c r="N12" i="13"/>
  <c r="M12" i="13"/>
  <c r="L12" i="13"/>
  <c r="K12" i="13"/>
  <c r="J12" i="13"/>
  <c r="Z11" i="13"/>
  <c r="Y11" i="13"/>
  <c r="X11" i="13"/>
  <c r="W11" i="13"/>
  <c r="V11" i="13"/>
  <c r="N11" i="13"/>
  <c r="M11" i="13"/>
  <c r="L11" i="13"/>
  <c r="K11" i="13"/>
  <c r="J11" i="13"/>
  <c r="Z10" i="13"/>
  <c r="Y10" i="13"/>
  <c r="X10" i="13"/>
  <c r="W10" i="13"/>
  <c r="V10" i="13"/>
  <c r="N10" i="13"/>
  <c r="M10" i="13"/>
  <c r="L10" i="13"/>
  <c r="K10" i="13"/>
  <c r="J10" i="13"/>
  <c r="Z9" i="13"/>
  <c r="Y9" i="13"/>
  <c r="X9" i="13"/>
  <c r="W9" i="13"/>
  <c r="V9" i="13"/>
  <c r="N9" i="13"/>
  <c r="M9" i="13"/>
  <c r="L9" i="13"/>
  <c r="K9" i="13"/>
  <c r="J9" i="13"/>
  <c r="Z8" i="13"/>
  <c r="Y8" i="13"/>
  <c r="X8" i="13"/>
  <c r="W8" i="13"/>
  <c r="V8" i="13"/>
  <c r="N8" i="13"/>
  <c r="M8" i="13"/>
  <c r="L8" i="13"/>
  <c r="K8" i="13"/>
  <c r="J8" i="13"/>
  <c r="Z7" i="13"/>
  <c r="Y7" i="13"/>
  <c r="X7" i="13"/>
  <c r="W7" i="13"/>
  <c r="V7" i="13"/>
  <c r="N7" i="13"/>
  <c r="M7" i="13"/>
  <c r="L7" i="13"/>
  <c r="K7" i="13"/>
  <c r="J7" i="13"/>
  <c r="Q6" i="13"/>
  <c r="P6" i="13"/>
  <c r="F6" i="13"/>
  <c r="E6" i="13"/>
  <c r="D6" i="13"/>
  <c r="S5" i="13"/>
  <c r="Q5" i="13"/>
  <c r="P5" i="13"/>
  <c r="H5" i="13"/>
  <c r="G5" i="13"/>
  <c r="F5" i="13"/>
  <c r="E5" i="13"/>
  <c r="D5" i="13"/>
  <c r="S25" i="12"/>
  <c r="R25" i="12"/>
  <c r="Q25" i="12"/>
  <c r="O25" i="12"/>
  <c r="N25" i="12"/>
  <c r="M25" i="12"/>
  <c r="L25" i="12"/>
  <c r="K25" i="12"/>
  <c r="S24" i="12"/>
  <c r="R24" i="12"/>
  <c r="Q24" i="12"/>
  <c r="O24" i="12"/>
  <c r="N24" i="12"/>
  <c r="M24" i="12"/>
  <c r="L24" i="12"/>
  <c r="K24" i="12"/>
  <c r="S23" i="12"/>
  <c r="R23" i="12"/>
  <c r="Q23" i="12"/>
  <c r="O23" i="12"/>
  <c r="G22" i="12"/>
  <c r="F22" i="12"/>
  <c r="X24" i="12" s="1"/>
  <c r="E22" i="12"/>
  <c r="D22" i="12"/>
  <c r="S20" i="12"/>
  <c r="R20" i="12"/>
  <c r="O20" i="12"/>
  <c r="N20" i="12"/>
  <c r="M20" i="12"/>
  <c r="L20" i="12"/>
  <c r="K20" i="12"/>
  <c r="S19" i="12"/>
  <c r="O19" i="12"/>
  <c r="N19" i="12"/>
  <c r="M19" i="12"/>
  <c r="S18" i="12"/>
  <c r="O18" i="12"/>
  <c r="N18" i="12"/>
  <c r="M18" i="12"/>
  <c r="L18" i="12"/>
  <c r="G17" i="12"/>
  <c r="F17" i="12"/>
  <c r="E17" i="12"/>
  <c r="D17" i="12"/>
  <c r="R15" i="12"/>
  <c r="Q15" i="12"/>
  <c r="O15" i="12"/>
  <c r="N15" i="12"/>
  <c r="K15" i="12"/>
  <c r="R14" i="12"/>
  <c r="O14" i="12"/>
  <c r="N14" i="12"/>
  <c r="Q13" i="12"/>
  <c r="O13" i="12"/>
  <c r="N13" i="12"/>
  <c r="K13" i="12"/>
  <c r="G12" i="12"/>
  <c r="F12" i="12"/>
  <c r="X14" i="12" s="1"/>
  <c r="E12" i="12"/>
  <c r="S10" i="12"/>
  <c r="R10" i="12"/>
  <c r="O10" i="12"/>
  <c r="N10" i="12"/>
  <c r="M10" i="12"/>
  <c r="L10" i="12"/>
  <c r="K10" i="12"/>
  <c r="S9" i="12"/>
  <c r="R9" i="12"/>
  <c r="Q9" i="12"/>
  <c r="O9" i="12"/>
  <c r="N9" i="12"/>
  <c r="M9" i="12"/>
  <c r="L9" i="12"/>
  <c r="K9" i="12"/>
  <c r="S8" i="12"/>
  <c r="R8" i="12"/>
  <c r="Q8" i="12"/>
  <c r="O8" i="12"/>
  <c r="N8" i="12"/>
  <c r="G7" i="12"/>
  <c r="F7" i="12"/>
  <c r="E7" i="12"/>
  <c r="D7" i="12"/>
  <c r="H52" i="11"/>
  <c r="J52" i="11" s="1"/>
  <c r="H51" i="11"/>
  <c r="J51" i="11" s="1"/>
  <c r="H47" i="11"/>
  <c r="G47" i="11"/>
  <c r="Q47" i="11" s="1"/>
  <c r="H46" i="11"/>
  <c r="K46" i="11" s="1"/>
  <c r="G46" i="11"/>
  <c r="P46" i="11" s="1"/>
  <c r="R45" i="11"/>
  <c r="H45" i="11"/>
  <c r="Q45" i="11"/>
  <c r="H44" i="11"/>
  <c r="M44" i="11" s="1"/>
  <c r="G44" i="11"/>
  <c r="H43" i="11"/>
  <c r="G43" i="11"/>
  <c r="H42" i="11"/>
  <c r="G42" i="11"/>
  <c r="P42" i="11" s="1"/>
  <c r="H41" i="11"/>
  <c r="J41" i="11" s="1"/>
  <c r="G41" i="11"/>
  <c r="R41" i="11" s="1"/>
  <c r="H40" i="11"/>
  <c r="M40" i="11" s="1"/>
  <c r="G40" i="11"/>
  <c r="R40" i="11" s="1"/>
  <c r="H39" i="11"/>
  <c r="L39" i="11" s="1"/>
  <c r="G39" i="11"/>
  <c r="Q39" i="11" s="1"/>
  <c r="S38" i="11"/>
  <c r="R38" i="11"/>
  <c r="Q38" i="11"/>
  <c r="P38" i="11"/>
  <c r="N38" i="11"/>
  <c r="M38" i="11"/>
  <c r="L38" i="11"/>
  <c r="K38" i="11"/>
  <c r="J38" i="11"/>
  <c r="H37" i="11"/>
  <c r="L37" i="11" s="1"/>
  <c r="G37" i="11"/>
  <c r="N37" i="11" s="1"/>
  <c r="H36" i="11"/>
  <c r="K36" i="11" s="1"/>
  <c r="G36" i="11"/>
  <c r="P36" i="11" s="1"/>
  <c r="H35" i="11"/>
  <c r="J35" i="11" s="1"/>
  <c r="G35" i="11"/>
  <c r="Q35" i="11" s="1"/>
  <c r="H34" i="11"/>
  <c r="G34" i="11"/>
  <c r="H33" i="11"/>
  <c r="G33" i="11"/>
  <c r="Q33" i="11" s="1"/>
  <c r="H32" i="11"/>
  <c r="K32" i="11" s="1"/>
  <c r="G32" i="11"/>
  <c r="P32" i="11" s="1"/>
  <c r="H31" i="11"/>
  <c r="G31" i="11"/>
  <c r="R31" i="11" s="1"/>
  <c r="H30" i="11"/>
  <c r="G30" i="11"/>
  <c r="R30" i="11" s="1"/>
  <c r="H29" i="11"/>
  <c r="L29" i="11" s="1"/>
  <c r="G29" i="11"/>
  <c r="Q29" i="11" s="1"/>
  <c r="H28" i="11"/>
  <c r="G28" i="11"/>
  <c r="P28" i="11" s="1"/>
  <c r="H27" i="11"/>
  <c r="G27" i="11"/>
  <c r="Q27" i="11" s="1"/>
  <c r="H26" i="11"/>
  <c r="M26" i="11" s="1"/>
  <c r="G26" i="11"/>
  <c r="H25" i="11"/>
  <c r="L25" i="11" s="1"/>
  <c r="G25" i="11"/>
  <c r="Q25" i="11" s="1"/>
  <c r="H24" i="11"/>
  <c r="K24" i="11" s="1"/>
  <c r="G24" i="11"/>
  <c r="H23" i="11"/>
  <c r="G23" i="11"/>
  <c r="H22" i="11"/>
  <c r="M22" i="11" s="1"/>
  <c r="G22" i="11"/>
  <c r="H21" i="11"/>
  <c r="L21" i="11" s="1"/>
  <c r="G21" i="11"/>
  <c r="H20" i="11"/>
  <c r="K20" i="11" s="1"/>
  <c r="G20" i="11"/>
  <c r="P20" i="11" s="1"/>
  <c r="H19" i="11"/>
  <c r="J19" i="11" s="1"/>
  <c r="G19" i="11"/>
  <c r="Q19" i="11" s="1"/>
  <c r="H18" i="11"/>
  <c r="M18" i="11" s="1"/>
  <c r="G18" i="11"/>
  <c r="S18" i="11" s="1"/>
  <c r="H17" i="11"/>
  <c r="G17" i="11"/>
  <c r="S16" i="11"/>
  <c r="R16" i="11"/>
  <c r="Q16" i="11"/>
  <c r="P16" i="11"/>
  <c r="N16" i="11"/>
  <c r="M16" i="11"/>
  <c r="L16" i="11"/>
  <c r="K16" i="11"/>
  <c r="J16" i="11"/>
  <c r="H15" i="11"/>
  <c r="L15" i="11" s="1"/>
  <c r="G15" i="11"/>
  <c r="P15" i="11" s="1"/>
  <c r="H14" i="11"/>
  <c r="K14" i="11" s="1"/>
  <c r="G14" i="11"/>
  <c r="S14" i="11" s="1"/>
  <c r="H13" i="11"/>
  <c r="J13" i="11" s="1"/>
  <c r="G13" i="11"/>
  <c r="H12" i="11"/>
  <c r="M12" i="11" s="1"/>
  <c r="G12" i="11"/>
  <c r="R12" i="11" s="1"/>
  <c r="S11" i="11"/>
  <c r="R11" i="11"/>
  <c r="Q11" i="11"/>
  <c r="P11" i="11"/>
  <c r="N11" i="11"/>
  <c r="M11" i="11"/>
  <c r="L11" i="11"/>
  <c r="K11" i="11"/>
  <c r="J11" i="11"/>
  <c r="H10" i="11"/>
  <c r="M10" i="11" s="1"/>
  <c r="G10" i="11"/>
  <c r="R10" i="11" s="1"/>
  <c r="H9" i="11"/>
  <c r="L9" i="11" s="1"/>
  <c r="G9" i="11"/>
  <c r="S9" i="11" s="1"/>
  <c r="H8" i="11"/>
  <c r="G8" i="11"/>
  <c r="H7" i="11"/>
  <c r="K7" i="11" s="1"/>
  <c r="G7" i="11"/>
  <c r="S7" i="11" s="1"/>
  <c r="H6" i="11"/>
  <c r="G6" i="11"/>
  <c r="Q6" i="11" s="1"/>
  <c r="F5" i="11"/>
  <c r="E5" i="11"/>
  <c r="D5" i="11"/>
  <c r="C5" i="11"/>
  <c r="J44" i="10"/>
  <c r="J43" i="10"/>
  <c r="J42" i="10"/>
  <c r="J41" i="10"/>
  <c r="I41" i="10"/>
  <c r="G41" i="10"/>
  <c r="F41" i="10"/>
  <c r="E41" i="10"/>
  <c r="C41" i="10"/>
  <c r="I30" i="10"/>
  <c r="J29" i="10"/>
  <c r="J28" i="10"/>
  <c r="J27" i="10"/>
  <c r="J26" i="10"/>
  <c r="I26" i="10"/>
  <c r="G26" i="10"/>
  <c r="F26" i="10"/>
  <c r="E26" i="10"/>
  <c r="C26" i="10"/>
  <c r="C24" i="10"/>
  <c r="C22" i="10"/>
  <c r="C20" i="10"/>
  <c r="J16" i="10"/>
  <c r="J45" i="10" s="1"/>
  <c r="J10" i="10"/>
  <c r="I39" i="10" s="1"/>
  <c r="J9" i="10"/>
  <c r="J8" i="10"/>
  <c r="G37" i="10" s="1"/>
  <c r="J7" i="10"/>
  <c r="H36" i="10" s="1"/>
  <c r="I5" i="10"/>
  <c r="I21" i="10" s="1"/>
  <c r="H5" i="10"/>
  <c r="G5" i="10"/>
  <c r="G23" i="10" s="1"/>
  <c r="F5" i="10"/>
  <c r="F24" i="10" s="1"/>
  <c r="E5" i="10"/>
  <c r="E24" i="10" s="1"/>
  <c r="D5" i="10"/>
  <c r="C23" i="10"/>
  <c r="H57" i="9"/>
  <c r="G57" i="9"/>
  <c r="F57" i="9"/>
  <c r="E57" i="9"/>
  <c r="D57" i="9"/>
  <c r="C57" i="9"/>
  <c r="I41" i="9"/>
  <c r="H41" i="9"/>
  <c r="G41" i="9"/>
  <c r="F41" i="9"/>
  <c r="E41" i="9"/>
  <c r="D41" i="9"/>
  <c r="C41" i="9"/>
  <c r="I40" i="9"/>
  <c r="H40" i="9"/>
  <c r="G40" i="9"/>
  <c r="F40" i="9"/>
  <c r="E40" i="9"/>
  <c r="D40" i="9"/>
  <c r="C40" i="9"/>
  <c r="I39" i="9"/>
  <c r="H39" i="9"/>
  <c r="G39" i="9"/>
  <c r="F39" i="9"/>
  <c r="E39" i="9"/>
  <c r="D39" i="9"/>
  <c r="C39" i="9"/>
  <c r="I38" i="9"/>
  <c r="H38" i="9"/>
  <c r="G38" i="9"/>
  <c r="F38" i="9"/>
  <c r="E38" i="9"/>
  <c r="D38" i="9"/>
  <c r="C38" i="9"/>
  <c r="I35" i="9"/>
  <c r="H35" i="9"/>
  <c r="G35" i="9"/>
  <c r="F35" i="9"/>
  <c r="E35" i="9"/>
  <c r="D35" i="9"/>
  <c r="C35" i="9"/>
  <c r="I17" i="9"/>
  <c r="H37" i="9" s="1"/>
  <c r="I14" i="9"/>
  <c r="C34" i="9" s="1"/>
  <c r="I13" i="9"/>
  <c r="G33" i="9" s="1"/>
  <c r="I12" i="9"/>
  <c r="H11" i="9"/>
  <c r="G11" i="9"/>
  <c r="F11" i="9"/>
  <c r="F54" i="9" s="1"/>
  <c r="E11" i="9"/>
  <c r="E54" i="9" s="1"/>
  <c r="D11" i="9"/>
  <c r="C11" i="9"/>
  <c r="I9" i="9"/>
  <c r="D29" i="9" s="1"/>
  <c r="I8" i="9"/>
  <c r="D28" i="9" s="1"/>
  <c r="I7" i="9"/>
  <c r="E27" i="9" s="1"/>
  <c r="H5" i="9"/>
  <c r="H46" i="9" s="1"/>
  <c r="G5" i="9"/>
  <c r="G46" i="9" s="1"/>
  <c r="F5" i="9"/>
  <c r="F47" i="9" s="1"/>
  <c r="E5" i="9"/>
  <c r="D5" i="9"/>
  <c r="D47" i="9" s="1"/>
  <c r="C5" i="9"/>
  <c r="C48" i="9" s="1"/>
  <c r="S50" i="8"/>
  <c r="R50" i="8"/>
  <c r="J49" i="8"/>
  <c r="P49" i="8" s="1"/>
  <c r="J48" i="8"/>
  <c r="L48" i="8" s="1"/>
  <c r="J47" i="8"/>
  <c r="R47" i="8" s="1"/>
  <c r="J46" i="8"/>
  <c r="O46" i="8" s="1"/>
  <c r="J45" i="8"/>
  <c r="O45" i="8" s="1"/>
  <c r="J44" i="8"/>
  <c r="O44" i="8" s="1"/>
  <c r="J43" i="8"/>
  <c r="S43" i="8" s="1"/>
  <c r="J42" i="8"/>
  <c r="S42" i="8" s="1"/>
  <c r="J41" i="8"/>
  <c r="S41" i="8" s="1"/>
  <c r="J40" i="8"/>
  <c r="O40" i="8" s="1"/>
  <c r="J39" i="8"/>
  <c r="R39" i="8" s="1"/>
  <c r="J38" i="8"/>
  <c r="O38" i="8" s="1"/>
  <c r="J37" i="8"/>
  <c r="S37" i="8" s="1"/>
  <c r="J36" i="8"/>
  <c r="J35" i="8"/>
  <c r="S35" i="8" s="1"/>
  <c r="J34" i="8"/>
  <c r="S34" i="8" s="1"/>
  <c r="J33" i="8"/>
  <c r="N33" i="8" s="1"/>
  <c r="J32" i="8"/>
  <c r="O32" i="8" s="1"/>
  <c r="J31" i="8"/>
  <c r="J30" i="8"/>
  <c r="J29" i="8"/>
  <c r="O29" i="8" s="1"/>
  <c r="J28" i="8"/>
  <c r="O28" i="8" s="1"/>
  <c r="J27" i="8"/>
  <c r="R27" i="8" s="1"/>
  <c r="J26" i="8"/>
  <c r="N26" i="8" s="1"/>
  <c r="J25" i="8"/>
  <c r="O25" i="8" s="1"/>
  <c r="J24" i="8"/>
  <c r="O24" i="8" s="1"/>
  <c r="J23" i="8"/>
  <c r="L23" i="8" s="1"/>
  <c r="J22" i="8"/>
  <c r="R22" i="8" s="1"/>
  <c r="J21" i="8"/>
  <c r="S21" i="8" s="1"/>
  <c r="J20" i="8"/>
  <c r="O20" i="8" s="1"/>
  <c r="J19" i="8"/>
  <c r="S19" i="8" s="1"/>
  <c r="J18" i="8"/>
  <c r="O18" i="8" s="1"/>
  <c r="J17" i="8"/>
  <c r="J16" i="8"/>
  <c r="J15" i="8"/>
  <c r="S15" i="8" s="1"/>
  <c r="J14" i="8"/>
  <c r="M14" i="8" s="1"/>
  <c r="J13" i="8"/>
  <c r="O13" i="8" s="1"/>
  <c r="J12" i="8"/>
  <c r="J11" i="8"/>
  <c r="P11" i="8" s="1"/>
  <c r="J10" i="8"/>
  <c r="O10" i="8" s="1"/>
  <c r="J9" i="8"/>
  <c r="O9" i="8" s="1"/>
  <c r="J8" i="8"/>
  <c r="O8" i="8" s="1"/>
  <c r="J7" i="8"/>
  <c r="S7" i="8" s="1"/>
  <c r="S6" i="8"/>
  <c r="Q6" i="8"/>
  <c r="P6" i="8"/>
  <c r="N6" i="8"/>
  <c r="M6" i="8"/>
  <c r="O6" i="8"/>
  <c r="I5" i="8"/>
  <c r="H5" i="8"/>
  <c r="G5" i="8"/>
  <c r="F5" i="8"/>
  <c r="E5" i="8"/>
  <c r="D5" i="8"/>
  <c r="C5" i="8"/>
  <c r="I50" i="7"/>
  <c r="K50" i="7" s="1"/>
  <c r="I49" i="7"/>
  <c r="I48" i="7"/>
  <c r="N48" i="7" s="1"/>
  <c r="I47" i="7"/>
  <c r="N47" i="7" s="1"/>
  <c r="I46" i="7"/>
  <c r="N46" i="7" s="1"/>
  <c r="I45" i="7"/>
  <c r="O45" i="7" s="1"/>
  <c r="I44" i="7"/>
  <c r="N44" i="7" s="1"/>
  <c r="I43" i="7"/>
  <c r="Q43" i="7" s="1"/>
  <c r="I42" i="7"/>
  <c r="I41" i="7"/>
  <c r="N41" i="7" s="1"/>
  <c r="I40" i="7"/>
  <c r="N40" i="7" s="1"/>
  <c r="I39" i="7"/>
  <c r="N39" i="7" s="1"/>
  <c r="I38" i="7"/>
  <c r="N38" i="7" s="1"/>
  <c r="I37" i="7"/>
  <c r="N37" i="7" s="1"/>
  <c r="I36" i="7"/>
  <c r="N36" i="7" s="1"/>
  <c r="I35" i="7"/>
  <c r="N35" i="7" s="1"/>
  <c r="I34" i="7"/>
  <c r="N34" i="7" s="1"/>
  <c r="I33" i="7"/>
  <c r="N33" i="7" s="1"/>
  <c r="I32" i="7"/>
  <c r="N32" i="7" s="1"/>
  <c r="I31" i="7"/>
  <c r="N31" i="7" s="1"/>
  <c r="I30" i="7"/>
  <c r="N30" i="7" s="1"/>
  <c r="I29" i="7"/>
  <c r="N29" i="7" s="1"/>
  <c r="I28" i="7"/>
  <c r="N28" i="7" s="1"/>
  <c r="I27" i="7"/>
  <c r="N27" i="7" s="1"/>
  <c r="I26" i="7"/>
  <c r="N26" i="7" s="1"/>
  <c r="I25" i="7"/>
  <c r="N25" i="7" s="1"/>
  <c r="I24" i="7"/>
  <c r="N24" i="7" s="1"/>
  <c r="I23" i="7"/>
  <c r="N23" i="7" s="1"/>
  <c r="I22" i="7"/>
  <c r="N22" i="7" s="1"/>
  <c r="I21" i="7"/>
  <c r="I20" i="7"/>
  <c r="N20" i="7" s="1"/>
  <c r="I19" i="7"/>
  <c r="Q19" i="7" s="1"/>
  <c r="I18" i="7"/>
  <c r="N18" i="7" s="1"/>
  <c r="I17" i="7"/>
  <c r="Q17" i="7" s="1"/>
  <c r="I16" i="7"/>
  <c r="I15" i="7"/>
  <c r="Q15" i="7" s="1"/>
  <c r="I14" i="7"/>
  <c r="N14" i="7" s="1"/>
  <c r="I13" i="7"/>
  <c r="Q13" i="7" s="1"/>
  <c r="I12" i="7"/>
  <c r="N12" i="7" s="1"/>
  <c r="I11" i="7"/>
  <c r="I10" i="7"/>
  <c r="K10" i="7" s="1"/>
  <c r="I9" i="7"/>
  <c r="Q9" i="7" s="1"/>
  <c r="I8" i="7"/>
  <c r="K8" i="7" s="1"/>
  <c r="I7" i="7"/>
  <c r="G5" i="7"/>
  <c r="F5" i="7"/>
  <c r="E5" i="7"/>
  <c r="D5" i="7"/>
  <c r="C5" i="7"/>
  <c r="G50" i="6"/>
  <c r="G49" i="6"/>
  <c r="K49" i="6" s="1"/>
  <c r="G48" i="6"/>
  <c r="M48" i="6" s="1"/>
  <c r="G47" i="6"/>
  <c r="M47" i="6" s="1"/>
  <c r="G46" i="6"/>
  <c r="K46" i="6" s="1"/>
  <c r="G45" i="6"/>
  <c r="M45" i="6" s="1"/>
  <c r="G44" i="6"/>
  <c r="L44" i="6" s="1"/>
  <c r="G43" i="6"/>
  <c r="M43" i="6" s="1"/>
  <c r="G42" i="6"/>
  <c r="M42" i="6" s="1"/>
  <c r="G41" i="6"/>
  <c r="L41" i="6" s="1"/>
  <c r="G40" i="6"/>
  <c r="J40" i="6" s="1"/>
  <c r="G39" i="6"/>
  <c r="M39" i="6" s="1"/>
  <c r="G38" i="6"/>
  <c r="L38" i="6" s="1"/>
  <c r="G37" i="6"/>
  <c r="G36" i="6"/>
  <c r="J36" i="6" s="1"/>
  <c r="G35" i="6"/>
  <c r="L35" i="6" s="1"/>
  <c r="G34" i="6"/>
  <c r="G33" i="6"/>
  <c r="G32" i="6"/>
  <c r="L32" i="6" s="1"/>
  <c r="G31" i="6"/>
  <c r="L31" i="6" s="1"/>
  <c r="G30" i="6"/>
  <c r="M30" i="6" s="1"/>
  <c r="G29" i="6"/>
  <c r="G28" i="6"/>
  <c r="M28" i="6" s="1"/>
  <c r="G27" i="6"/>
  <c r="L27" i="6" s="1"/>
  <c r="G26" i="6"/>
  <c r="L26" i="6" s="1"/>
  <c r="G25" i="6"/>
  <c r="G24" i="6"/>
  <c r="M24" i="6" s="1"/>
  <c r="G23" i="6"/>
  <c r="L23" i="6" s="1"/>
  <c r="G22" i="6"/>
  <c r="L22" i="6" s="1"/>
  <c r="G21" i="6"/>
  <c r="M21" i="6" s="1"/>
  <c r="G20" i="6"/>
  <c r="L20" i="6" s="1"/>
  <c r="G19" i="6"/>
  <c r="L19" i="6" s="1"/>
  <c r="G18" i="6"/>
  <c r="M18" i="6" s="1"/>
  <c r="G17" i="6"/>
  <c r="L17" i="6" s="1"/>
  <c r="G16" i="6"/>
  <c r="L16" i="6" s="1"/>
  <c r="G15" i="6"/>
  <c r="L15" i="6" s="1"/>
  <c r="G14" i="6"/>
  <c r="L14" i="6" s="1"/>
  <c r="G13" i="6"/>
  <c r="L13" i="6" s="1"/>
  <c r="G12" i="6"/>
  <c r="I12" i="6" s="1"/>
  <c r="G11" i="6"/>
  <c r="L11" i="6" s="1"/>
  <c r="G10" i="6"/>
  <c r="L10" i="6" s="1"/>
  <c r="G9" i="6"/>
  <c r="L9" i="6" s="1"/>
  <c r="G8" i="6"/>
  <c r="L8" i="6" s="1"/>
  <c r="G7" i="6"/>
  <c r="L7" i="6" s="1"/>
  <c r="F5" i="6"/>
  <c r="E5" i="6"/>
  <c r="D5" i="6"/>
  <c r="F50" i="5"/>
  <c r="O50" i="5" s="1"/>
  <c r="K49" i="5"/>
  <c r="S49" i="5" s="1"/>
  <c r="F49" i="5"/>
  <c r="O49" i="5" s="1"/>
  <c r="K48" i="5"/>
  <c r="U48" i="5" s="1"/>
  <c r="F48" i="5"/>
  <c r="O48" i="5" s="1"/>
  <c r="K47" i="5"/>
  <c r="U47" i="5" s="1"/>
  <c r="F47" i="5"/>
  <c r="O47" i="5" s="1"/>
  <c r="K46" i="5"/>
  <c r="U46" i="5" s="1"/>
  <c r="F46" i="5"/>
  <c r="M46" i="5" s="1"/>
  <c r="K45" i="5"/>
  <c r="T45" i="5" s="1"/>
  <c r="F45" i="5"/>
  <c r="O45" i="5" s="1"/>
  <c r="K44" i="5"/>
  <c r="U44" i="5" s="1"/>
  <c r="F44" i="5"/>
  <c r="O44" i="5" s="1"/>
  <c r="K43" i="5"/>
  <c r="S43" i="5" s="1"/>
  <c r="F43" i="5"/>
  <c r="O43" i="5" s="1"/>
  <c r="K42" i="5"/>
  <c r="U42" i="5" s="1"/>
  <c r="F42" i="5"/>
  <c r="O42" i="5" s="1"/>
  <c r="K41" i="5"/>
  <c r="R41" i="5" s="1"/>
  <c r="F41" i="5"/>
  <c r="O41" i="5" s="1"/>
  <c r="K40" i="5"/>
  <c r="F40" i="5"/>
  <c r="F39" i="5"/>
  <c r="P39" i="5" s="1"/>
  <c r="K38" i="5"/>
  <c r="U38" i="5" s="1"/>
  <c r="F38" i="5"/>
  <c r="K37" i="5"/>
  <c r="U37" i="5" s="1"/>
  <c r="F37" i="5"/>
  <c r="P37" i="5" s="1"/>
  <c r="K36" i="5"/>
  <c r="U36" i="5" s="1"/>
  <c r="F36" i="5"/>
  <c r="O36" i="5" s="1"/>
  <c r="K35" i="5"/>
  <c r="R35" i="5" s="1"/>
  <c r="F35" i="5"/>
  <c r="N35" i="5" s="1"/>
  <c r="K34" i="5"/>
  <c r="U34" i="5" s="1"/>
  <c r="F34" i="5"/>
  <c r="O34" i="5" s="1"/>
  <c r="K33" i="5"/>
  <c r="R33" i="5" s="1"/>
  <c r="F33" i="5"/>
  <c r="O33" i="5" s="1"/>
  <c r="K32" i="5"/>
  <c r="F32" i="5"/>
  <c r="O32" i="5" s="1"/>
  <c r="K31" i="5"/>
  <c r="U31" i="5" s="1"/>
  <c r="F31" i="5"/>
  <c r="O31" i="5" s="1"/>
  <c r="K30" i="5"/>
  <c r="U30" i="5" s="1"/>
  <c r="F30" i="5"/>
  <c r="O30" i="5" s="1"/>
  <c r="K29" i="5"/>
  <c r="F29" i="5"/>
  <c r="P29" i="5" s="1"/>
  <c r="K28" i="5"/>
  <c r="U28" i="5" s="1"/>
  <c r="F28" i="5"/>
  <c r="O28" i="5" s="1"/>
  <c r="K27" i="5"/>
  <c r="R27" i="5" s="1"/>
  <c r="F27" i="5"/>
  <c r="O27" i="5" s="1"/>
  <c r="P26" i="5"/>
  <c r="K26" i="5"/>
  <c r="U26" i="5" s="1"/>
  <c r="O26" i="5"/>
  <c r="K25" i="5"/>
  <c r="U25" i="5" s="1"/>
  <c r="F25" i="5"/>
  <c r="O25" i="5" s="1"/>
  <c r="K24" i="5"/>
  <c r="F24" i="5"/>
  <c r="O24" i="5" s="1"/>
  <c r="K23" i="5"/>
  <c r="U23" i="5" s="1"/>
  <c r="F23" i="5"/>
  <c r="N23" i="5" s="1"/>
  <c r="K22" i="5"/>
  <c r="U22" i="5" s="1"/>
  <c r="F22" i="5"/>
  <c r="O22" i="5" s="1"/>
  <c r="K21" i="5"/>
  <c r="F21" i="5"/>
  <c r="O21" i="5" s="1"/>
  <c r="K20" i="5"/>
  <c r="U20" i="5" s="1"/>
  <c r="F20" i="5"/>
  <c r="O20" i="5" s="1"/>
  <c r="K19" i="5"/>
  <c r="U19" i="5" s="1"/>
  <c r="F19" i="5"/>
  <c r="O19" i="5" s="1"/>
  <c r="K18" i="5"/>
  <c r="T18" i="5" s="1"/>
  <c r="F18" i="5"/>
  <c r="O18" i="5" s="1"/>
  <c r="F17" i="5"/>
  <c r="P17" i="5" s="1"/>
  <c r="K16" i="5"/>
  <c r="T16" i="5" s="1"/>
  <c r="F16" i="5"/>
  <c r="O16" i="5" s="1"/>
  <c r="K15" i="5"/>
  <c r="R15" i="5" s="1"/>
  <c r="F15" i="5"/>
  <c r="M15" i="5" s="1"/>
  <c r="K14" i="5"/>
  <c r="U14" i="5" s="1"/>
  <c r="F14" i="5"/>
  <c r="O14" i="5" s="1"/>
  <c r="K13" i="5"/>
  <c r="F13" i="5"/>
  <c r="P13" i="5" s="1"/>
  <c r="K12" i="5"/>
  <c r="U12" i="5" s="1"/>
  <c r="F12" i="5"/>
  <c r="P12" i="5" s="1"/>
  <c r="K11" i="5"/>
  <c r="S11" i="5" s="1"/>
  <c r="F11" i="5"/>
  <c r="N11" i="5" s="1"/>
  <c r="K10" i="5"/>
  <c r="U10" i="5" s="1"/>
  <c r="F10" i="5"/>
  <c r="P10" i="5" s="1"/>
  <c r="K9" i="5"/>
  <c r="S9" i="5" s="1"/>
  <c r="F9" i="5"/>
  <c r="N9" i="5" s="1"/>
  <c r="K8" i="5"/>
  <c r="U8" i="5" s="1"/>
  <c r="F8" i="5"/>
  <c r="P8" i="5" s="1"/>
  <c r="K7" i="5"/>
  <c r="U7" i="5" s="1"/>
  <c r="F7" i="5"/>
  <c r="O7" i="5" s="1"/>
  <c r="J6" i="5"/>
  <c r="I6" i="5"/>
  <c r="H6" i="5"/>
  <c r="E6" i="5"/>
  <c r="D6" i="5"/>
  <c r="C6" i="5"/>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E6" i="4"/>
  <c r="F6" i="4" s="1"/>
  <c r="C5" i="4"/>
  <c r="S49" i="3"/>
  <c r="U49" i="3" s="1"/>
  <c r="I49" i="3"/>
  <c r="K49" i="3" s="1"/>
  <c r="S48" i="3"/>
  <c r="U48" i="3" s="1"/>
  <c r="I48" i="3"/>
  <c r="K48" i="3" s="1"/>
  <c r="S47" i="3"/>
  <c r="U47" i="3" s="1"/>
  <c r="I47" i="3"/>
  <c r="K47" i="3" s="1"/>
  <c r="S46" i="3"/>
  <c r="U46" i="3" s="1"/>
  <c r="I46" i="3"/>
  <c r="K46" i="3" s="1"/>
  <c r="S45" i="3"/>
  <c r="U45" i="3" s="1"/>
  <c r="I45" i="3"/>
  <c r="K45" i="3" s="1"/>
  <c r="S44" i="3"/>
  <c r="U44" i="3" s="1"/>
  <c r="I44" i="3"/>
  <c r="K44" i="3" s="1"/>
  <c r="S43" i="3"/>
  <c r="U43" i="3" s="1"/>
  <c r="I43" i="3"/>
  <c r="K43" i="3" s="1"/>
  <c r="S42" i="3"/>
  <c r="U42" i="3" s="1"/>
  <c r="I42" i="3"/>
  <c r="K42" i="3" s="1"/>
  <c r="S41" i="3"/>
  <c r="U41" i="3" s="1"/>
  <c r="I41" i="3"/>
  <c r="K41" i="3" s="1"/>
  <c r="S40" i="3"/>
  <c r="U40" i="3" s="1"/>
  <c r="I40" i="3"/>
  <c r="K40" i="3" s="1"/>
  <c r="S38" i="3"/>
  <c r="U38" i="3" s="1"/>
  <c r="I38" i="3"/>
  <c r="K38" i="3" s="1"/>
  <c r="S37" i="3"/>
  <c r="U37" i="3" s="1"/>
  <c r="I37" i="3"/>
  <c r="K37" i="3" s="1"/>
  <c r="S36" i="3"/>
  <c r="U36" i="3" s="1"/>
  <c r="I36" i="3"/>
  <c r="K36" i="3" s="1"/>
  <c r="S35" i="3"/>
  <c r="U35" i="3" s="1"/>
  <c r="I35" i="3"/>
  <c r="K35" i="3" s="1"/>
  <c r="S34" i="3"/>
  <c r="U34" i="3" s="1"/>
  <c r="I34" i="3"/>
  <c r="K34" i="3" s="1"/>
  <c r="S33" i="3"/>
  <c r="U33" i="3" s="1"/>
  <c r="I33" i="3"/>
  <c r="K33" i="3" s="1"/>
  <c r="S32" i="3"/>
  <c r="U32" i="3" s="1"/>
  <c r="I32" i="3"/>
  <c r="K32" i="3" s="1"/>
  <c r="S31" i="3"/>
  <c r="U31" i="3" s="1"/>
  <c r="I31" i="3"/>
  <c r="K31" i="3" s="1"/>
  <c r="S30" i="3"/>
  <c r="U30" i="3" s="1"/>
  <c r="I30" i="3"/>
  <c r="K30" i="3" s="1"/>
  <c r="S29" i="3"/>
  <c r="U29" i="3" s="1"/>
  <c r="I29" i="3"/>
  <c r="K29" i="3" s="1"/>
  <c r="S28" i="3"/>
  <c r="U28" i="3" s="1"/>
  <c r="I28" i="3"/>
  <c r="K28" i="3" s="1"/>
  <c r="S27" i="3"/>
  <c r="U27" i="3" s="1"/>
  <c r="I27" i="3"/>
  <c r="K27" i="3" s="1"/>
  <c r="S26" i="3"/>
  <c r="U26" i="3" s="1"/>
  <c r="I26" i="3"/>
  <c r="K26" i="3" s="1"/>
  <c r="S25" i="3"/>
  <c r="U25" i="3" s="1"/>
  <c r="I25" i="3"/>
  <c r="K25" i="3" s="1"/>
  <c r="S24" i="3"/>
  <c r="U24" i="3" s="1"/>
  <c r="I24" i="3"/>
  <c r="K24" i="3" s="1"/>
  <c r="S23" i="3"/>
  <c r="U23" i="3" s="1"/>
  <c r="I23" i="3"/>
  <c r="K23" i="3" s="1"/>
  <c r="S22" i="3"/>
  <c r="U22" i="3" s="1"/>
  <c r="I22" i="3"/>
  <c r="K22" i="3" s="1"/>
  <c r="S21" i="3"/>
  <c r="U21" i="3" s="1"/>
  <c r="I21" i="3"/>
  <c r="K21" i="3" s="1"/>
  <c r="S20" i="3"/>
  <c r="U20" i="3" s="1"/>
  <c r="I20" i="3"/>
  <c r="K20" i="3" s="1"/>
  <c r="S19" i="3"/>
  <c r="U19" i="3" s="1"/>
  <c r="I19" i="3"/>
  <c r="K19" i="3" s="1"/>
  <c r="S18" i="3"/>
  <c r="U18" i="3" s="1"/>
  <c r="I18" i="3"/>
  <c r="K18" i="3" s="1"/>
  <c r="S16" i="3"/>
  <c r="U16" i="3" s="1"/>
  <c r="I16" i="3"/>
  <c r="K16" i="3" s="1"/>
  <c r="S15" i="3"/>
  <c r="U15" i="3" s="1"/>
  <c r="I15" i="3"/>
  <c r="K15" i="3" s="1"/>
  <c r="S14" i="3"/>
  <c r="U14" i="3" s="1"/>
  <c r="I14" i="3"/>
  <c r="K14" i="3" s="1"/>
  <c r="S13" i="3"/>
  <c r="U13" i="3" s="1"/>
  <c r="I13" i="3"/>
  <c r="K13" i="3" s="1"/>
  <c r="S12" i="3"/>
  <c r="U12" i="3" s="1"/>
  <c r="I12" i="3"/>
  <c r="K12" i="3" s="1"/>
  <c r="S11" i="3"/>
  <c r="U11" i="3" s="1"/>
  <c r="I11" i="3"/>
  <c r="K11" i="3" s="1"/>
  <c r="S10" i="3"/>
  <c r="U10" i="3" s="1"/>
  <c r="I10" i="3"/>
  <c r="K10" i="3" s="1"/>
  <c r="S9" i="3"/>
  <c r="U9" i="3" s="1"/>
  <c r="I9" i="3"/>
  <c r="K9" i="3" s="1"/>
  <c r="S8" i="3"/>
  <c r="U8" i="3" s="1"/>
  <c r="I8" i="3"/>
  <c r="K8" i="3" s="1"/>
  <c r="S7" i="3"/>
  <c r="U7" i="3" s="1"/>
  <c r="I7" i="3"/>
  <c r="K7" i="3" s="1"/>
  <c r="Q6" i="3"/>
  <c r="P6" i="3"/>
  <c r="O6" i="3"/>
  <c r="N6" i="3"/>
  <c r="M6" i="3"/>
  <c r="G6" i="3"/>
  <c r="F6" i="3"/>
  <c r="E6" i="3"/>
  <c r="D6" i="3"/>
  <c r="C6" i="3"/>
  <c r="P50" i="2"/>
  <c r="S50" i="2" s="1"/>
  <c r="U50" i="2" s="1"/>
  <c r="I50" i="2"/>
  <c r="K50" i="2" s="1"/>
  <c r="E50" i="2"/>
  <c r="S49" i="2"/>
  <c r="U49" i="2" s="1"/>
  <c r="I49" i="2"/>
  <c r="K49" i="2" s="1"/>
  <c r="S48" i="2"/>
  <c r="U48" i="2" s="1"/>
  <c r="I48" i="2"/>
  <c r="K48" i="2" s="1"/>
  <c r="S47" i="2"/>
  <c r="U47" i="2" s="1"/>
  <c r="I47" i="2"/>
  <c r="K47" i="2" s="1"/>
  <c r="S46" i="2"/>
  <c r="U46" i="2" s="1"/>
  <c r="I46" i="2"/>
  <c r="K46" i="2" s="1"/>
  <c r="S45" i="2"/>
  <c r="U45" i="2" s="1"/>
  <c r="I45" i="2"/>
  <c r="K45" i="2" s="1"/>
  <c r="S44" i="2"/>
  <c r="U44" i="2" s="1"/>
  <c r="I44" i="2"/>
  <c r="K44" i="2" s="1"/>
  <c r="S43" i="2"/>
  <c r="U43" i="2" s="1"/>
  <c r="I43" i="2"/>
  <c r="K43" i="2" s="1"/>
  <c r="S42" i="2"/>
  <c r="U42" i="2" s="1"/>
  <c r="I42" i="2"/>
  <c r="K42" i="2" s="1"/>
  <c r="S41" i="2"/>
  <c r="U41" i="2" s="1"/>
  <c r="I41" i="2"/>
  <c r="K41" i="2" s="1"/>
  <c r="S40" i="2"/>
  <c r="U40" i="2" s="1"/>
  <c r="I40" i="2"/>
  <c r="K40" i="2" s="1"/>
  <c r="S39" i="2"/>
  <c r="U39" i="2" s="1"/>
  <c r="I39" i="2"/>
  <c r="K39" i="2" s="1"/>
  <c r="S38" i="2"/>
  <c r="U38" i="2" s="1"/>
  <c r="I38" i="2"/>
  <c r="K38" i="2" s="1"/>
  <c r="S37" i="2"/>
  <c r="U37" i="2" s="1"/>
  <c r="I37" i="2"/>
  <c r="K37" i="2" s="1"/>
  <c r="S36" i="2"/>
  <c r="U36" i="2" s="1"/>
  <c r="I36" i="2"/>
  <c r="K36" i="2" s="1"/>
  <c r="S35" i="2"/>
  <c r="U35" i="2" s="1"/>
  <c r="I35" i="2"/>
  <c r="K35" i="2" s="1"/>
  <c r="S34" i="2"/>
  <c r="U34" i="2" s="1"/>
  <c r="I34" i="2"/>
  <c r="K34" i="2" s="1"/>
  <c r="S33" i="2"/>
  <c r="U33" i="2" s="1"/>
  <c r="I33" i="2"/>
  <c r="K33" i="2" s="1"/>
  <c r="S32" i="2"/>
  <c r="U32" i="2" s="1"/>
  <c r="I32" i="2"/>
  <c r="K32" i="2" s="1"/>
  <c r="S31" i="2"/>
  <c r="U31" i="2" s="1"/>
  <c r="I31" i="2"/>
  <c r="K31" i="2" s="1"/>
  <c r="S30" i="2"/>
  <c r="U30" i="2" s="1"/>
  <c r="I30" i="2"/>
  <c r="K30" i="2" s="1"/>
  <c r="S29" i="2"/>
  <c r="U29" i="2" s="1"/>
  <c r="I29" i="2"/>
  <c r="K29" i="2" s="1"/>
  <c r="S28" i="2"/>
  <c r="U28" i="2" s="1"/>
  <c r="I28" i="2"/>
  <c r="K28" i="2" s="1"/>
  <c r="S27" i="2"/>
  <c r="U27" i="2" s="1"/>
  <c r="I27" i="2"/>
  <c r="K27" i="2" s="1"/>
  <c r="S26" i="2"/>
  <c r="U26" i="2" s="1"/>
  <c r="I26" i="2"/>
  <c r="K26" i="2" s="1"/>
  <c r="S25" i="2"/>
  <c r="U25" i="2" s="1"/>
  <c r="I25" i="2"/>
  <c r="K25" i="2" s="1"/>
  <c r="S24" i="2"/>
  <c r="U24" i="2" s="1"/>
  <c r="I24" i="2"/>
  <c r="K24" i="2" s="1"/>
  <c r="S23" i="2"/>
  <c r="U23" i="2" s="1"/>
  <c r="I23" i="2"/>
  <c r="K23" i="2" s="1"/>
  <c r="S22" i="2"/>
  <c r="U22" i="2" s="1"/>
  <c r="I22" i="2"/>
  <c r="K22" i="2" s="1"/>
  <c r="S21" i="2"/>
  <c r="U21" i="2" s="1"/>
  <c r="I21" i="2"/>
  <c r="K21" i="2" s="1"/>
  <c r="S20" i="2"/>
  <c r="U20" i="2" s="1"/>
  <c r="I20" i="2"/>
  <c r="K20" i="2" s="1"/>
  <c r="S19" i="2"/>
  <c r="U19" i="2" s="1"/>
  <c r="I19" i="2"/>
  <c r="K19" i="2" s="1"/>
  <c r="S18" i="2"/>
  <c r="U18" i="2" s="1"/>
  <c r="I18" i="2"/>
  <c r="K18" i="2" s="1"/>
  <c r="S17" i="2"/>
  <c r="U17" i="2" s="1"/>
  <c r="I17" i="2"/>
  <c r="K17" i="2" s="1"/>
  <c r="S16" i="2"/>
  <c r="U16" i="2" s="1"/>
  <c r="I16" i="2"/>
  <c r="K16" i="2" s="1"/>
  <c r="S15" i="2"/>
  <c r="U15" i="2" s="1"/>
  <c r="I15" i="2"/>
  <c r="K15" i="2" s="1"/>
  <c r="S14" i="2"/>
  <c r="U14" i="2" s="1"/>
  <c r="I14" i="2"/>
  <c r="K14" i="2" s="1"/>
  <c r="S13" i="2"/>
  <c r="U13" i="2" s="1"/>
  <c r="I13" i="2"/>
  <c r="K13" i="2" s="1"/>
  <c r="S12" i="2"/>
  <c r="U12" i="2" s="1"/>
  <c r="I12" i="2"/>
  <c r="K12" i="2" s="1"/>
  <c r="S11" i="2"/>
  <c r="U11" i="2" s="1"/>
  <c r="I11" i="2"/>
  <c r="K11" i="2" s="1"/>
  <c r="S10" i="2"/>
  <c r="U10" i="2" s="1"/>
  <c r="I10" i="2"/>
  <c r="K10" i="2" s="1"/>
  <c r="S9" i="2"/>
  <c r="U9" i="2" s="1"/>
  <c r="I9" i="2"/>
  <c r="K9" i="2" s="1"/>
  <c r="S8" i="2"/>
  <c r="U8" i="2" s="1"/>
  <c r="I8" i="2"/>
  <c r="K8" i="2" s="1"/>
  <c r="S7" i="2"/>
  <c r="U7" i="2" s="1"/>
  <c r="I7" i="2"/>
  <c r="K7" i="2" s="1"/>
  <c r="Q6" i="2"/>
  <c r="P6" i="2"/>
  <c r="O6" i="2"/>
  <c r="N6" i="2"/>
  <c r="M6" i="2"/>
  <c r="G6" i="2"/>
  <c r="F6" i="2"/>
  <c r="E6" i="2"/>
  <c r="D6" i="2"/>
  <c r="J49" i="1"/>
  <c r="L49" i="1" s="1"/>
  <c r="J48" i="1"/>
  <c r="L48" i="1" s="1"/>
  <c r="J47" i="1"/>
  <c r="L47" i="1" s="1"/>
  <c r="J46" i="1"/>
  <c r="L46" i="1" s="1"/>
  <c r="J45" i="1"/>
  <c r="L45" i="1" s="1"/>
  <c r="J44" i="1"/>
  <c r="L44" i="1" s="1"/>
  <c r="J43" i="1"/>
  <c r="L43" i="1" s="1"/>
  <c r="J42" i="1"/>
  <c r="L42" i="1" s="1"/>
  <c r="J41" i="1"/>
  <c r="L41" i="1" s="1"/>
  <c r="J40" i="1"/>
  <c r="L40" i="1" s="1"/>
  <c r="J39" i="1"/>
  <c r="L39" i="1" s="1"/>
  <c r="J38" i="1"/>
  <c r="L38" i="1" s="1"/>
  <c r="J37" i="1"/>
  <c r="L37" i="1" s="1"/>
  <c r="J36" i="1"/>
  <c r="L36" i="1" s="1"/>
  <c r="J35" i="1"/>
  <c r="L35" i="1" s="1"/>
  <c r="J34" i="1"/>
  <c r="L34" i="1" s="1"/>
  <c r="J33" i="1"/>
  <c r="L33" i="1" s="1"/>
  <c r="J32" i="1"/>
  <c r="L32" i="1" s="1"/>
  <c r="J31" i="1"/>
  <c r="L31" i="1" s="1"/>
  <c r="J30" i="1"/>
  <c r="L30" i="1" s="1"/>
  <c r="J29" i="1"/>
  <c r="L29" i="1" s="1"/>
  <c r="J28" i="1"/>
  <c r="L28" i="1" s="1"/>
  <c r="J27" i="1"/>
  <c r="L27" i="1" s="1"/>
  <c r="J26" i="1"/>
  <c r="L26" i="1" s="1"/>
  <c r="J25" i="1"/>
  <c r="L25" i="1" s="1"/>
  <c r="J24" i="1"/>
  <c r="L24" i="1" s="1"/>
  <c r="J23" i="1"/>
  <c r="L23" i="1" s="1"/>
  <c r="J22" i="1"/>
  <c r="L22" i="1" s="1"/>
  <c r="J21" i="1"/>
  <c r="L21" i="1" s="1"/>
  <c r="J20" i="1"/>
  <c r="L20" i="1" s="1"/>
  <c r="J19" i="1"/>
  <c r="L19" i="1" s="1"/>
  <c r="J18" i="1"/>
  <c r="L18" i="1" s="1"/>
  <c r="J17" i="1"/>
  <c r="L17" i="1" s="1"/>
  <c r="J16" i="1"/>
  <c r="L16" i="1" s="1"/>
  <c r="J15" i="1"/>
  <c r="L15" i="1" s="1"/>
  <c r="J14" i="1"/>
  <c r="L14" i="1" s="1"/>
  <c r="J13" i="1"/>
  <c r="L13" i="1" s="1"/>
  <c r="J12" i="1"/>
  <c r="L12" i="1" s="1"/>
  <c r="J11" i="1"/>
  <c r="L11" i="1" s="1"/>
  <c r="J10" i="1"/>
  <c r="L10" i="1" s="1"/>
  <c r="J9" i="1"/>
  <c r="L9" i="1" s="1"/>
  <c r="J8" i="1"/>
  <c r="L8" i="1" s="1"/>
  <c r="J7" i="1"/>
  <c r="L7" i="1" s="1"/>
  <c r="J6" i="1"/>
  <c r="L6" i="1" s="1"/>
  <c r="H5" i="1"/>
  <c r="J5" i="1" s="1"/>
  <c r="L5" i="1" s="1"/>
  <c r="T6" i="13" l="1"/>
  <c r="W23" i="23"/>
  <c r="T17" i="23"/>
  <c r="T23" i="23"/>
  <c r="V23" i="23"/>
  <c r="U23" i="23"/>
  <c r="T19" i="23"/>
  <c r="U19" i="23"/>
  <c r="W17" i="23"/>
  <c r="V17" i="23"/>
  <c r="U17" i="23"/>
  <c r="P24" i="23"/>
  <c r="R17" i="23"/>
  <c r="Q21" i="23"/>
  <c r="P20" i="23"/>
  <c r="P19" i="23"/>
  <c r="Q19" i="23"/>
  <c r="R6" i="31"/>
  <c r="J60" i="19"/>
  <c r="AB11" i="19"/>
  <c r="T6" i="16"/>
  <c r="R6" i="16"/>
  <c r="S76" i="16"/>
  <c r="S66" i="16"/>
  <c r="S78" i="16"/>
  <c r="S62" i="16"/>
  <c r="S89" i="16"/>
  <c r="I93" i="16"/>
  <c r="S57" i="16"/>
  <c r="S68" i="16"/>
  <c r="S80" i="16"/>
  <c r="S56" i="16"/>
  <c r="S58" i="16"/>
  <c r="S73" i="16"/>
  <c r="S83" i="16"/>
  <c r="S67" i="16"/>
  <c r="S74" i="16"/>
  <c r="S61" i="16"/>
  <c r="S54" i="16"/>
  <c r="I59" i="16"/>
  <c r="O55" i="14"/>
  <c r="U6" i="14"/>
  <c r="I53" i="14" s="1"/>
  <c r="P6" i="15"/>
  <c r="O6" i="15"/>
  <c r="H6" i="13"/>
  <c r="N6" i="13" s="1"/>
  <c r="T8" i="31"/>
  <c r="AA15" i="31"/>
  <c r="T6" i="31"/>
  <c r="W8" i="31"/>
  <c r="R8" i="31"/>
  <c r="Q8" i="31"/>
  <c r="V15" i="31"/>
  <c r="U6" i="31"/>
  <c r="P6" i="31"/>
  <c r="AA6" i="31"/>
  <c r="V8" i="31"/>
  <c r="U15" i="31"/>
  <c r="Y6" i="31"/>
  <c r="Y8" i="31"/>
  <c r="W6" i="31"/>
  <c r="U8" i="31"/>
  <c r="W15" i="31"/>
  <c r="AA8" i="31"/>
  <c r="V6" i="31"/>
  <c r="W35" i="23"/>
  <c r="P50" i="23"/>
  <c r="P42" i="23"/>
  <c r="Q47" i="23"/>
  <c r="Q49" i="23"/>
  <c r="R44" i="23"/>
  <c r="R38" i="23"/>
  <c r="R25" i="8"/>
  <c r="J36" i="10"/>
  <c r="J10" i="11"/>
  <c r="W29" i="23"/>
  <c r="V36" i="23"/>
  <c r="V34" i="23"/>
  <c r="V35" i="23"/>
  <c r="U24" i="23"/>
  <c r="W28" i="23"/>
  <c r="U40" i="23"/>
  <c r="T35" i="23"/>
  <c r="U36" i="23"/>
  <c r="W30" i="23"/>
  <c r="W37" i="23"/>
  <c r="V29" i="23"/>
  <c r="U38" i="23"/>
  <c r="P27" i="11"/>
  <c r="P39" i="11"/>
  <c r="W26" i="23"/>
  <c r="V46" i="23"/>
  <c r="T36" i="23"/>
  <c r="U47" i="23"/>
  <c r="R39" i="11"/>
  <c r="W22" i="23"/>
  <c r="T49" i="23"/>
  <c r="V37" i="23"/>
  <c r="W21" i="23"/>
  <c r="V43" i="23"/>
  <c r="W43" i="23"/>
  <c r="S41" i="5"/>
  <c r="V20" i="23"/>
  <c r="U22" i="23"/>
  <c r="K29" i="7"/>
  <c r="P44" i="5"/>
  <c r="C36" i="10"/>
  <c r="S25" i="11"/>
  <c r="R25" i="23"/>
  <c r="Q26" i="23"/>
  <c r="P34" i="23"/>
  <c r="Q45" i="23"/>
  <c r="P29" i="7"/>
  <c r="R36" i="23"/>
  <c r="P39" i="23"/>
  <c r="Q48" i="23"/>
  <c r="R18" i="8"/>
  <c r="L25" i="8"/>
  <c r="I23" i="10"/>
  <c r="R34" i="23"/>
  <c r="P30" i="23"/>
  <c r="P45" i="23"/>
  <c r="R9" i="8"/>
  <c r="R35" i="23"/>
  <c r="Q22" i="23"/>
  <c r="P47" i="23"/>
  <c r="S29" i="8"/>
  <c r="R29" i="23"/>
  <c r="Q20" i="23"/>
  <c r="P49" i="23"/>
  <c r="P28" i="5"/>
  <c r="K32" i="7"/>
  <c r="L13" i="11"/>
  <c r="R25" i="11"/>
  <c r="R27" i="23"/>
  <c r="Q39" i="23"/>
  <c r="L24" i="7"/>
  <c r="L47" i="7"/>
  <c r="M14" i="6"/>
  <c r="P43" i="7"/>
  <c r="R10" i="8"/>
  <c r="L52" i="11"/>
  <c r="R12" i="5"/>
  <c r="P42" i="5"/>
  <c r="J10" i="6"/>
  <c r="L30" i="7"/>
  <c r="R42" i="5"/>
  <c r="J24" i="11"/>
  <c r="K26" i="11"/>
  <c r="L35" i="11"/>
  <c r="L40" i="11"/>
  <c r="U94" i="20"/>
  <c r="R28" i="23"/>
  <c r="R26" i="23"/>
  <c r="N8" i="23"/>
  <c r="P44" i="23"/>
  <c r="Q23" i="23"/>
  <c r="Q32" i="23"/>
  <c r="J14" i="6"/>
  <c r="P20" i="5"/>
  <c r="N39" i="5"/>
  <c r="I10" i="6"/>
  <c r="J28" i="6"/>
  <c r="L46" i="6"/>
  <c r="K39" i="7"/>
  <c r="O47" i="7"/>
  <c r="M15" i="8"/>
  <c r="S38" i="8"/>
  <c r="O39" i="5"/>
  <c r="M21" i="11"/>
  <c r="S12" i="5"/>
  <c r="K35" i="7"/>
  <c r="M48" i="7"/>
  <c r="L22" i="7"/>
  <c r="P35" i="7"/>
  <c r="M32" i="11"/>
  <c r="U57" i="20"/>
  <c r="U68" i="20"/>
  <c r="U80" i="20"/>
  <c r="U93" i="20"/>
  <c r="R45" i="23"/>
  <c r="W46" i="23"/>
  <c r="P46" i="23"/>
  <c r="V42" i="23"/>
  <c r="T44" i="23"/>
  <c r="U27" i="23"/>
  <c r="P29" i="23"/>
  <c r="Q29" i="23"/>
  <c r="Q38" i="23"/>
  <c r="P21" i="23"/>
  <c r="W33" i="23"/>
  <c r="M39" i="5"/>
  <c r="L15" i="8"/>
  <c r="P39" i="7"/>
  <c r="S10" i="8"/>
  <c r="L45" i="8"/>
  <c r="M14" i="11"/>
  <c r="L46" i="11"/>
  <c r="M27" i="5"/>
  <c r="P30" i="7"/>
  <c r="Q12" i="11"/>
  <c r="N27" i="5"/>
  <c r="K27" i="7"/>
  <c r="G37" i="9"/>
  <c r="E21" i="10"/>
  <c r="S6" i="11"/>
  <c r="J29" i="11"/>
  <c r="J39" i="11"/>
  <c r="J44" i="11"/>
  <c r="R46" i="5"/>
  <c r="I8" i="6"/>
  <c r="I44" i="6"/>
  <c r="K31" i="7"/>
  <c r="K46" i="7"/>
  <c r="Q8" i="8"/>
  <c r="N18" i="8"/>
  <c r="L28" i="8"/>
  <c r="K22" i="11"/>
  <c r="P29" i="11"/>
  <c r="K39" i="11"/>
  <c r="N47" i="11"/>
  <c r="U57" i="17"/>
  <c r="U56" i="20"/>
  <c r="U67" i="20"/>
  <c r="U79" i="20"/>
  <c r="U89" i="20"/>
  <c r="R43" i="23"/>
  <c r="W44" i="23"/>
  <c r="P40" i="23"/>
  <c r="V24" i="23"/>
  <c r="V27" i="23"/>
  <c r="V45" i="23"/>
  <c r="U31" i="23"/>
  <c r="P31" i="23"/>
  <c r="Q31" i="23"/>
  <c r="Q40" i="23"/>
  <c r="R14" i="5"/>
  <c r="M17" i="5"/>
  <c r="R48" i="5"/>
  <c r="M10" i="6"/>
  <c r="K9" i="11"/>
  <c r="L40" i="7"/>
  <c r="M9" i="11"/>
  <c r="L26" i="11"/>
  <c r="I6" i="2"/>
  <c r="K6" i="2" s="1"/>
  <c r="N16" i="5"/>
  <c r="M19" i="5"/>
  <c r="P22" i="5"/>
  <c r="J8" i="6"/>
  <c r="M26" i="6"/>
  <c r="M44" i="6"/>
  <c r="K23" i="7"/>
  <c r="K41" i="7"/>
  <c r="Q46" i="7"/>
  <c r="M42" i="8"/>
  <c r="E23" i="10"/>
  <c r="K13" i="11"/>
  <c r="L22" i="11"/>
  <c r="N25" i="11"/>
  <c r="R36" i="11"/>
  <c r="N39" i="11"/>
  <c r="P47" i="11"/>
  <c r="T24" i="12"/>
  <c r="R50" i="23"/>
  <c r="R41" i="23"/>
  <c r="W42" i="23"/>
  <c r="R22" i="23"/>
  <c r="P38" i="23"/>
  <c r="V26" i="23"/>
  <c r="T28" i="23"/>
  <c r="U20" i="23"/>
  <c r="U43" i="23"/>
  <c r="P33" i="23"/>
  <c r="Q33" i="23"/>
  <c r="Q42" i="23"/>
  <c r="V21" i="23"/>
  <c r="R6" i="27"/>
  <c r="I18" i="6"/>
  <c r="I22" i="6"/>
  <c r="I49" i="6"/>
  <c r="P28" i="7"/>
  <c r="P15" i="8"/>
  <c r="N46" i="8"/>
  <c r="I37" i="9"/>
  <c r="D49" i="9"/>
  <c r="F36" i="10"/>
  <c r="M7" i="11"/>
  <c r="J9" i="11"/>
  <c r="P10" i="11"/>
  <c r="J18" i="11"/>
  <c r="N20" i="11"/>
  <c r="M24" i="11"/>
  <c r="N28" i="11"/>
  <c r="N30" i="11"/>
  <c r="X10" i="12"/>
  <c r="X9" i="12"/>
  <c r="F6" i="12"/>
  <c r="X17" i="12" s="1"/>
  <c r="X19" i="12"/>
  <c r="F66" i="17"/>
  <c r="K6" i="18"/>
  <c r="K5" i="18" s="1"/>
  <c r="T67" i="20"/>
  <c r="X74" i="20"/>
  <c r="T79" i="20"/>
  <c r="N14" i="5"/>
  <c r="M25" i="5"/>
  <c r="M31" i="5"/>
  <c r="M33" i="5"/>
  <c r="M35" i="5"/>
  <c r="R37" i="5"/>
  <c r="R44" i="5"/>
  <c r="J22" i="6"/>
  <c r="I26" i="6"/>
  <c r="J49" i="6"/>
  <c r="K12" i="7"/>
  <c r="P23" i="7"/>
  <c r="P26" i="7"/>
  <c r="P31" i="7"/>
  <c r="K38" i="7"/>
  <c r="P40" i="7"/>
  <c r="K44" i="7"/>
  <c r="L46" i="7"/>
  <c r="P47" i="7"/>
  <c r="Q15" i="8"/>
  <c r="P19" i="8"/>
  <c r="Q39" i="8"/>
  <c r="L43" i="8"/>
  <c r="R46" i="8"/>
  <c r="E51" i="9"/>
  <c r="N7" i="11"/>
  <c r="Q10" i="11"/>
  <c r="Q20" i="11"/>
  <c r="R28" i="11"/>
  <c r="N40" i="11"/>
  <c r="Y10" i="12"/>
  <c r="Y8" i="12"/>
  <c r="G6" i="12"/>
  <c r="Y6" i="12" s="1"/>
  <c r="Y13" i="12"/>
  <c r="Y15" i="12"/>
  <c r="Y14" i="12"/>
  <c r="K67" i="17"/>
  <c r="N25" i="5"/>
  <c r="N31" i="5"/>
  <c r="N33" i="5"/>
  <c r="S37" i="5"/>
  <c r="M22" i="6"/>
  <c r="L49" i="6"/>
  <c r="L38" i="7"/>
  <c r="L44" i="7"/>
  <c r="M46" i="7"/>
  <c r="Q47" i="7"/>
  <c r="Q19" i="8"/>
  <c r="N43" i="8"/>
  <c r="S46" i="8"/>
  <c r="E52" i="9"/>
  <c r="P7" i="11"/>
  <c r="R20" i="11"/>
  <c r="N33" i="11"/>
  <c r="P40" i="11"/>
  <c r="H22" i="12"/>
  <c r="R22" i="12" s="1"/>
  <c r="K55" i="17"/>
  <c r="M54" i="20"/>
  <c r="U66" i="20"/>
  <c r="U78" i="20"/>
  <c r="R10" i="5"/>
  <c r="P25" i="5"/>
  <c r="P31" i="5"/>
  <c r="P33" i="5"/>
  <c r="I16" i="6"/>
  <c r="P38" i="7"/>
  <c r="M44" i="7"/>
  <c r="O46" i="7"/>
  <c r="R7" i="11"/>
  <c r="L19" i="11"/>
  <c r="K25" i="11"/>
  <c r="P33" i="11"/>
  <c r="J37" i="11"/>
  <c r="K51" i="11"/>
  <c r="P56" i="17"/>
  <c r="P71" i="17"/>
  <c r="N54" i="20"/>
  <c r="U63" i="20"/>
  <c r="S74" i="20"/>
  <c r="U77" i="20"/>
  <c r="R48" i="23"/>
  <c r="R32" i="23"/>
  <c r="R39" i="23"/>
  <c r="R23" i="23"/>
  <c r="R20" i="23"/>
  <c r="P28" i="23"/>
  <c r="P35" i="23"/>
  <c r="Q35" i="23"/>
  <c r="Q28" i="23"/>
  <c r="Q44" i="23"/>
  <c r="P23" i="23"/>
  <c r="S6" i="3"/>
  <c r="U6" i="3" s="1"/>
  <c r="S10" i="5"/>
  <c r="T12" i="5"/>
  <c r="S14" i="5"/>
  <c r="N19" i="5"/>
  <c r="N21" i="5"/>
  <c r="S23" i="5"/>
  <c r="R25" i="5"/>
  <c r="P27" i="5"/>
  <c r="R31" i="5"/>
  <c r="P50" i="5"/>
  <c r="M8" i="6"/>
  <c r="J16" i="6"/>
  <c r="J20" i="6"/>
  <c r="M38" i="6"/>
  <c r="I47" i="6"/>
  <c r="K22" i="7"/>
  <c r="P24" i="7"/>
  <c r="P27" i="7"/>
  <c r="P32" i="7"/>
  <c r="P41" i="7"/>
  <c r="O44" i="7"/>
  <c r="P46" i="7"/>
  <c r="K48" i="7"/>
  <c r="L20" i="8"/>
  <c r="R37" i="8"/>
  <c r="R33" i="11"/>
  <c r="M37" i="11"/>
  <c r="Z73" i="17"/>
  <c r="X67" i="20"/>
  <c r="T74" i="20"/>
  <c r="X79" i="20"/>
  <c r="R46" i="23"/>
  <c r="R30" i="23"/>
  <c r="R37" i="23"/>
  <c r="R21" i="23"/>
  <c r="P32" i="23"/>
  <c r="P36" i="23"/>
  <c r="P37" i="23"/>
  <c r="Q37" i="23"/>
  <c r="Q30" i="23"/>
  <c r="Q46" i="23"/>
  <c r="P22" i="23"/>
  <c r="T10" i="5"/>
  <c r="P19" i="5"/>
  <c r="P21" i="5"/>
  <c r="M48" i="5"/>
  <c r="M16" i="6"/>
  <c r="M20" i="6"/>
  <c r="P44" i="7"/>
  <c r="D46" i="9"/>
  <c r="J12" i="11"/>
  <c r="J14" i="11"/>
  <c r="J32" i="11"/>
  <c r="S33" i="11"/>
  <c r="K41" i="11"/>
  <c r="N46" i="11"/>
  <c r="Y25" i="12"/>
  <c r="Z60" i="17"/>
  <c r="E5" i="4"/>
  <c r="F5" i="4" s="1"/>
  <c r="T8" i="5"/>
  <c r="N17" i="5"/>
  <c r="P48" i="5"/>
  <c r="I14" i="6"/>
  <c r="K14" i="7"/>
  <c r="P22" i="7"/>
  <c r="K25" i="7"/>
  <c r="K28" i="7"/>
  <c r="K33" i="7"/>
  <c r="K37" i="7"/>
  <c r="P48" i="7"/>
  <c r="L32" i="8"/>
  <c r="N42" i="8"/>
  <c r="N45" i="8"/>
  <c r="F37" i="9"/>
  <c r="L36" i="11"/>
  <c r="Q41" i="11"/>
  <c r="L44" i="11"/>
  <c r="V9" i="12"/>
  <c r="H7" i="12"/>
  <c r="R7" i="12" s="1"/>
  <c r="V10" i="12"/>
  <c r="D5" i="12"/>
  <c r="V5" i="12" s="1"/>
  <c r="D6" i="12"/>
  <c r="V17" i="12" s="1"/>
  <c r="H17" i="12"/>
  <c r="Q17" i="12" s="1"/>
  <c r="AE61" i="17"/>
  <c r="Z84" i="17"/>
  <c r="R42" i="23"/>
  <c r="R49" i="23"/>
  <c r="R33" i="23"/>
  <c r="P26" i="23"/>
  <c r="P25" i="23"/>
  <c r="P41" i="23"/>
  <c r="Q25" i="23"/>
  <c r="Q41" i="23"/>
  <c r="Q34" i="23"/>
  <c r="Q50" i="23"/>
  <c r="P25" i="7"/>
  <c r="L28" i="7"/>
  <c r="P33" i="7"/>
  <c r="P37" i="7"/>
  <c r="Q48" i="7"/>
  <c r="N15" i="8"/>
  <c r="O42" i="8"/>
  <c r="E36" i="10"/>
  <c r="K10" i="11"/>
  <c r="L20" i="11"/>
  <c r="L24" i="11"/>
  <c r="Q32" i="11"/>
  <c r="Q36" i="11"/>
  <c r="J40" i="11"/>
  <c r="W9" i="12"/>
  <c r="W8" i="12"/>
  <c r="W10" i="12"/>
  <c r="E6" i="12"/>
  <c r="W7" i="12" s="1"/>
  <c r="W15" i="12"/>
  <c r="W14" i="12"/>
  <c r="W13" i="12"/>
  <c r="H12" i="12"/>
  <c r="R12" i="12" s="1"/>
  <c r="AJ62" i="17"/>
  <c r="Z86" i="17"/>
  <c r="W61" i="20"/>
  <c r="R40" i="23"/>
  <c r="R47" i="23"/>
  <c r="R31" i="23"/>
  <c r="R24" i="23"/>
  <c r="Q24" i="23"/>
  <c r="P48" i="23"/>
  <c r="P27" i="23"/>
  <c r="P43" i="23"/>
  <c r="Q27" i="23"/>
  <c r="Q43" i="23"/>
  <c r="Q36" i="23"/>
  <c r="L7" i="8"/>
  <c r="M22" i="8"/>
  <c r="R35" i="8"/>
  <c r="R41" i="8"/>
  <c r="M7" i="8"/>
  <c r="L9" i="8"/>
  <c r="R19" i="8"/>
  <c r="O22" i="8"/>
  <c r="N29" i="8"/>
  <c r="L39" i="8"/>
  <c r="P43" i="8"/>
  <c r="R45" i="8"/>
  <c r="P47" i="8"/>
  <c r="Q35" i="8"/>
  <c r="N7" i="8"/>
  <c r="N9" i="8"/>
  <c r="S22" i="8"/>
  <c r="R29" i="8"/>
  <c r="M39" i="8"/>
  <c r="Q43" i="8"/>
  <c r="M46" i="8"/>
  <c r="P7" i="8"/>
  <c r="Q7" i="8"/>
  <c r="S9" i="8"/>
  <c r="Q27" i="8"/>
  <c r="M35" i="8"/>
  <c r="L44" i="8"/>
  <c r="R7" i="8"/>
  <c r="N13" i="8"/>
  <c r="N21" i="8"/>
  <c r="N35" i="8"/>
  <c r="Q44" i="8"/>
  <c r="N10" i="8"/>
  <c r="S13" i="8"/>
  <c r="M19" i="8"/>
  <c r="P35" i="8"/>
  <c r="Q40" i="8"/>
  <c r="L49" i="8"/>
  <c r="O49" i="8"/>
  <c r="I12" i="12"/>
  <c r="K12" i="12" s="1"/>
  <c r="I17" i="12"/>
  <c r="M17" i="12" s="1"/>
  <c r="I22" i="12"/>
  <c r="M22" i="12" s="1"/>
  <c r="Y23" i="12"/>
  <c r="T23" i="12"/>
  <c r="T19" i="12"/>
  <c r="T14" i="12"/>
  <c r="T9" i="12"/>
  <c r="T10" i="12"/>
  <c r="Y24" i="12"/>
  <c r="W20" i="12"/>
  <c r="Y18" i="12"/>
  <c r="H5" i="11"/>
  <c r="L5" i="11" s="1"/>
  <c r="H5" i="18"/>
  <c r="M56" i="16"/>
  <c r="Y45" i="14"/>
  <c r="Y92" i="14" s="1"/>
  <c r="Y26" i="14"/>
  <c r="Y73" i="14" s="1"/>
  <c r="F60" i="14"/>
  <c r="Y24" i="14"/>
  <c r="Y71" i="14" s="1"/>
  <c r="Y41" i="14"/>
  <c r="Y88" i="14" s="1"/>
  <c r="F63" i="14"/>
  <c r="Y42" i="14"/>
  <c r="Y89" i="14" s="1"/>
  <c r="Y59" i="14"/>
  <c r="K67" i="14"/>
  <c r="J5" i="13"/>
  <c r="M5" i="13"/>
  <c r="X12" i="13"/>
  <c r="Z6" i="13"/>
  <c r="Q16" i="7"/>
  <c r="M16" i="7"/>
  <c r="S31" i="8"/>
  <c r="R31" i="8"/>
  <c r="Q31" i="8"/>
  <c r="L31" i="8"/>
  <c r="S25" i="5"/>
  <c r="M29" i="5"/>
  <c r="P32" i="5"/>
  <c r="O40" i="5"/>
  <c r="M40" i="5"/>
  <c r="R47" i="5"/>
  <c r="J12" i="6"/>
  <c r="J32" i="6"/>
  <c r="L36" i="6"/>
  <c r="M36" i="6"/>
  <c r="I36" i="6"/>
  <c r="L40" i="6"/>
  <c r="I40" i="6"/>
  <c r="L47" i="6"/>
  <c r="K47" i="6"/>
  <c r="Q10" i="7"/>
  <c r="M10" i="7"/>
  <c r="N13" i="7"/>
  <c r="K13" i="7"/>
  <c r="K16" i="7"/>
  <c r="K34" i="7"/>
  <c r="L36" i="7"/>
  <c r="M45" i="7"/>
  <c r="P50" i="7"/>
  <c r="S11" i="8"/>
  <c r="Q11" i="8"/>
  <c r="N11" i="8"/>
  <c r="M11" i="8"/>
  <c r="L11" i="8"/>
  <c r="R14" i="8"/>
  <c r="O14" i="8"/>
  <c r="N14" i="8"/>
  <c r="O21" i="8"/>
  <c r="L21" i="8"/>
  <c r="S23" i="8"/>
  <c r="R23" i="8"/>
  <c r="P23" i="8"/>
  <c r="N23" i="8"/>
  <c r="M23" i="8"/>
  <c r="M31" i="8"/>
  <c r="M34" i="8"/>
  <c r="U45" i="5"/>
  <c r="R45" i="5"/>
  <c r="R30" i="8"/>
  <c r="O30" i="8"/>
  <c r="S30" i="8"/>
  <c r="N30" i="8"/>
  <c r="M30" i="8"/>
  <c r="U29" i="5"/>
  <c r="R29" i="5"/>
  <c r="I32" i="6"/>
  <c r="K36" i="7"/>
  <c r="L45" i="7"/>
  <c r="S6" i="2"/>
  <c r="U21" i="5"/>
  <c r="R21" i="5"/>
  <c r="P24" i="5"/>
  <c r="P34" i="5"/>
  <c r="P36" i="5"/>
  <c r="O38" i="5"/>
  <c r="P38" i="5"/>
  <c r="U40" i="5"/>
  <c r="R40" i="5"/>
  <c r="O46" i="5"/>
  <c r="P46" i="5"/>
  <c r="S47" i="5"/>
  <c r="U49" i="5"/>
  <c r="T49" i="5"/>
  <c r="R49" i="5"/>
  <c r="L30" i="6"/>
  <c r="J30" i="6"/>
  <c r="M32" i="6"/>
  <c r="L50" i="6"/>
  <c r="J50" i="6"/>
  <c r="N7" i="7"/>
  <c r="K7" i="7"/>
  <c r="I5" i="7"/>
  <c r="M5" i="7" s="1"/>
  <c r="N16" i="7"/>
  <c r="Q20" i="7"/>
  <c r="M20" i="7"/>
  <c r="L34" i="7"/>
  <c r="P36" i="7"/>
  <c r="O16" i="8"/>
  <c r="L16" i="8"/>
  <c r="S26" i="8"/>
  <c r="R26" i="8"/>
  <c r="O26" i="8"/>
  <c r="N31" i="8"/>
  <c r="O37" i="8"/>
  <c r="L37" i="8"/>
  <c r="F27" i="9"/>
  <c r="G27" i="9"/>
  <c r="H54" i="9"/>
  <c r="H52" i="9"/>
  <c r="R26" i="11"/>
  <c r="P26" i="11"/>
  <c r="M30" i="11"/>
  <c r="L30" i="11"/>
  <c r="K30" i="11"/>
  <c r="J30" i="11"/>
  <c r="M34" i="11"/>
  <c r="L34" i="11"/>
  <c r="K34" i="11"/>
  <c r="J34" i="11"/>
  <c r="O15" i="5"/>
  <c r="P15" i="5"/>
  <c r="N50" i="7"/>
  <c r="Q50" i="7"/>
  <c r="O50" i="7"/>
  <c r="M50" i="7"/>
  <c r="L50" i="7"/>
  <c r="S45" i="5"/>
  <c r="N19" i="7"/>
  <c r="K19" i="7"/>
  <c r="R34" i="8"/>
  <c r="O34" i="8"/>
  <c r="N34" i="8"/>
  <c r="R19" i="5"/>
  <c r="M21" i="5"/>
  <c r="O23" i="5"/>
  <c r="P23" i="5"/>
  <c r="M23" i="5"/>
  <c r="S29" i="5"/>
  <c r="U33" i="5"/>
  <c r="S33" i="5"/>
  <c r="O35" i="5"/>
  <c r="P35" i="5"/>
  <c r="P40" i="5"/>
  <c r="M42" i="5"/>
  <c r="M44" i="5"/>
  <c r="T47" i="5"/>
  <c r="I20" i="6"/>
  <c r="J26" i="6"/>
  <c r="I30" i="6"/>
  <c r="M40" i="6"/>
  <c r="J44" i="6"/>
  <c r="J47" i="6"/>
  <c r="K50" i="6"/>
  <c r="Q7" i="7"/>
  <c r="N10" i="7"/>
  <c r="Q14" i="7"/>
  <c r="M14" i="7"/>
  <c r="N17" i="7"/>
  <c r="K17" i="7"/>
  <c r="K20" i="7"/>
  <c r="K30" i="7"/>
  <c r="L32" i="7"/>
  <c r="P34" i="7"/>
  <c r="R11" i="8"/>
  <c r="S14" i="8"/>
  <c r="Q16" i="8"/>
  <c r="R21" i="8"/>
  <c r="Q23" i="8"/>
  <c r="M26" i="8"/>
  <c r="P31" i="8"/>
  <c r="N37" i="8"/>
  <c r="I28" i="9"/>
  <c r="H28" i="9"/>
  <c r="G28" i="9"/>
  <c r="F28" i="9"/>
  <c r="C28" i="9"/>
  <c r="G32" i="9"/>
  <c r="F32" i="9"/>
  <c r="E32" i="9"/>
  <c r="J45" i="11"/>
  <c r="L45" i="11"/>
  <c r="N12" i="12"/>
  <c r="G5" i="12"/>
  <c r="Y12" i="12" s="1"/>
  <c r="U43" i="5"/>
  <c r="T43" i="5"/>
  <c r="R43" i="5"/>
  <c r="L12" i="6"/>
  <c r="M12" i="6"/>
  <c r="N45" i="7"/>
  <c r="K45" i="7"/>
  <c r="Q45" i="7"/>
  <c r="P45" i="7"/>
  <c r="P8" i="11"/>
  <c r="R8" i="11"/>
  <c r="N8" i="11"/>
  <c r="Q17" i="11"/>
  <c r="S17" i="11"/>
  <c r="P17" i="11"/>
  <c r="N17" i="11"/>
  <c r="R17" i="11"/>
  <c r="S19" i="5"/>
  <c r="L34" i="6"/>
  <c r="I34" i="6"/>
  <c r="N11" i="7"/>
  <c r="K11" i="7"/>
  <c r="P42" i="7"/>
  <c r="N42" i="7"/>
  <c r="N49" i="7"/>
  <c r="P49" i="7"/>
  <c r="M49" i="7"/>
  <c r="L49" i="7"/>
  <c r="K49" i="7"/>
  <c r="O17" i="8"/>
  <c r="S17" i="8"/>
  <c r="R17" i="8"/>
  <c r="N17" i="8"/>
  <c r="Q43" i="11"/>
  <c r="N43" i="11"/>
  <c r="S43" i="11"/>
  <c r="P43" i="11"/>
  <c r="R43" i="11"/>
  <c r="O29" i="5"/>
  <c r="N29" i="5"/>
  <c r="N9" i="7"/>
  <c r="K9" i="7"/>
  <c r="U16" i="5"/>
  <c r="S16" i="5"/>
  <c r="O37" i="5"/>
  <c r="N37" i="5"/>
  <c r="O12" i="8"/>
  <c r="Q12" i="8"/>
  <c r="U41" i="5"/>
  <c r="T41" i="5"/>
  <c r="L24" i="6"/>
  <c r="J24" i="6"/>
  <c r="J34" i="6"/>
  <c r="I38" i="6"/>
  <c r="L42" i="6"/>
  <c r="J42" i="6"/>
  <c r="Q11" i="7"/>
  <c r="Q18" i="7"/>
  <c r="M18" i="7"/>
  <c r="Q21" i="7"/>
  <c r="P21" i="7"/>
  <c r="K26" i="7"/>
  <c r="K42" i="7"/>
  <c r="O49" i="7"/>
  <c r="L12" i="8"/>
  <c r="L17" i="8"/>
  <c r="L24" i="8"/>
  <c r="S27" i="8"/>
  <c r="N27" i="8"/>
  <c r="M27" i="8"/>
  <c r="L27" i="8"/>
  <c r="J31" i="11"/>
  <c r="M31" i="11"/>
  <c r="K31" i="11"/>
  <c r="U35" i="5"/>
  <c r="S35" i="5"/>
  <c r="Q8" i="7"/>
  <c r="M8" i="7"/>
  <c r="R8" i="5"/>
  <c r="S8" i="5"/>
  <c r="T14" i="5"/>
  <c r="R16" i="5"/>
  <c r="S21" i="5"/>
  <c r="R23" i="5"/>
  <c r="U27" i="5"/>
  <c r="S27" i="5"/>
  <c r="P30" i="5"/>
  <c r="S31" i="5"/>
  <c r="M37" i="5"/>
  <c r="L18" i="6"/>
  <c r="J18" i="6"/>
  <c r="I24" i="6"/>
  <c r="L28" i="6"/>
  <c r="I28" i="6"/>
  <c r="M34" i="6"/>
  <c r="J38" i="6"/>
  <c r="I42" i="6"/>
  <c r="J46" i="6"/>
  <c r="I46" i="6"/>
  <c r="N8" i="7"/>
  <c r="Q12" i="7"/>
  <c r="M12" i="7"/>
  <c r="N15" i="7"/>
  <c r="K15" i="7"/>
  <c r="K18" i="7"/>
  <c r="K24" i="7"/>
  <c r="L26" i="7"/>
  <c r="K40" i="7"/>
  <c r="L42" i="7"/>
  <c r="Q49" i="7"/>
  <c r="M18" i="8"/>
  <c r="S18" i="8"/>
  <c r="Q24" i="8"/>
  <c r="P27" i="8"/>
  <c r="O33" i="8"/>
  <c r="S33" i="8"/>
  <c r="R33" i="8"/>
  <c r="L33" i="8"/>
  <c r="Q21" i="11"/>
  <c r="R21" i="11"/>
  <c r="P21" i="11"/>
  <c r="S21" i="11"/>
  <c r="N21" i="11"/>
  <c r="J23" i="11"/>
  <c r="M23" i="11"/>
  <c r="L23" i="11"/>
  <c r="K23" i="11"/>
  <c r="U62" i="20"/>
  <c r="U76" i="20"/>
  <c r="U88" i="20"/>
  <c r="N38" i="8"/>
  <c r="M38" i="8"/>
  <c r="O48" i="8"/>
  <c r="Q48" i="8"/>
  <c r="D48" i="9"/>
  <c r="D45" i="9"/>
  <c r="G29" i="9"/>
  <c r="I29" i="9"/>
  <c r="D23" i="10"/>
  <c r="D21" i="10"/>
  <c r="J38" i="10"/>
  <c r="E38" i="10"/>
  <c r="C38" i="10"/>
  <c r="G38" i="10"/>
  <c r="D22" i="10"/>
  <c r="Q9" i="11"/>
  <c r="R9" i="11"/>
  <c r="P9" i="11"/>
  <c r="N9" i="11"/>
  <c r="AH6" i="17"/>
  <c r="AH53" i="17" s="1"/>
  <c r="Q44" i="7"/>
  <c r="K47" i="7"/>
  <c r="L48" i="7"/>
  <c r="L8" i="8"/>
  <c r="M10" i="8"/>
  <c r="L13" i="8"/>
  <c r="R15" i="8"/>
  <c r="L19" i="8"/>
  <c r="Q20" i="8"/>
  <c r="N22" i="8"/>
  <c r="N25" i="8"/>
  <c r="Q28" i="8"/>
  <c r="Q32" i="8"/>
  <c r="O36" i="8"/>
  <c r="Q36" i="8"/>
  <c r="L36" i="8"/>
  <c r="R38" i="8"/>
  <c r="L40" i="8"/>
  <c r="I45" i="10"/>
  <c r="J30" i="10"/>
  <c r="Q15" i="11"/>
  <c r="S15" i="11"/>
  <c r="R15" i="11"/>
  <c r="N15" i="11"/>
  <c r="R22" i="11"/>
  <c r="Q22" i="11"/>
  <c r="N22" i="11"/>
  <c r="I6" i="3"/>
  <c r="K6" i="3" s="1"/>
  <c r="M47" i="7"/>
  <c r="O48" i="7"/>
  <c r="R13" i="8"/>
  <c r="N19" i="8"/>
  <c r="S25" i="8"/>
  <c r="S39" i="8"/>
  <c r="P39" i="8"/>
  <c r="N39" i="8"/>
  <c r="O41" i="8"/>
  <c r="N41" i="8"/>
  <c r="L41" i="8"/>
  <c r="H48" i="9"/>
  <c r="H49" i="9"/>
  <c r="H45" i="9"/>
  <c r="H47" i="9"/>
  <c r="H23" i="10"/>
  <c r="H21" i="10"/>
  <c r="H24" i="10"/>
  <c r="H22" i="10"/>
  <c r="H20" i="10"/>
  <c r="D20" i="10"/>
  <c r="D24" i="10"/>
  <c r="I38" i="10"/>
  <c r="M6" i="11"/>
  <c r="L6" i="11"/>
  <c r="J6" i="11"/>
  <c r="R19" i="11"/>
  <c r="P19" i="11"/>
  <c r="R35" i="11"/>
  <c r="P35" i="11"/>
  <c r="F5" i="12"/>
  <c r="W23" i="12"/>
  <c r="W25" i="12"/>
  <c r="W24" i="12"/>
  <c r="E5" i="12"/>
  <c r="W12" i="12" s="1"/>
  <c r="S47" i="8"/>
  <c r="Q47" i="8"/>
  <c r="N47" i="8"/>
  <c r="M47" i="8"/>
  <c r="L47" i="8"/>
  <c r="Q37" i="11"/>
  <c r="R37" i="11"/>
  <c r="P37" i="11"/>
  <c r="S37" i="11"/>
  <c r="K42" i="11"/>
  <c r="M42" i="11"/>
  <c r="J42" i="11"/>
  <c r="L47" i="11"/>
  <c r="M47" i="11"/>
  <c r="J47" i="11"/>
  <c r="T8" i="12"/>
  <c r="O61" i="14"/>
  <c r="U61" i="14"/>
  <c r="J66" i="14"/>
  <c r="P66" i="14"/>
  <c r="V12" i="13"/>
  <c r="Y46" i="14"/>
  <c r="Y93" i="14" s="1"/>
  <c r="U62" i="14"/>
  <c r="K6" i="16"/>
  <c r="AJ55" i="17"/>
  <c r="K60" i="17"/>
  <c r="U62" i="17"/>
  <c r="Z76" i="17"/>
  <c r="U29" i="23"/>
  <c r="U45" i="23"/>
  <c r="W25" i="23"/>
  <c r="R42" i="8"/>
  <c r="R43" i="8"/>
  <c r="S45" i="8"/>
  <c r="C37" i="9"/>
  <c r="E53" i="9"/>
  <c r="E20" i="10"/>
  <c r="E22" i="10"/>
  <c r="G36" i="10"/>
  <c r="E39" i="10"/>
  <c r="L10" i="11"/>
  <c r="K12" i="11"/>
  <c r="M13" i="11"/>
  <c r="K18" i="11"/>
  <c r="R27" i="11"/>
  <c r="K29" i="11"/>
  <c r="S39" i="11"/>
  <c r="Q40" i="11"/>
  <c r="Q46" i="11"/>
  <c r="R47" i="11"/>
  <c r="T15" i="12"/>
  <c r="W19" i="12"/>
  <c r="Z12" i="13"/>
  <c r="Y34" i="14"/>
  <c r="Y81" i="14" s="1"/>
  <c r="Y44" i="14"/>
  <c r="Y91" i="14" s="1"/>
  <c r="U56" i="17"/>
  <c r="AE60" i="17"/>
  <c r="F65" i="17"/>
  <c r="Z71" i="17"/>
  <c r="P79" i="17"/>
  <c r="U61" i="20"/>
  <c r="U74" i="20"/>
  <c r="U85" i="20"/>
  <c r="L29" i="8"/>
  <c r="L35" i="8"/>
  <c r="E37" i="9"/>
  <c r="I57" i="9"/>
  <c r="I36" i="10"/>
  <c r="G39" i="10"/>
  <c r="N10" i="11"/>
  <c r="L12" i="11"/>
  <c r="K15" i="11"/>
  <c r="L18" i="11"/>
  <c r="J21" i="11"/>
  <c r="J22" i="11"/>
  <c r="J26" i="11"/>
  <c r="M29" i="11"/>
  <c r="P45" i="11"/>
  <c r="R46" i="11"/>
  <c r="S47" i="11"/>
  <c r="T13" i="12"/>
  <c r="Y19" i="12"/>
  <c r="T20" i="12"/>
  <c r="Y43" i="14"/>
  <c r="Y90" i="14" s="1"/>
  <c r="F55" i="14"/>
  <c r="K66" i="14"/>
  <c r="P6" i="16"/>
  <c r="AJ56" i="17"/>
  <c r="K61" i="17"/>
  <c r="U65" i="17"/>
  <c r="U72" i="17"/>
  <c r="AE92" i="17"/>
  <c r="U59" i="20"/>
  <c r="U73" i="20"/>
  <c r="U84" i="20"/>
  <c r="W40" i="23"/>
  <c r="W24" i="23"/>
  <c r="W19" i="23"/>
  <c r="T39" i="23"/>
  <c r="T45" i="23"/>
  <c r="T29" i="23"/>
  <c r="T47" i="23"/>
  <c r="V32" i="23"/>
  <c r="U21" i="23"/>
  <c r="T43" i="23"/>
  <c r="T30" i="23"/>
  <c r="T38" i="23"/>
  <c r="T46" i="23"/>
  <c r="U26" i="23"/>
  <c r="U42" i="23"/>
  <c r="U33" i="23"/>
  <c r="U49" i="23"/>
  <c r="V19" i="23"/>
  <c r="G48" i="9"/>
  <c r="E55" i="9"/>
  <c r="N12" i="11"/>
  <c r="N29" i="11"/>
  <c r="Q31" i="11"/>
  <c r="Q42" i="11"/>
  <c r="T18" i="12"/>
  <c r="T25" i="12"/>
  <c r="Y25" i="14"/>
  <c r="Y72" i="14" s="1"/>
  <c r="U55" i="14"/>
  <c r="F57" i="17"/>
  <c r="P61" i="17"/>
  <c r="Z65" i="17"/>
  <c r="AE72" i="17"/>
  <c r="W93" i="17"/>
  <c r="U58" i="20"/>
  <c r="U72" i="20"/>
  <c r="U83" i="20"/>
  <c r="W38" i="23"/>
  <c r="W47" i="23"/>
  <c r="V38" i="23"/>
  <c r="V44" i="23"/>
  <c r="V28" i="23"/>
  <c r="T33" i="23"/>
  <c r="V22" i="23"/>
  <c r="V50" i="23"/>
  <c r="V31" i="23"/>
  <c r="V39" i="23"/>
  <c r="V47" i="23"/>
  <c r="U28" i="23"/>
  <c r="U44" i="23"/>
  <c r="U35" i="23"/>
  <c r="W27" i="23"/>
  <c r="W36" i="23"/>
  <c r="W39" i="23"/>
  <c r="T31" i="23"/>
  <c r="T20" i="23"/>
  <c r="V40" i="23"/>
  <c r="T24" i="23"/>
  <c r="T32" i="23"/>
  <c r="T40" i="23"/>
  <c r="T48" i="23"/>
  <c r="U30" i="23"/>
  <c r="U46" i="23"/>
  <c r="U37" i="23"/>
  <c r="M43" i="8"/>
  <c r="G5" i="11"/>
  <c r="R5" i="11" s="1"/>
  <c r="L14" i="11"/>
  <c r="P25" i="11"/>
  <c r="R29" i="11"/>
  <c r="P30" i="11"/>
  <c r="N36" i="11"/>
  <c r="M39" i="11"/>
  <c r="K40" i="11"/>
  <c r="M41" i="11"/>
  <c r="K44" i="11"/>
  <c r="W18" i="12"/>
  <c r="Y20" i="12"/>
  <c r="Y22" i="14"/>
  <c r="Y69" i="14" s="1"/>
  <c r="Y23" i="14"/>
  <c r="Y70" i="14" s="1"/>
  <c r="Y40" i="14"/>
  <c r="Y87" i="14" s="1"/>
  <c r="Y48" i="14"/>
  <c r="Y95" i="14" s="1"/>
  <c r="P55" i="17"/>
  <c r="Z57" i="17"/>
  <c r="AJ61" i="17"/>
  <c r="P66" i="17"/>
  <c r="P86" i="17"/>
  <c r="W50" i="23"/>
  <c r="W34" i="23"/>
  <c r="W31" i="23"/>
  <c r="V30" i="23"/>
  <c r="U25" i="23"/>
  <c r="T21" i="23"/>
  <c r="T41" i="23"/>
  <c r="T25" i="23"/>
  <c r="V25" i="23"/>
  <c r="V33" i="23"/>
  <c r="V41" i="23"/>
  <c r="V49" i="23"/>
  <c r="U32" i="23"/>
  <c r="U48" i="23"/>
  <c r="U39" i="23"/>
  <c r="W49" i="23"/>
  <c r="S29" i="11"/>
  <c r="Q30" i="11"/>
  <c r="Y47" i="14"/>
  <c r="Y94" i="14" s="1"/>
  <c r="G6" i="15"/>
  <c r="AE55" i="17"/>
  <c r="F60" i="17"/>
  <c r="P62" i="17"/>
  <c r="W48" i="23"/>
  <c r="W32" i="23"/>
  <c r="W45" i="23"/>
  <c r="T37" i="23"/>
  <c r="T22" i="23"/>
  <c r="V48" i="23"/>
  <c r="T27" i="23"/>
  <c r="T26" i="23"/>
  <c r="T34" i="23"/>
  <c r="T42" i="23"/>
  <c r="T50" i="23"/>
  <c r="U34" i="23"/>
  <c r="U50" i="23"/>
  <c r="U41" i="23"/>
  <c r="W41" i="23"/>
  <c r="G6" i="6"/>
  <c r="L48" i="6"/>
  <c r="F69" i="19"/>
  <c r="X6" i="19"/>
  <c r="D56" i="19"/>
  <c r="Y6" i="19"/>
  <c r="H56" i="19"/>
  <c r="S62" i="19"/>
  <c r="I73" i="19"/>
  <c r="F90" i="19"/>
  <c r="W6" i="19"/>
  <c r="I56" i="19"/>
  <c r="J63" i="19"/>
  <c r="F75" i="19"/>
  <c r="F84" i="19"/>
  <c r="N58" i="19"/>
  <c r="F67" i="19"/>
  <c r="I78" i="19"/>
  <c r="T68" i="20"/>
  <c r="T76" i="20"/>
  <c r="X58" i="20"/>
  <c r="T63" i="20"/>
  <c r="X63" i="20"/>
  <c r="T72" i="20"/>
  <c r="X72" i="20"/>
  <c r="T77" i="20"/>
  <c r="X77" i="20"/>
  <c r="T83" i="20"/>
  <c r="X83" i="20"/>
  <c r="T89" i="20"/>
  <c r="X89" i="20"/>
  <c r="V94" i="20"/>
  <c r="V58" i="20"/>
  <c r="V63" i="20"/>
  <c r="V77" i="20"/>
  <c r="V83" i="20"/>
  <c r="T85" i="20"/>
  <c r="X88" i="20"/>
  <c r="V89" i="20"/>
  <c r="S58" i="20"/>
  <c r="W58" i="20"/>
  <c r="S63" i="20"/>
  <c r="W63" i="20"/>
  <c r="S77" i="20"/>
  <c r="W77" i="20"/>
  <c r="S83" i="20"/>
  <c r="W83" i="20"/>
  <c r="W85" i="20"/>
  <c r="S89" i="20"/>
  <c r="W89" i="20"/>
  <c r="T84" i="20"/>
  <c r="T57" i="20"/>
  <c r="X57" i="20"/>
  <c r="T80" i="20"/>
  <c r="T88" i="20"/>
  <c r="S59" i="20"/>
  <c r="W59" i="20"/>
  <c r="S66" i="20"/>
  <c r="V72" i="20"/>
  <c r="W73" i="20"/>
  <c r="W78" i="20"/>
  <c r="S84" i="20"/>
  <c r="W84" i="20"/>
  <c r="Y6" i="20"/>
  <c r="Y54" i="20" s="1"/>
  <c r="S72" i="20"/>
  <c r="W72" i="20"/>
  <c r="X73" i="20"/>
  <c r="X93" i="20"/>
  <c r="X68" i="20"/>
  <c r="U6" i="20"/>
  <c r="V62" i="20"/>
  <c r="V68" i="20"/>
  <c r="V76" i="20"/>
  <c r="V88" i="20"/>
  <c r="X76" i="20"/>
  <c r="X80" i="20"/>
  <c r="Y88" i="20"/>
  <c r="K54" i="20"/>
  <c r="O54" i="20"/>
  <c r="W6" i="20"/>
  <c r="V61" i="20"/>
  <c r="S62" i="20"/>
  <c r="W62" i="20"/>
  <c r="V67" i="20"/>
  <c r="S68" i="20"/>
  <c r="W68" i="20"/>
  <c r="V74" i="20"/>
  <c r="S76" i="20"/>
  <c r="W76" i="20"/>
  <c r="V79" i="20"/>
  <c r="S80" i="20"/>
  <c r="W80" i="20"/>
  <c r="V85" i="20"/>
  <c r="S88" i="20"/>
  <c r="W88" i="20"/>
  <c r="V57" i="20"/>
  <c r="V80" i="20"/>
  <c r="L54" i="20"/>
  <c r="P54" i="20"/>
  <c r="T62" i="20"/>
  <c r="X62" i="20"/>
  <c r="S98" i="20"/>
  <c r="W98" i="20"/>
  <c r="V98" i="20"/>
  <c r="T98" i="20"/>
  <c r="X98" i="20"/>
  <c r="W97" i="20"/>
  <c r="E63" i="19"/>
  <c r="O68" i="19"/>
  <c r="O74" i="19"/>
  <c r="R79" i="19"/>
  <c r="G94" i="19"/>
  <c r="R57" i="19"/>
  <c r="O62" i="19"/>
  <c r="O64" i="19"/>
  <c r="R71" i="19"/>
  <c r="R77" i="19"/>
  <c r="R59" i="19"/>
  <c r="H60" i="19"/>
  <c r="O57" i="19"/>
  <c r="H58" i="19"/>
  <c r="Q57" i="19"/>
  <c r="I58" i="19"/>
  <c r="M59" i="19"/>
  <c r="D60" i="19"/>
  <c r="F63" i="19"/>
  <c r="S64" i="19"/>
  <c r="I75" i="19"/>
  <c r="F78" i="19"/>
  <c r="O59" i="19"/>
  <c r="D58" i="19"/>
  <c r="I60" i="19"/>
  <c r="I67" i="19"/>
  <c r="I69" i="19"/>
  <c r="F73" i="19"/>
  <c r="U54" i="14"/>
  <c r="F56" i="14"/>
  <c r="F58" i="14"/>
  <c r="K59" i="14"/>
  <c r="F62" i="14"/>
  <c r="P67" i="14"/>
  <c r="Y15" i="14"/>
  <c r="Y62" i="14" s="1"/>
  <c r="Y36" i="14"/>
  <c r="Y83" i="14" s="1"/>
  <c r="F54" i="14"/>
  <c r="K55" i="14"/>
  <c r="K56" i="14"/>
  <c r="K58" i="14"/>
  <c r="P59" i="14"/>
  <c r="F61" i="14"/>
  <c r="P63" i="14"/>
  <c r="P65" i="14"/>
  <c r="U66" i="14"/>
  <c r="U67" i="14"/>
  <c r="Y11" i="14"/>
  <c r="Y58" i="14" s="1"/>
  <c r="K65" i="14"/>
  <c r="K54" i="14"/>
  <c r="U56" i="14"/>
  <c r="F57" i="14"/>
  <c r="P58" i="14"/>
  <c r="U59" i="14"/>
  <c r="P61" i="14"/>
  <c r="P62" i="14"/>
  <c r="U63" i="14"/>
  <c r="U65" i="14"/>
  <c r="Q22" i="15"/>
  <c r="Q9" i="15"/>
  <c r="P7" i="15"/>
  <c r="M18" i="15"/>
  <c r="R18" i="15" s="1"/>
  <c r="G5" i="15"/>
  <c r="R6" i="15"/>
  <c r="P8" i="15"/>
  <c r="O9" i="15"/>
  <c r="AA6" i="27"/>
  <c r="T8" i="27"/>
  <c r="U16" i="27"/>
  <c r="Q8" i="27"/>
  <c r="U8" i="27"/>
  <c r="V16" i="27"/>
  <c r="V8" i="27"/>
  <c r="U6" i="27"/>
  <c r="W16" i="27"/>
  <c r="R8" i="27"/>
  <c r="R16" i="27"/>
  <c r="W8" i="27"/>
  <c r="Y11" i="27"/>
  <c r="Y12" i="27"/>
  <c r="Y13" i="27"/>
  <c r="Y14" i="27"/>
  <c r="Y15" i="27"/>
  <c r="Y20" i="27"/>
  <c r="Y22" i="27"/>
  <c r="Y24" i="27"/>
  <c r="Y26" i="27"/>
  <c r="Y28" i="27"/>
  <c r="Y30" i="27"/>
  <c r="Y32" i="27"/>
  <c r="Y34" i="27"/>
  <c r="Y36" i="27"/>
  <c r="Y38" i="27"/>
  <c r="Y40" i="27"/>
  <c r="Y42" i="27"/>
  <c r="Y44" i="27"/>
  <c r="Y45" i="27"/>
  <c r="Y21" i="27"/>
  <c r="Y23" i="27"/>
  <c r="Y25" i="27"/>
  <c r="Y27" i="27"/>
  <c r="Y29" i="27"/>
  <c r="Y31" i="27"/>
  <c r="Y33" i="27"/>
  <c r="Y35" i="27"/>
  <c r="Y37" i="27"/>
  <c r="Y39" i="27"/>
  <c r="Y41" i="27"/>
  <c r="Y43" i="27"/>
  <c r="Y47" i="27"/>
  <c r="Y49" i="27"/>
  <c r="Y46" i="27"/>
  <c r="Y48" i="27"/>
  <c r="Y50" i="27"/>
  <c r="W6" i="27"/>
  <c r="AA12" i="23"/>
  <c r="N17" i="23"/>
  <c r="J6" i="23"/>
  <c r="N16" i="23"/>
  <c r="E6" i="23"/>
  <c r="G57" i="19"/>
  <c r="C57" i="19"/>
  <c r="I57" i="19"/>
  <c r="D57" i="19"/>
  <c r="F57" i="19"/>
  <c r="H57" i="19"/>
  <c r="AB8" i="19"/>
  <c r="AA57" i="19" s="1"/>
  <c r="J57" i="19"/>
  <c r="E57" i="19"/>
  <c r="Q75" i="19"/>
  <c r="M75" i="19"/>
  <c r="P75" i="19"/>
  <c r="L75" i="19"/>
  <c r="N75" i="19"/>
  <c r="S75" i="19"/>
  <c r="R75" i="19"/>
  <c r="O75" i="19"/>
  <c r="AB26" i="19"/>
  <c r="X75" i="19" s="1"/>
  <c r="Z6" i="19"/>
  <c r="H68" i="19"/>
  <c r="D68" i="19"/>
  <c r="G68" i="19"/>
  <c r="C68" i="19"/>
  <c r="E68" i="19"/>
  <c r="J68" i="19"/>
  <c r="AB19" i="19"/>
  <c r="Z68" i="19" s="1"/>
  <c r="I68" i="19"/>
  <c r="F68" i="19"/>
  <c r="P63" i="19"/>
  <c r="L63" i="19"/>
  <c r="O63" i="19"/>
  <c r="M63" i="19"/>
  <c r="S63" i="19"/>
  <c r="N63" i="19"/>
  <c r="R63" i="19"/>
  <c r="Q63" i="19"/>
  <c r="AB14" i="19"/>
  <c r="X63" i="19" s="1"/>
  <c r="R86" i="19"/>
  <c r="N86" i="19"/>
  <c r="P86" i="19"/>
  <c r="O86" i="19"/>
  <c r="Q86" i="19"/>
  <c r="M86" i="19"/>
  <c r="L86" i="19"/>
  <c r="AB37" i="19"/>
  <c r="AB86" i="19" s="1"/>
  <c r="S86" i="19"/>
  <c r="P60" i="19"/>
  <c r="L60" i="19"/>
  <c r="R60" i="19"/>
  <c r="M60" i="19"/>
  <c r="O60" i="19"/>
  <c r="Q60" i="19"/>
  <c r="R84" i="19"/>
  <c r="N84" i="19"/>
  <c r="P84" i="19"/>
  <c r="O84" i="19"/>
  <c r="L84" i="19"/>
  <c r="Q84" i="19"/>
  <c r="S84" i="19"/>
  <c r="AB35" i="19"/>
  <c r="AB84" i="19" s="1"/>
  <c r="R96" i="19"/>
  <c r="N96" i="19"/>
  <c r="Q96" i="19"/>
  <c r="M96" i="19"/>
  <c r="O96" i="19"/>
  <c r="S96" i="19"/>
  <c r="L96" i="19"/>
  <c r="AB47" i="19"/>
  <c r="AB96" i="19" s="1"/>
  <c r="P56" i="19"/>
  <c r="L56" i="19"/>
  <c r="R56" i="19"/>
  <c r="M56" i="19"/>
  <c r="Q56" i="19"/>
  <c r="S6" i="19"/>
  <c r="R55" i="19" s="1"/>
  <c r="O56" i="19"/>
  <c r="AB7" i="19"/>
  <c r="U56" i="19" s="1"/>
  <c r="G59" i="19"/>
  <c r="C59" i="19"/>
  <c r="I59" i="19"/>
  <c r="D59" i="19"/>
  <c r="F59" i="19"/>
  <c r="H59" i="19"/>
  <c r="AB10" i="19"/>
  <c r="AA59" i="19" s="1"/>
  <c r="Q67" i="19"/>
  <c r="M67" i="19"/>
  <c r="P67" i="19"/>
  <c r="L67" i="19"/>
  <c r="N67" i="19"/>
  <c r="S67" i="19"/>
  <c r="R67" i="19"/>
  <c r="AB18" i="19"/>
  <c r="W67" i="19" s="1"/>
  <c r="H71" i="19"/>
  <c r="D71" i="19"/>
  <c r="G71" i="19"/>
  <c r="C71" i="19"/>
  <c r="E71" i="19"/>
  <c r="J71" i="19"/>
  <c r="AB22" i="19"/>
  <c r="Z71" i="19" s="1"/>
  <c r="I71" i="19"/>
  <c r="Q78" i="19"/>
  <c r="M78" i="19"/>
  <c r="P78" i="19"/>
  <c r="L78" i="19"/>
  <c r="N78" i="19"/>
  <c r="R78" i="19"/>
  <c r="S78" i="19"/>
  <c r="AB29" i="19"/>
  <c r="V78" i="19" s="1"/>
  <c r="I81" i="19"/>
  <c r="E81" i="19"/>
  <c r="G81" i="19"/>
  <c r="F81" i="19"/>
  <c r="C81" i="19"/>
  <c r="H81" i="19"/>
  <c r="J81" i="19"/>
  <c r="AB32" i="19"/>
  <c r="W81" i="19" s="1"/>
  <c r="R90" i="19"/>
  <c r="N90" i="19"/>
  <c r="P90" i="19"/>
  <c r="O90" i="19"/>
  <c r="L90" i="19"/>
  <c r="S90" i="19"/>
  <c r="Q90" i="19"/>
  <c r="AB41" i="19"/>
  <c r="AB90" i="19" s="1"/>
  <c r="S56" i="19"/>
  <c r="E59" i="19"/>
  <c r="S60" i="19"/>
  <c r="P96" i="19"/>
  <c r="H79" i="19"/>
  <c r="D79" i="19"/>
  <c r="G79" i="19"/>
  <c r="C79" i="19"/>
  <c r="E79" i="19"/>
  <c r="I79" i="19"/>
  <c r="J79" i="19"/>
  <c r="AB30" i="19"/>
  <c r="W79" i="19" s="1"/>
  <c r="AA6" i="19"/>
  <c r="G64" i="19"/>
  <c r="C64" i="19"/>
  <c r="F64" i="19"/>
  <c r="J64" i="19"/>
  <c r="E64" i="19"/>
  <c r="AB15" i="19"/>
  <c r="AB64" i="19" s="1"/>
  <c r="I64" i="19"/>
  <c r="D64" i="19"/>
  <c r="Q73" i="19"/>
  <c r="M73" i="19"/>
  <c r="P73" i="19"/>
  <c r="L73" i="19"/>
  <c r="N73" i="19"/>
  <c r="S73" i="19"/>
  <c r="R73" i="19"/>
  <c r="AB24" i="19"/>
  <c r="Y73" i="19" s="1"/>
  <c r="H77" i="19"/>
  <c r="D77" i="19"/>
  <c r="G77" i="19"/>
  <c r="C77" i="19"/>
  <c r="E77" i="19"/>
  <c r="J77" i="19"/>
  <c r="AB28" i="19"/>
  <c r="Z77" i="19" s="1"/>
  <c r="I77" i="19"/>
  <c r="V6" i="19"/>
  <c r="P58" i="19"/>
  <c r="L58" i="19"/>
  <c r="R58" i="19"/>
  <c r="M58" i="19"/>
  <c r="O58" i="19"/>
  <c r="Q58" i="19"/>
  <c r="AB9" i="19"/>
  <c r="W58" i="19" s="1"/>
  <c r="G62" i="19"/>
  <c r="C62" i="19"/>
  <c r="F62" i="19"/>
  <c r="J62" i="19"/>
  <c r="E62" i="19"/>
  <c r="AB13" i="19"/>
  <c r="X62" i="19" s="1"/>
  <c r="I62" i="19"/>
  <c r="D62" i="19"/>
  <c r="Q69" i="19"/>
  <c r="M69" i="19"/>
  <c r="P69" i="19"/>
  <c r="L69" i="19"/>
  <c r="N69" i="19"/>
  <c r="S69" i="19"/>
  <c r="R69" i="19"/>
  <c r="AB20" i="19"/>
  <c r="X69" i="19" s="1"/>
  <c r="H74" i="19"/>
  <c r="D74" i="19"/>
  <c r="G74" i="19"/>
  <c r="C74" i="19"/>
  <c r="E74" i="19"/>
  <c r="I74" i="19"/>
  <c r="J74" i="19"/>
  <c r="AB25" i="19"/>
  <c r="V74" i="19" s="1"/>
  <c r="R80" i="19"/>
  <c r="N80" i="19"/>
  <c r="P80" i="19"/>
  <c r="O80" i="19"/>
  <c r="Q80" i="19"/>
  <c r="M80" i="19"/>
  <c r="L80" i="19"/>
  <c r="AB31" i="19"/>
  <c r="AB80" i="19" s="1"/>
  <c r="I85" i="19"/>
  <c r="E85" i="19"/>
  <c r="G85" i="19"/>
  <c r="F85" i="19"/>
  <c r="H85" i="19"/>
  <c r="C85" i="19"/>
  <c r="D85" i="19"/>
  <c r="AB36" i="19"/>
  <c r="AB85" i="19" s="1"/>
  <c r="R94" i="19"/>
  <c r="N94" i="19"/>
  <c r="Q94" i="19"/>
  <c r="M94" i="19"/>
  <c r="O94" i="19"/>
  <c r="P94" i="19"/>
  <c r="L94" i="19"/>
  <c r="S94" i="19"/>
  <c r="AB45" i="19"/>
  <c r="X94" i="19" s="1"/>
  <c r="N56" i="19"/>
  <c r="N60" i="19"/>
  <c r="O67" i="19"/>
  <c r="O69" i="19"/>
  <c r="O73" i="19"/>
  <c r="O78" i="19"/>
  <c r="D81" i="19"/>
  <c r="M84" i="19"/>
  <c r="I89" i="19"/>
  <c r="E89" i="19"/>
  <c r="G89" i="19"/>
  <c r="F89" i="19"/>
  <c r="I91" i="19"/>
  <c r="E91" i="19"/>
  <c r="H91" i="19"/>
  <c r="D91" i="19"/>
  <c r="F91" i="19"/>
  <c r="G91" i="19"/>
  <c r="C91" i="19"/>
  <c r="I95" i="19"/>
  <c r="E95" i="19"/>
  <c r="H95" i="19"/>
  <c r="D95" i="19"/>
  <c r="F95" i="19"/>
  <c r="J95" i="19"/>
  <c r="Y98" i="19"/>
  <c r="H89" i="19"/>
  <c r="C95" i="19"/>
  <c r="J6" i="19"/>
  <c r="D55" i="19" s="1"/>
  <c r="P57" i="19"/>
  <c r="L57" i="19"/>
  <c r="P59" i="19"/>
  <c r="L59" i="19"/>
  <c r="P62" i="19"/>
  <c r="L62" i="19"/>
  <c r="P64" i="19"/>
  <c r="L64" i="19"/>
  <c r="Q68" i="19"/>
  <c r="M68" i="19"/>
  <c r="P68" i="19"/>
  <c r="L68" i="19"/>
  <c r="Q71" i="19"/>
  <c r="M71" i="19"/>
  <c r="P71" i="19"/>
  <c r="L71" i="19"/>
  <c r="Q74" i="19"/>
  <c r="M74" i="19"/>
  <c r="P74" i="19"/>
  <c r="L74" i="19"/>
  <c r="Q77" i="19"/>
  <c r="M77" i="19"/>
  <c r="P77" i="19"/>
  <c r="L77" i="19"/>
  <c r="Q79" i="19"/>
  <c r="M79" i="19"/>
  <c r="P79" i="19"/>
  <c r="L79" i="19"/>
  <c r="R81" i="19"/>
  <c r="N81" i="19"/>
  <c r="S81" i="19"/>
  <c r="M81" i="19"/>
  <c r="Q81" i="19"/>
  <c r="L81" i="19"/>
  <c r="R85" i="19"/>
  <c r="N85" i="19"/>
  <c r="S85" i="19"/>
  <c r="M85" i="19"/>
  <c r="Q85" i="19"/>
  <c r="L85" i="19"/>
  <c r="R89" i="19"/>
  <c r="N89" i="19"/>
  <c r="S89" i="19"/>
  <c r="M89" i="19"/>
  <c r="Q89" i="19"/>
  <c r="L89" i="19"/>
  <c r="AB40" i="19"/>
  <c r="Z89" i="19" s="1"/>
  <c r="R91" i="19"/>
  <c r="N91" i="19"/>
  <c r="Q91" i="19"/>
  <c r="M91" i="19"/>
  <c r="O91" i="19"/>
  <c r="S91" i="19"/>
  <c r="P91" i="19"/>
  <c r="AB42" i="19"/>
  <c r="R95" i="19"/>
  <c r="N95" i="19"/>
  <c r="Q95" i="19"/>
  <c r="M95" i="19"/>
  <c r="O95" i="19"/>
  <c r="L95" i="19"/>
  <c r="AB46" i="19"/>
  <c r="AB95" i="19" s="1"/>
  <c r="V98" i="19"/>
  <c r="Z98" i="19"/>
  <c r="V100" i="19"/>
  <c r="E56" i="19"/>
  <c r="N57" i="19"/>
  <c r="S57" i="19"/>
  <c r="E58" i="19"/>
  <c r="N59" i="19"/>
  <c r="S59" i="19"/>
  <c r="E60" i="19"/>
  <c r="Q62" i="19"/>
  <c r="Q64" i="19"/>
  <c r="S68" i="19"/>
  <c r="S71" i="19"/>
  <c r="S74" i="19"/>
  <c r="S77" i="19"/>
  <c r="S79" i="19"/>
  <c r="P85" i="19"/>
  <c r="J89" i="19"/>
  <c r="L91" i="19"/>
  <c r="G95" i="19"/>
  <c r="U98" i="19"/>
  <c r="J91" i="19"/>
  <c r="I6" i="20"/>
  <c r="G56" i="19"/>
  <c r="C56" i="19"/>
  <c r="G58" i="19"/>
  <c r="C58" i="19"/>
  <c r="G60" i="19"/>
  <c r="C60" i="19"/>
  <c r="G63" i="19"/>
  <c r="C63" i="19"/>
  <c r="H67" i="19"/>
  <c r="D67" i="19"/>
  <c r="G67" i="19"/>
  <c r="C67" i="19"/>
  <c r="H69" i="19"/>
  <c r="D69" i="19"/>
  <c r="G69" i="19"/>
  <c r="C69" i="19"/>
  <c r="H73" i="19"/>
  <c r="D73" i="19"/>
  <c r="G73" i="19"/>
  <c r="C73" i="19"/>
  <c r="H75" i="19"/>
  <c r="D75" i="19"/>
  <c r="G75" i="19"/>
  <c r="C75" i="19"/>
  <c r="H78" i="19"/>
  <c r="D78" i="19"/>
  <c r="G78" i="19"/>
  <c r="C78" i="19"/>
  <c r="I80" i="19"/>
  <c r="E80" i="19"/>
  <c r="J80" i="19"/>
  <c r="D80" i="19"/>
  <c r="H80" i="19"/>
  <c r="C80" i="19"/>
  <c r="I84" i="19"/>
  <c r="E84" i="19"/>
  <c r="J84" i="19"/>
  <c r="D84" i="19"/>
  <c r="H84" i="19"/>
  <c r="C84" i="19"/>
  <c r="I86" i="19"/>
  <c r="E86" i="19"/>
  <c r="J86" i="19"/>
  <c r="D86" i="19"/>
  <c r="H86" i="19"/>
  <c r="C86" i="19"/>
  <c r="I90" i="19"/>
  <c r="E90" i="19"/>
  <c r="J90" i="19"/>
  <c r="D90" i="19"/>
  <c r="H90" i="19"/>
  <c r="C90" i="19"/>
  <c r="I94" i="19"/>
  <c r="E94" i="19"/>
  <c r="H94" i="19"/>
  <c r="D94" i="19"/>
  <c r="F94" i="19"/>
  <c r="C94" i="19"/>
  <c r="I96" i="19"/>
  <c r="E96" i="19"/>
  <c r="H96" i="19"/>
  <c r="D96" i="19"/>
  <c r="F96" i="19"/>
  <c r="J96" i="19"/>
  <c r="G96" i="19"/>
  <c r="W98" i="19"/>
  <c r="AA98" i="19"/>
  <c r="F56" i="19"/>
  <c r="F58" i="19"/>
  <c r="F60" i="19"/>
  <c r="M62" i="19"/>
  <c r="R62" i="19"/>
  <c r="D63" i="19"/>
  <c r="I63" i="19"/>
  <c r="M64" i="19"/>
  <c r="R64" i="19"/>
  <c r="E67" i="19"/>
  <c r="N68" i="19"/>
  <c r="E69" i="19"/>
  <c r="N71" i="19"/>
  <c r="E73" i="19"/>
  <c r="N74" i="19"/>
  <c r="E75" i="19"/>
  <c r="N77" i="19"/>
  <c r="E78" i="19"/>
  <c r="N79" i="19"/>
  <c r="F80" i="19"/>
  <c r="O81" i="19"/>
  <c r="F86" i="19"/>
  <c r="C89" i="19"/>
  <c r="O89" i="19"/>
  <c r="P95" i="19"/>
  <c r="X6" i="20"/>
  <c r="Y56" i="20"/>
  <c r="X56" i="20"/>
  <c r="T59" i="20"/>
  <c r="X59" i="20"/>
  <c r="Y61" i="20"/>
  <c r="S61" i="20"/>
  <c r="X61" i="20"/>
  <c r="T66" i="20"/>
  <c r="X66" i="20"/>
  <c r="T73" i="20"/>
  <c r="Y74" i="20"/>
  <c r="W74" i="20"/>
  <c r="T78" i="20"/>
  <c r="X78" i="20"/>
  <c r="X84" i="20"/>
  <c r="Y85" i="20"/>
  <c r="S85" i="20"/>
  <c r="X85" i="20"/>
  <c r="T93" i="20"/>
  <c r="Y94" i="20"/>
  <c r="W94" i="20"/>
  <c r="T56" i="20"/>
  <c r="V56" i="20"/>
  <c r="V6" i="20"/>
  <c r="S6" i="20"/>
  <c r="S57" i="20"/>
  <c r="T58" i="20"/>
  <c r="T6" i="20"/>
  <c r="Y59" i="20"/>
  <c r="V59" i="20"/>
  <c r="Y66" i="20"/>
  <c r="W66" i="20"/>
  <c r="V66" i="20"/>
  <c r="Y73" i="20"/>
  <c r="S73" i="20"/>
  <c r="Y78" i="20"/>
  <c r="V78" i="20"/>
  <c r="S78" i="20"/>
  <c r="Y93" i="20"/>
  <c r="S93" i="20"/>
  <c r="W57" i="20"/>
  <c r="T61" i="20"/>
  <c r="W93" i="20"/>
  <c r="S94" i="20"/>
  <c r="S56" i="20"/>
  <c r="W56" i="20"/>
  <c r="S67" i="20"/>
  <c r="W67" i="20"/>
  <c r="V73" i="20"/>
  <c r="S79" i="20"/>
  <c r="W79" i="20"/>
  <c r="V84" i="20"/>
  <c r="V93" i="20"/>
  <c r="T94" i="20"/>
  <c r="X94" i="20"/>
  <c r="R9" i="5"/>
  <c r="T13" i="5"/>
  <c r="S13" i="5"/>
  <c r="M7" i="5"/>
  <c r="T7" i="5"/>
  <c r="M8" i="5"/>
  <c r="M9" i="5"/>
  <c r="T9" i="5"/>
  <c r="M10" i="5"/>
  <c r="M11" i="5"/>
  <c r="T11" i="5"/>
  <c r="M12" i="5"/>
  <c r="M13" i="5"/>
  <c r="M14" i="5"/>
  <c r="P14" i="5"/>
  <c r="T15" i="5"/>
  <c r="S15" i="5"/>
  <c r="U15" i="5"/>
  <c r="S18" i="5"/>
  <c r="R18" i="5"/>
  <c r="U18" i="5"/>
  <c r="T22" i="5"/>
  <c r="S22" i="5"/>
  <c r="R22" i="5"/>
  <c r="T30" i="5"/>
  <c r="S30" i="5"/>
  <c r="R30" i="5"/>
  <c r="T38" i="5"/>
  <c r="S38" i="5"/>
  <c r="R38" i="5"/>
  <c r="N41" i="5"/>
  <c r="M41" i="5"/>
  <c r="P41" i="5"/>
  <c r="N49" i="5"/>
  <c r="M49" i="5"/>
  <c r="P49" i="5"/>
  <c r="K25" i="6"/>
  <c r="J25" i="6"/>
  <c r="M25" i="6"/>
  <c r="I25" i="6"/>
  <c r="K29" i="6"/>
  <c r="J29" i="6"/>
  <c r="M29" i="6"/>
  <c r="I29" i="6"/>
  <c r="K33" i="6"/>
  <c r="J33" i="6"/>
  <c r="M33" i="6"/>
  <c r="I33" i="6"/>
  <c r="K37" i="6"/>
  <c r="J37" i="6"/>
  <c r="M37" i="6"/>
  <c r="I37" i="6"/>
  <c r="G26" i="9"/>
  <c r="C26" i="9"/>
  <c r="I49" i="9"/>
  <c r="F26" i="9"/>
  <c r="E26" i="9"/>
  <c r="C54" i="9"/>
  <c r="C51" i="9"/>
  <c r="G54" i="9"/>
  <c r="G52" i="9"/>
  <c r="G53" i="9"/>
  <c r="G51" i="9"/>
  <c r="G55" i="9"/>
  <c r="F34" i="9"/>
  <c r="G34" i="9"/>
  <c r="E34" i="9"/>
  <c r="I34" i="9"/>
  <c r="D34" i="9"/>
  <c r="I26" i="9"/>
  <c r="H34" i="9"/>
  <c r="C55" i="9"/>
  <c r="K8" i="11"/>
  <c r="M8" i="11"/>
  <c r="J8" i="11"/>
  <c r="L8" i="11"/>
  <c r="R7" i="5"/>
  <c r="U13" i="5"/>
  <c r="T24" i="5"/>
  <c r="S24" i="5"/>
  <c r="R24" i="5"/>
  <c r="T32" i="5"/>
  <c r="S32" i="5"/>
  <c r="R32" i="5"/>
  <c r="K7" i="6"/>
  <c r="J7" i="6"/>
  <c r="M7" i="6"/>
  <c r="I7" i="6"/>
  <c r="G5" i="6"/>
  <c r="K15" i="6"/>
  <c r="J15" i="6"/>
  <c r="M15" i="6"/>
  <c r="I15" i="6"/>
  <c r="K19" i="6"/>
  <c r="J19" i="6"/>
  <c r="M19" i="6"/>
  <c r="I19" i="6"/>
  <c r="K41" i="6"/>
  <c r="J41" i="6"/>
  <c r="M41" i="6"/>
  <c r="I41" i="6"/>
  <c r="P24" i="11"/>
  <c r="R24" i="11"/>
  <c r="Q24" i="11"/>
  <c r="N24" i="11"/>
  <c r="S24" i="11"/>
  <c r="N8" i="5"/>
  <c r="O9" i="5"/>
  <c r="U9" i="5"/>
  <c r="N10" i="5"/>
  <c r="O11" i="5"/>
  <c r="U11" i="5"/>
  <c r="N12" i="5"/>
  <c r="M16" i="5"/>
  <c r="P16" i="5"/>
  <c r="T20" i="5"/>
  <c r="S20" i="5"/>
  <c r="R20" i="5"/>
  <c r="U24" i="5"/>
  <c r="T28" i="5"/>
  <c r="S28" i="5"/>
  <c r="R28" i="5"/>
  <c r="U32" i="5"/>
  <c r="T36" i="5"/>
  <c r="S36" i="5"/>
  <c r="R36" i="5"/>
  <c r="N47" i="5"/>
  <c r="M47" i="5"/>
  <c r="P47" i="5"/>
  <c r="K9" i="6"/>
  <c r="J9" i="6"/>
  <c r="M9" i="6"/>
  <c r="I9" i="6"/>
  <c r="K13" i="6"/>
  <c r="J13" i="6"/>
  <c r="M13" i="6"/>
  <c r="I13" i="6"/>
  <c r="K17" i="6"/>
  <c r="J17" i="6"/>
  <c r="M17" i="6"/>
  <c r="I17" i="6"/>
  <c r="L25" i="6"/>
  <c r="L29" i="6"/>
  <c r="L33" i="6"/>
  <c r="L37" i="6"/>
  <c r="F48" i="9"/>
  <c r="F46" i="9"/>
  <c r="F49" i="9"/>
  <c r="F45" i="9"/>
  <c r="J37" i="10"/>
  <c r="F37" i="10"/>
  <c r="J5" i="10"/>
  <c r="J22" i="10" s="1"/>
  <c r="H37" i="10"/>
  <c r="D37" i="10"/>
  <c r="E37" i="10"/>
  <c r="C37" i="10"/>
  <c r="I37" i="10"/>
  <c r="R44" i="11"/>
  <c r="Q44" i="11"/>
  <c r="P44" i="11"/>
  <c r="N44" i="11"/>
  <c r="S44" i="11"/>
  <c r="S7" i="5"/>
  <c r="K6" i="5"/>
  <c r="S6" i="5" s="1"/>
  <c r="R11" i="5"/>
  <c r="N18" i="5"/>
  <c r="M18" i="5"/>
  <c r="N43" i="5"/>
  <c r="M43" i="5"/>
  <c r="P43" i="5"/>
  <c r="K11" i="6"/>
  <c r="J11" i="6"/>
  <c r="M11" i="6"/>
  <c r="I11" i="6"/>
  <c r="V25" i="12"/>
  <c r="V23" i="12"/>
  <c r="Q10" i="15"/>
  <c r="P10" i="15"/>
  <c r="O10" i="15"/>
  <c r="R5" i="15"/>
  <c r="R10" i="15"/>
  <c r="N7" i="5"/>
  <c r="F6" i="5"/>
  <c r="M6" i="5" s="1"/>
  <c r="P7" i="5"/>
  <c r="O8" i="5"/>
  <c r="P9" i="5"/>
  <c r="O10" i="5"/>
  <c r="P11" i="5"/>
  <c r="O12" i="5"/>
  <c r="O13" i="5"/>
  <c r="N13" i="5"/>
  <c r="R13" i="5"/>
  <c r="P18" i="5"/>
  <c r="T26" i="5"/>
  <c r="S26" i="5"/>
  <c r="R26" i="5"/>
  <c r="T34" i="5"/>
  <c r="S34" i="5"/>
  <c r="R34" i="5"/>
  <c r="N45" i="5"/>
  <c r="M45" i="5"/>
  <c r="P45" i="5"/>
  <c r="K23" i="6"/>
  <c r="J23" i="6"/>
  <c r="M23" i="6"/>
  <c r="I23" i="6"/>
  <c r="K27" i="6"/>
  <c r="J27" i="6"/>
  <c r="M27" i="6"/>
  <c r="I27" i="6"/>
  <c r="K31" i="6"/>
  <c r="J31" i="6"/>
  <c r="M31" i="6"/>
  <c r="I31" i="6"/>
  <c r="K35" i="6"/>
  <c r="J35" i="6"/>
  <c r="M35" i="6"/>
  <c r="I35" i="6"/>
  <c r="L45" i="6"/>
  <c r="K45" i="6"/>
  <c r="J45" i="6"/>
  <c r="I45" i="6"/>
  <c r="J27" i="11"/>
  <c r="M27" i="11"/>
  <c r="L27" i="11"/>
  <c r="K27" i="11"/>
  <c r="K28" i="11"/>
  <c r="M28" i="11"/>
  <c r="L28" i="11"/>
  <c r="J28" i="11"/>
  <c r="R34" i="11"/>
  <c r="Q34" i="11"/>
  <c r="P34" i="11"/>
  <c r="N34" i="11"/>
  <c r="S34" i="11"/>
  <c r="E63" i="14"/>
  <c r="W63" i="14"/>
  <c r="Q63" i="14"/>
  <c r="K63" i="14"/>
  <c r="C69" i="14"/>
  <c r="U69" i="14"/>
  <c r="O69" i="14"/>
  <c r="I69" i="14"/>
  <c r="C70" i="14"/>
  <c r="U70" i="14"/>
  <c r="O70" i="14"/>
  <c r="I70" i="14"/>
  <c r="C71" i="14"/>
  <c r="U71" i="14"/>
  <c r="O71" i="14"/>
  <c r="I71" i="14"/>
  <c r="C72" i="14"/>
  <c r="U72" i="14"/>
  <c r="O72" i="14"/>
  <c r="I72" i="14"/>
  <c r="C73" i="14"/>
  <c r="U73" i="14"/>
  <c r="O73" i="14"/>
  <c r="I73" i="14"/>
  <c r="Y28" i="14"/>
  <c r="Y75" i="14" s="1"/>
  <c r="G6" i="14"/>
  <c r="V75" i="14"/>
  <c r="P75" i="14"/>
  <c r="J75" i="14"/>
  <c r="D75" i="14"/>
  <c r="Y32" i="14"/>
  <c r="Y79" i="14" s="1"/>
  <c r="V79" i="14"/>
  <c r="P79" i="14"/>
  <c r="J79" i="14"/>
  <c r="D79" i="14"/>
  <c r="Q84" i="14"/>
  <c r="K84" i="14"/>
  <c r="E84" i="14"/>
  <c r="W84" i="14"/>
  <c r="N15" i="5"/>
  <c r="O17" i="5"/>
  <c r="T19" i="5"/>
  <c r="M20" i="5"/>
  <c r="T21" i="5"/>
  <c r="M22" i="5"/>
  <c r="T23" i="5"/>
  <c r="M24" i="5"/>
  <c r="T25" i="5"/>
  <c r="M26" i="5"/>
  <c r="T27" i="5"/>
  <c r="M28" i="5"/>
  <c r="T29" i="5"/>
  <c r="M30" i="5"/>
  <c r="T31" i="5"/>
  <c r="M32" i="5"/>
  <c r="T33" i="5"/>
  <c r="M34" i="5"/>
  <c r="T35" i="5"/>
  <c r="M36" i="5"/>
  <c r="T37" i="5"/>
  <c r="M38" i="5"/>
  <c r="N40" i="5"/>
  <c r="S40" i="5"/>
  <c r="N42" i="5"/>
  <c r="S42" i="5"/>
  <c r="N44" i="5"/>
  <c r="S44" i="5"/>
  <c r="N46" i="5"/>
  <c r="S46" i="5"/>
  <c r="N48" i="5"/>
  <c r="S48" i="5"/>
  <c r="K8" i="6"/>
  <c r="K10" i="6"/>
  <c r="K12" i="6"/>
  <c r="K14" i="6"/>
  <c r="K16" i="6"/>
  <c r="K18" i="6"/>
  <c r="K20" i="6"/>
  <c r="K22" i="6"/>
  <c r="K24" i="6"/>
  <c r="K26" i="6"/>
  <c r="K28" i="6"/>
  <c r="K30" i="6"/>
  <c r="K32" i="6"/>
  <c r="K34" i="6"/>
  <c r="K36" i="6"/>
  <c r="K38" i="6"/>
  <c r="K40" i="6"/>
  <c r="K42" i="6"/>
  <c r="K44" i="6"/>
  <c r="M46" i="6"/>
  <c r="M49" i="6"/>
  <c r="M7" i="7"/>
  <c r="P8" i="7"/>
  <c r="L8" i="7"/>
  <c r="O8" i="7"/>
  <c r="M9" i="7"/>
  <c r="P10" i="7"/>
  <c r="L10" i="7"/>
  <c r="O10" i="7"/>
  <c r="M11" i="7"/>
  <c r="P12" i="7"/>
  <c r="L12" i="7"/>
  <c r="O12" i="7"/>
  <c r="M13" i="7"/>
  <c r="P14" i="7"/>
  <c r="L14" i="7"/>
  <c r="O14" i="7"/>
  <c r="M15" i="7"/>
  <c r="P16" i="7"/>
  <c r="L16" i="7"/>
  <c r="O16" i="7"/>
  <c r="M17" i="7"/>
  <c r="P18" i="7"/>
  <c r="L18" i="7"/>
  <c r="O18" i="7"/>
  <c r="M19" i="7"/>
  <c r="P20" i="7"/>
  <c r="L20" i="7"/>
  <c r="O20" i="7"/>
  <c r="Q22" i="7"/>
  <c r="M22" i="7"/>
  <c r="O22" i="7"/>
  <c r="L23" i="7"/>
  <c r="Q24" i="7"/>
  <c r="M24" i="7"/>
  <c r="O24" i="7"/>
  <c r="L25" i="7"/>
  <c r="Q26" i="7"/>
  <c r="M26" i="7"/>
  <c r="O26" i="7"/>
  <c r="L27" i="7"/>
  <c r="Q28" i="7"/>
  <c r="M28" i="7"/>
  <c r="O28" i="7"/>
  <c r="L29" i="7"/>
  <c r="Q30" i="7"/>
  <c r="M30" i="7"/>
  <c r="O30" i="7"/>
  <c r="L31" i="7"/>
  <c r="Q32" i="7"/>
  <c r="M32" i="7"/>
  <c r="O32" i="7"/>
  <c r="L33" i="7"/>
  <c r="Q34" i="7"/>
  <c r="M34" i="7"/>
  <c r="O34" i="7"/>
  <c r="L35" i="7"/>
  <c r="Q36" i="7"/>
  <c r="M36" i="7"/>
  <c r="O36" i="7"/>
  <c r="L37" i="7"/>
  <c r="Q38" i="7"/>
  <c r="M38" i="7"/>
  <c r="O38" i="7"/>
  <c r="L39" i="7"/>
  <c r="Q40" i="7"/>
  <c r="M40" i="7"/>
  <c r="O40" i="7"/>
  <c r="L41" i="7"/>
  <c r="Q42" i="7"/>
  <c r="M42" i="7"/>
  <c r="O42" i="7"/>
  <c r="M8" i="8"/>
  <c r="S8" i="8"/>
  <c r="P10" i="8"/>
  <c r="L10" i="8"/>
  <c r="Q10" i="8"/>
  <c r="M12" i="8"/>
  <c r="S12" i="8"/>
  <c r="P14" i="8"/>
  <c r="L14" i="8"/>
  <c r="Q14" i="8"/>
  <c r="M16" i="8"/>
  <c r="S16" i="8"/>
  <c r="P18" i="8"/>
  <c r="L18" i="8"/>
  <c r="Q18" i="8"/>
  <c r="M20" i="8"/>
  <c r="S20" i="8"/>
  <c r="P22" i="8"/>
  <c r="L22" i="8"/>
  <c r="Q22" i="8"/>
  <c r="M24" i="8"/>
  <c r="S24" i="8"/>
  <c r="P26" i="8"/>
  <c r="L26" i="8"/>
  <c r="Q26" i="8"/>
  <c r="M28" i="8"/>
  <c r="S28" i="8"/>
  <c r="P30" i="8"/>
  <c r="L30" i="8"/>
  <c r="Q30" i="8"/>
  <c r="M32" i="8"/>
  <c r="S32" i="8"/>
  <c r="P34" i="8"/>
  <c r="L34" i="8"/>
  <c r="Q34" i="8"/>
  <c r="M36" i="8"/>
  <c r="S36" i="8"/>
  <c r="P38" i="8"/>
  <c r="L38" i="8"/>
  <c r="Q38" i="8"/>
  <c r="M40" i="8"/>
  <c r="S40" i="8"/>
  <c r="P42" i="8"/>
  <c r="L42" i="8"/>
  <c r="Q42" i="8"/>
  <c r="M44" i="8"/>
  <c r="S44" i="8"/>
  <c r="P46" i="8"/>
  <c r="L46" i="8"/>
  <c r="Q46" i="8"/>
  <c r="M48" i="8"/>
  <c r="S48" i="8"/>
  <c r="C49" i="9"/>
  <c r="C45" i="9"/>
  <c r="C47" i="9"/>
  <c r="G49" i="9"/>
  <c r="G45" i="9"/>
  <c r="G47" i="9"/>
  <c r="H27" i="9"/>
  <c r="D27" i="9"/>
  <c r="D55" i="9"/>
  <c r="D51" i="9"/>
  <c r="D53" i="9"/>
  <c r="H55" i="9"/>
  <c r="H51" i="9"/>
  <c r="H53" i="9"/>
  <c r="C27" i="9"/>
  <c r="I27" i="9"/>
  <c r="E29" i="9"/>
  <c r="F33" i="9"/>
  <c r="D52" i="9"/>
  <c r="D54" i="9"/>
  <c r="I20" i="10"/>
  <c r="G21" i="10"/>
  <c r="I22" i="10"/>
  <c r="I24" i="10"/>
  <c r="R6" i="11"/>
  <c r="P6" i="11"/>
  <c r="N6" i="11"/>
  <c r="J7" i="11"/>
  <c r="L7" i="11"/>
  <c r="S13" i="11"/>
  <c r="N13" i="11"/>
  <c r="R13" i="11"/>
  <c r="Q13" i="11"/>
  <c r="P13" i="11"/>
  <c r="L17" i="11"/>
  <c r="M17" i="11"/>
  <c r="K17" i="11"/>
  <c r="J17" i="11"/>
  <c r="Y9" i="14"/>
  <c r="Y56" i="14" s="1"/>
  <c r="J56" i="14"/>
  <c r="D56" i="14"/>
  <c r="V56" i="14"/>
  <c r="P56" i="14"/>
  <c r="N20" i="5"/>
  <c r="N22" i="5"/>
  <c r="N24" i="5"/>
  <c r="N26" i="5"/>
  <c r="N28" i="5"/>
  <c r="N30" i="5"/>
  <c r="N32" i="5"/>
  <c r="N34" i="5"/>
  <c r="N36" i="5"/>
  <c r="N38" i="5"/>
  <c r="T40" i="5"/>
  <c r="T42" i="5"/>
  <c r="T44" i="5"/>
  <c r="T46" i="5"/>
  <c r="T48" i="5"/>
  <c r="M50" i="6"/>
  <c r="I50" i="6"/>
  <c r="I6" i="7"/>
  <c r="K6" i="7" s="1"/>
  <c r="J5" i="8"/>
  <c r="L5" i="8" s="1"/>
  <c r="Q9" i="8"/>
  <c r="M9" i="8"/>
  <c r="P9" i="8"/>
  <c r="Q13" i="8"/>
  <c r="M13" i="8"/>
  <c r="P13" i="8"/>
  <c r="Q17" i="8"/>
  <c r="M17" i="8"/>
  <c r="P17" i="8"/>
  <c r="Q21" i="8"/>
  <c r="M21" i="8"/>
  <c r="P21" i="8"/>
  <c r="Q25" i="8"/>
  <c r="M25" i="8"/>
  <c r="P25" i="8"/>
  <c r="Q29" i="8"/>
  <c r="M29" i="8"/>
  <c r="P29" i="8"/>
  <c r="Q33" i="8"/>
  <c r="M33" i="8"/>
  <c r="P33" i="8"/>
  <c r="Q37" i="8"/>
  <c r="M37" i="8"/>
  <c r="P37" i="8"/>
  <c r="Q41" i="8"/>
  <c r="M41" i="8"/>
  <c r="P41" i="8"/>
  <c r="Q45" i="8"/>
  <c r="M45" i="8"/>
  <c r="P45" i="8"/>
  <c r="S49" i="8"/>
  <c r="N49" i="8"/>
  <c r="R49" i="8"/>
  <c r="H32" i="9"/>
  <c r="I11" i="9"/>
  <c r="C31" i="9" s="1"/>
  <c r="I32" i="9"/>
  <c r="J6" i="10"/>
  <c r="J39" i="10"/>
  <c r="F39" i="10"/>
  <c r="H39" i="10"/>
  <c r="D39" i="10"/>
  <c r="C21" i="10"/>
  <c r="C39" i="10"/>
  <c r="P14" i="11"/>
  <c r="R14" i="11"/>
  <c r="Q14" i="11"/>
  <c r="N14" i="11"/>
  <c r="R18" i="11"/>
  <c r="Q18" i="11"/>
  <c r="P18" i="11"/>
  <c r="N18" i="11"/>
  <c r="V20" i="12"/>
  <c r="V18" i="12"/>
  <c r="V19" i="12"/>
  <c r="P7" i="7"/>
  <c r="L7" i="7"/>
  <c r="O7" i="7"/>
  <c r="P9" i="7"/>
  <c r="L9" i="7"/>
  <c r="O9" i="7"/>
  <c r="P11" i="7"/>
  <c r="L11" i="7"/>
  <c r="O11" i="7"/>
  <c r="P13" i="7"/>
  <c r="L13" i="7"/>
  <c r="O13" i="7"/>
  <c r="P15" i="7"/>
  <c r="L15" i="7"/>
  <c r="O15" i="7"/>
  <c r="P17" i="7"/>
  <c r="L17" i="7"/>
  <c r="O17" i="7"/>
  <c r="P19" i="7"/>
  <c r="L19" i="7"/>
  <c r="O19" i="7"/>
  <c r="Q23" i="7"/>
  <c r="M23" i="7"/>
  <c r="O23" i="7"/>
  <c r="Q25" i="7"/>
  <c r="M25" i="7"/>
  <c r="O25" i="7"/>
  <c r="Q27" i="7"/>
  <c r="M27" i="7"/>
  <c r="O27" i="7"/>
  <c r="Q29" i="7"/>
  <c r="M29" i="7"/>
  <c r="O29" i="7"/>
  <c r="Q31" i="7"/>
  <c r="M31" i="7"/>
  <c r="O31" i="7"/>
  <c r="Q33" i="7"/>
  <c r="M33" i="7"/>
  <c r="O33" i="7"/>
  <c r="Q35" i="7"/>
  <c r="M35" i="7"/>
  <c r="O35" i="7"/>
  <c r="Q37" i="7"/>
  <c r="M37" i="7"/>
  <c r="O37" i="7"/>
  <c r="Q39" i="7"/>
  <c r="M39" i="7"/>
  <c r="O39" i="7"/>
  <c r="Q41" i="7"/>
  <c r="M41" i="7"/>
  <c r="O41" i="7"/>
  <c r="R8" i="8"/>
  <c r="N8" i="8"/>
  <c r="P8" i="8"/>
  <c r="R12" i="8"/>
  <c r="N12" i="8"/>
  <c r="P12" i="8"/>
  <c r="R16" i="8"/>
  <c r="N16" i="8"/>
  <c r="P16" i="8"/>
  <c r="R20" i="8"/>
  <c r="N20" i="8"/>
  <c r="P20" i="8"/>
  <c r="R24" i="8"/>
  <c r="N24" i="8"/>
  <c r="P24" i="8"/>
  <c r="R28" i="8"/>
  <c r="N28" i="8"/>
  <c r="P28" i="8"/>
  <c r="R32" i="8"/>
  <c r="N32" i="8"/>
  <c r="P32" i="8"/>
  <c r="R36" i="8"/>
  <c r="N36" i="8"/>
  <c r="P36" i="8"/>
  <c r="R40" i="8"/>
  <c r="N40" i="8"/>
  <c r="P40" i="8"/>
  <c r="R44" i="8"/>
  <c r="N44" i="8"/>
  <c r="P44" i="8"/>
  <c r="R48" i="8"/>
  <c r="N48" i="8"/>
  <c r="P48" i="8"/>
  <c r="E47" i="9"/>
  <c r="E49" i="9"/>
  <c r="E45" i="9"/>
  <c r="F29" i="9"/>
  <c r="F53" i="9"/>
  <c r="F55" i="9"/>
  <c r="F51" i="9"/>
  <c r="I33" i="9"/>
  <c r="E33" i="9"/>
  <c r="C29" i="9"/>
  <c r="C33" i="9"/>
  <c r="H33" i="9"/>
  <c r="E46" i="9"/>
  <c r="E48" i="9"/>
  <c r="F52" i="9"/>
  <c r="G20" i="10"/>
  <c r="G22" i="10"/>
  <c r="G24" i="10"/>
  <c r="S23" i="11"/>
  <c r="N23" i="11"/>
  <c r="R23" i="11"/>
  <c r="Q23" i="11"/>
  <c r="P23" i="11"/>
  <c r="L33" i="11"/>
  <c r="M33" i="11"/>
  <c r="K33" i="11"/>
  <c r="J33" i="11"/>
  <c r="L43" i="11"/>
  <c r="M43" i="11"/>
  <c r="K43" i="11"/>
  <c r="J43" i="11"/>
  <c r="X36" i="13"/>
  <c r="W36" i="13"/>
  <c r="T5" i="13"/>
  <c r="V5" i="13" s="1"/>
  <c r="Z36" i="13"/>
  <c r="V36" i="13"/>
  <c r="Y36" i="13"/>
  <c r="V6" i="14"/>
  <c r="D53" i="14" s="1"/>
  <c r="O7" i="8"/>
  <c r="O11" i="8"/>
  <c r="O15" i="8"/>
  <c r="O19" i="8"/>
  <c r="O23" i="8"/>
  <c r="O27" i="8"/>
  <c r="O31" i="8"/>
  <c r="O35" i="8"/>
  <c r="O39" i="8"/>
  <c r="O43" i="8"/>
  <c r="O47" i="8"/>
  <c r="E28" i="9"/>
  <c r="D37" i="9"/>
  <c r="F20" i="10"/>
  <c r="F21" i="10"/>
  <c r="F22" i="10"/>
  <c r="F23" i="10"/>
  <c r="D36" i="10"/>
  <c r="D38" i="10"/>
  <c r="H38" i="10"/>
  <c r="K6" i="11"/>
  <c r="Q7" i="11"/>
  <c r="Q8" i="11"/>
  <c r="S10" i="11"/>
  <c r="P12" i="11"/>
  <c r="M15" i="11"/>
  <c r="S19" i="11"/>
  <c r="N19" i="11"/>
  <c r="M19" i="11"/>
  <c r="M20" i="11"/>
  <c r="S20" i="11"/>
  <c r="K21" i="11"/>
  <c r="P22" i="11"/>
  <c r="M25" i="11"/>
  <c r="Q26" i="11"/>
  <c r="Q28" i="11"/>
  <c r="S30" i="11"/>
  <c r="L31" i="11"/>
  <c r="L32" i="11"/>
  <c r="R32" i="11"/>
  <c r="S35" i="11"/>
  <c r="N35" i="11"/>
  <c r="M35" i="11"/>
  <c r="M36" i="11"/>
  <c r="S36" i="11"/>
  <c r="K37" i="11"/>
  <c r="S40" i="11"/>
  <c r="L41" i="11"/>
  <c r="L42" i="11"/>
  <c r="R42" i="11"/>
  <c r="S45" i="11"/>
  <c r="N45" i="11"/>
  <c r="M45" i="11"/>
  <c r="M46" i="11"/>
  <c r="S46" i="11"/>
  <c r="K47" i="11"/>
  <c r="L51" i="11"/>
  <c r="L5" i="13"/>
  <c r="Y8" i="14"/>
  <c r="Y55" i="14" s="1"/>
  <c r="J55" i="14"/>
  <c r="D55" i="14"/>
  <c r="V55" i="14"/>
  <c r="Y13" i="14"/>
  <c r="Y60" i="14" s="1"/>
  <c r="Y14" i="14"/>
  <c r="Y61" i="14" s="1"/>
  <c r="E62" i="14"/>
  <c r="W62" i="14"/>
  <c r="Q62" i="14"/>
  <c r="X67" i="14"/>
  <c r="R67" i="14"/>
  <c r="L67" i="14"/>
  <c r="Y31" i="14"/>
  <c r="Y78" i="14" s="1"/>
  <c r="V78" i="14"/>
  <c r="P78" i="14"/>
  <c r="J78" i="14"/>
  <c r="D78" i="14"/>
  <c r="Y35" i="14"/>
  <c r="Y82" i="14" s="1"/>
  <c r="Q83" i="14"/>
  <c r="K83" i="14"/>
  <c r="E83" i="14"/>
  <c r="W83" i="14"/>
  <c r="S26" i="11"/>
  <c r="S31" i="11"/>
  <c r="N31" i="11"/>
  <c r="S32" i="11"/>
  <c r="S41" i="11"/>
  <c r="N41" i="11"/>
  <c r="S42" i="11"/>
  <c r="Y7" i="14"/>
  <c r="G54" i="14" s="1"/>
  <c r="J54" i="14"/>
  <c r="D54" i="14"/>
  <c r="V54" i="14"/>
  <c r="E61" i="14"/>
  <c r="W61" i="14"/>
  <c r="Q61" i="14"/>
  <c r="X66" i="14"/>
  <c r="R66" i="14"/>
  <c r="L66" i="14"/>
  <c r="Y30" i="14"/>
  <c r="S77" i="14" s="1"/>
  <c r="V77" i="14"/>
  <c r="P77" i="14"/>
  <c r="J77" i="14"/>
  <c r="D77" i="14"/>
  <c r="Q82" i="14"/>
  <c r="K82" i="14"/>
  <c r="E82" i="14"/>
  <c r="W82" i="14"/>
  <c r="J75" i="16"/>
  <c r="E75" i="16"/>
  <c r="T75" i="16"/>
  <c r="O75" i="16"/>
  <c r="O87" i="16"/>
  <c r="E87" i="16"/>
  <c r="T87" i="16"/>
  <c r="J87" i="16"/>
  <c r="J88" i="16"/>
  <c r="E88" i="16"/>
  <c r="T88" i="16"/>
  <c r="O88" i="16"/>
  <c r="F38" i="10"/>
  <c r="S8" i="11"/>
  <c r="S12" i="11"/>
  <c r="J15" i="11"/>
  <c r="K19" i="11"/>
  <c r="J20" i="11"/>
  <c r="S22" i="11"/>
  <c r="J25" i="11"/>
  <c r="N26" i="11"/>
  <c r="S27" i="11"/>
  <c r="N27" i="11"/>
  <c r="S28" i="11"/>
  <c r="P31" i="11"/>
  <c r="N32" i="11"/>
  <c r="K35" i="11"/>
  <c r="J36" i="11"/>
  <c r="P41" i="11"/>
  <c r="N42" i="11"/>
  <c r="K45" i="11"/>
  <c r="J46" i="11"/>
  <c r="K52" i="11"/>
  <c r="K5" i="13"/>
  <c r="N5" i="13"/>
  <c r="Y10" i="14"/>
  <c r="Y57" i="14" s="1"/>
  <c r="O58" i="14"/>
  <c r="I58" i="14"/>
  <c r="C58" i="14"/>
  <c r="X59" i="14"/>
  <c r="R59" i="14"/>
  <c r="X6" i="14"/>
  <c r="F53" i="14" s="1"/>
  <c r="L59" i="14"/>
  <c r="S6" i="14"/>
  <c r="Y16" i="14"/>
  <c r="Y63" i="14" s="1"/>
  <c r="X65" i="14"/>
  <c r="R65" i="14"/>
  <c r="L65" i="14"/>
  <c r="Y29" i="14"/>
  <c r="Y76" i="14" s="1"/>
  <c r="V76" i="14"/>
  <c r="P76" i="14"/>
  <c r="J76" i="14"/>
  <c r="D76" i="14"/>
  <c r="Q81" i="14"/>
  <c r="K81" i="14"/>
  <c r="E81" i="14"/>
  <c r="W81" i="14"/>
  <c r="Y37" i="14"/>
  <c r="Y84" i="14" s="1"/>
  <c r="C87" i="14"/>
  <c r="U87" i="14"/>
  <c r="O87" i="14"/>
  <c r="C88" i="14"/>
  <c r="U88" i="14"/>
  <c r="O88" i="14"/>
  <c r="I88" i="14"/>
  <c r="C89" i="14"/>
  <c r="U89" i="14"/>
  <c r="O89" i="14"/>
  <c r="I89" i="14"/>
  <c r="C90" i="14"/>
  <c r="U90" i="14"/>
  <c r="O90" i="14"/>
  <c r="I90" i="14"/>
  <c r="C91" i="14"/>
  <c r="U91" i="14"/>
  <c r="O91" i="14"/>
  <c r="C92" i="14"/>
  <c r="U92" i="14"/>
  <c r="O92" i="14"/>
  <c r="I92" i="14"/>
  <c r="C93" i="14"/>
  <c r="U93" i="14"/>
  <c r="O93" i="14"/>
  <c r="I93" i="14"/>
  <c r="C94" i="14"/>
  <c r="U94" i="14"/>
  <c r="O94" i="14"/>
  <c r="I94" i="14"/>
  <c r="C95" i="14"/>
  <c r="U95" i="14"/>
  <c r="O95" i="14"/>
  <c r="P54" i="14"/>
  <c r="F59" i="14"/>
  <c r="K61" i="14"/>
  <c r="F66" i="14"/>
  <c r="I87" i="14"/>
  <c r="X13" i="12"/>
  <c r="X15" i="12"/>
  <c r="X20" i="12"/>
  <c r="X23" i="12"/>
  <c r="X25" i="12"/>
  <c r="W12" i="13"/>
  <c r="M6" i="14"/>
  <c r="W6" i="14"/>
  <c r="Q53" i="14" s="1"/>
  <c r="Y18" i="14"/>
  <c r="Y65" i="14" s="1"/>
  <c r="Y19" i="14"/>
  <c r="Y66" i="14" s="1"/>
  <c r="Y20" i="14"/>
  <c r="Y67" i="14" s="1"/>
  <c r="V69" i="14"/>
  <c r="P69" i="14"/>
  <c r="J69" i="14"/>
  <c r="V70" i="14"/>
  <c r="P70" i="14"/>
  <c r="J70" i="14"/>
  <c r="V71" i="14"/>
  <c r="P71" i="14"/>
  <c r="J71" i="14"/>
  <c r="V72" i="14"/>
  <c r="P72" i="14"/>
  <c r="J72" i="14"/>
  <c r="V73" i="14"/>
  <c r="P73" i="14"/>
  <c r="J73" i="14"/>
  <c r="Q75" i="14"/>
  <c r="K75" i="14"/>
  <c r="E75" i="14"/>
  <c r="Q76" i="14"/>
  <c r="K76" i="14"/>
  <c r="E76" i="14"/>
  <c r="Q77" i="14"/>
  <c r="K77" i="14"/>
  <c r="E77" i="14"/>
  <c r="Q78" i="14"/>
  <c r="K78" i="14"/>
  <c r="E78" i="14"/>
  <c r="Q79" i="14"/>
  <c r="K79" i="14"/>
  <c r="E79" i="14"/>
  <c r="L81" i="14"/>
  <c r="F81" i="14"/>
  <c r="X81" i="14"/>
  <c r="L82" i="14"/>
  <c r="F82" i="14"/>
  <c r="X82" i="14"/>
  <c r="L83" i="14"/>
  <c r="F83" i="14"/>
  <c r="X83" i="14"/>
  <c r="L84" i="14"/>
  <c r="F84" i="14"/>
  <c r="X84" i="14"/>
  <c r="V87" i="14"/>
  <c r="P87" i="14"/>
  <c r="J87" i="14"/>
  <c r="V88" i="14"/>
  <c r="P88" i="14"/>
  <c r="J88" i="14"/>
  <c r="V89" i="14"/>
  <c r="P89" i="14"/>
  <c r="J89" i="14"/>
  <c r="V90" i="14"/>
  <c r="P90" i="14"/>
  <c r="J90" i="14"/>
  <c r="V91" i="14"/>
  <c r="P91" i="14"/>
  <c r="J91" i="14"/>
  <c r="V92" i="14"/>
  <c r="P92" i="14"/>
  <c r="J92" i="14"/>
  <c r="V93" i="14"/>
  <c r="P93" i="14"/>
  <c r="J93" i="14"/>
  <c r="V94" i="14"/>
  <c r="P94" i="14"/>
  <c r="J94" i="14"/>
  <c r="V95" i="14"/>
  <c r="P95" i="14"/>
  <c r="J95" i="14"/>
  <c r="L54" i="14"/>
  <c r="Q54" i="14"/>
  <c r="C55" i="14"/>
  <c r="L55" i="14"/>
  <c r="Q55" i="14"/>
  <c r="C56" i="14"/>
  <c r="L56" i="14"/>
  <c r="Q56" i="14"/>
  <c r="L57" i="14"/>
  <c r="L58" i="14"/>
  <c r="Q58" i="14"/>
  <c r="V58" i="14"/>
  <c r="C59" i="14"/>
  <c r="G59" i="14"/>
  <c r="Q59" i="14"/>
  <c r="V59" i="14"/>
  <c r="L60" i="14"/>
  <c r="C61" i="14"/>
  <c r="L61" i="14"/>
  <c r="V61" i="14"/>
  <c r="C62" i="14"/>
  <c r="L62" i="14"/>
  <c r="V62" i="14"/>
  <c r="C63" i="14"/>
  <c r="L63" i="14"/>
  <c r="V63" i="14"/>
  <c r="C65" i="14"/>
  <c r="Q65" i="14"/>
  <c r="V65" i="14"/>
  <c r="C66" i="14"/>
  <c r="Q66" i="14"/>
  <c r="V66" i="14"/>
  <c r="C67" i="14"/>
  <c r="Q67" i="14"/>
  <c r="W67" i="14"/>
  <c r="D69" i="14"/>
  <c r="D73" i="14"/>
  <c r="W76" i="14"/>
  <c r="R84" i="14"/>
  <c r="D89" i="14"/>
  <c r="D93" i="14"/>
  <c r="J54" i="16"/>
  <c r="W55" i="17"/>
  <c r="C55" i="17"/>
  <c r="AB55" i="17"/>
  <c r="H55" i="17"/>
  <c r="AG55" i="17"/>
  <c r="M55" i="17"/>
  <c r="R55" i="17"/>
  <c r="H56" i="17"/>
  <c r="AG56" i="17"/>
  <c r="M56" i="17"/>
  <c r="R56" i="17"/>
  <c r="W56" i="17"/>
  <c r="C56" i="17"/>
  <c r="AG57" i="17"/>
  <c r="M57" i="17"/>
  <c r="R57" i="17"/>
  <c r="W57" i="17"/>
  <c r="C57" i="17"/>
  <c r="H57" i="17"/>
  <c r="R60" i="17"/>
  <c r="W60" i="17"/>
  <c r="C60" i="17"/>
  <c r="AB60" i="17"/>
  <c r="H60" i="17"/>
  <c r="AG60" i="17"/>
  <c r="M60" i="17"/>
  <c r="W61" i="17"/>
  <c r="C61" i="17"/>
  <c r="AB61" i="17"/>
  <c r="H61" i="17"/>
  <c r="AG61" i="17"/>
  <c r="M61" i="17"/>
  <c r="R61" i="17"/>
  <c r="AB62" i="17"/>
  <c r="H62" i="17"/>
  <c r="AG62" i="17"/>
  <c r="M62" i="17"/>
  <c r="R62" i="17"/>
  <c r="W62" i="17"/>
  <c r="C62" i="17"/>
  <c r="AG65" i="17"/>
  <c r="M65" i="17"/>
  <c r="R65" i="17"/>
  <c r="W65" i="17"/>
  <c r="C65" i="17"/>
  <c r="AB65" i="17"/>
  <c r="H65" i="17"/>
  <c r="AB66" i="17"/>
  <c r="H66" i="17"/>
  <c r="R66" i="17"/>
  <c r="C66" i="17"/>
  <c r="M66" i="17"/>
  <c r="W66" i="17"/>
  <c r="AG66" i="17"/>
  <c r="AG67" i="17"/>
  <c r="M67" i="17"/>
  <c r="W67" i="17"/>
  <c r="C67" i="17"/>
  <c r="H67" i="17"/>
  <c r="R67" i="17"/>
  <c r="AB67" i="17"/>
  <c r="R71" i="17"/>
  <c r="AB71" i="17"/>
  <c r="H71" i="17"/>
  <c r="M71" i="17"/>
  <c r="W71" i="17"/>
  <c r="AG71" i="17"/>
  <c r="C71" i="17"/>
  <c r="W72" i="17"/>
  <c r="C72" i="17"/>
  <c r="AG72" i="17"/>
  <c r="M72" i="17"/>
  <c r="R72" i="17"/>
  <c r="AB72" i="17"/>
  <c r="H72" i="17"/>
  <c r="AB73" i="17"/>
  <c r="H73" i="17"/>
  <c r="AG73" i="17"/>
  <c r="R73" i="17"/>
  <c r="W73" i="17"/>
  <c r="C73" i="17"/>
  <c r="M73" i="17"/>
  <c r="AG75" i="17"/>
  <c r="M75" i="17"/>
  <c r="R75" i="17"/>
  <c r="W75" i="17"/>
  <c r="C75" i="17"/>
  <c r="H75" i="17"/>
  <c r="AB75" i="17"/>
  <c r="R76" i="17"/>
  <c r="W76" i="17"/>
  <c r="C76" i="17"/>
  <c r="AB76" i="17"/>
  <c r="H76" i="17"/>
  <c r="M76" i="17"/>
  <c r="AG76" i="17"/>
  <c r="W77" i="17"/>
  <c r="C77" i="17"/>
  <c r="AB77" i="17"/>
  <c r="H77" i="17"/>
  <c r="AG77" i="17"/>
  <c r="M77" i="17"/>
  <c r="R77" i="17"/>
  <c r="AB79" i="17"/>
  <c r="H79" i="17"/>
  <c r="AG79" i="17"/>
  <c r="M79" i="17"/>
  <c r="R79" i="17"/>
  <c r="C79" i="17"/>
  <c r="W79" i="17"/>
  <c r="AG82" i="17"/>
  <c r="M82" i="17"/>
  <c r="R82" i="17"/>
  <c r="W82" i="17"/>
  <c r="C82" i="17"/>
  <c r="AB82" i="17"/>
  <c r="H82" i="17"/>
  <c r="Q69" i="14"/>
  <c r="K69" i="14"/>
  <c r="E69" i="14"/>
  <c r="Q70" i="14"/>
  <c r="K70" i="14"/>
  <c r="E70" i="14"/>
  <c r="Q71" i="14"/>
  <c r="K71" i="14"/>
  <c r="E71" i="14"/>
  <c r="Q72" i="14"/>
  <c r="K72" i="14"/>
  <c r="E72" i="14"/>
  <c r="Q73" i="14"/>
  <c r="K73" i="14"/>
  <c r="E73" i="14"/>
  <c r="L75" i="14"/>
  <c r="F75" i="14"/>
  <c r="X75" i="14"/>
  <c r="L76" i="14"/>
  <c r="F76" i="14"/>
  <c r="X76" i="14"/>
  <c r="L77" i="14"/>
  <c r="F77" i="14"/>
  <c r="X77" i="14"/>
  <c r="L78" i="14"/>
  <c r="F78" i="14"/>
  <c r="X78" i="14"/>
  <c r="L79" i="14"/>
  <c r="F79" i="14"/>
  <c r="X79" i="14"/>
  <c r="C81" i="14"/>
  <c r="U81" i="14"/>
  <c r="O81" i="14"/>
  <c r="C82" i="14"/>
  <c r="U82" i="14"/>
  <c r="O82" i="14"/>
  <c r="C83" i="14"/>
  <c r="U83" i="14"/>
  <c r="O83" i="14"/>
  <c r="C84" i="14"/>
  <c r="U84" i="14"/>
  <c r="O84" i="14"/>
  <c r="Q87" i="14"/>
  <c r="K87" i="14"/>
  <c r="E87" i="14"/>
  <c r="Q88" i="14"/>
  <c r="K88" i="14"/>
  <c r="E88" i="14"/>
  <c r="Q89" i="14"/>
  <c r="K89" i="14"/>
  <c r="E89" i="14"/>
  <c r="Q90" i="14"/>
  <c r="K90" i="14"/>
  <c r="E90" i="14"/>
  <c r="Q91" i="14"/>
  <c r="K91" i="14"/>
  <c r="E91" i="14"/>
  <c r="Q92" i="14"/>
  <c r="K92" i="14"/>
  <c r="E92" i="14"/>
  <c r="Q93" i="14"/>
  <c r="K93" i="14"/>
  <c r="E93" i="14"/>
  <c r="Q94" i="14"/>
  <c r="K94" i="14"/>
  <c r="E94" i="14"/>
  <c r="Q95" i="14"/>
  <c r="K95" i="14"/>
  <c r="E95" i="14"/>
  <c r="I54" i="14"/>
  <c r="R54" i="14"/>
  <c r="W54" i="14"/>
  <c r="I55" i="14"/>
  <c r="R55" i="14"/>
  <c r="W55" i="14"/>
  <c r="I56" i="14"/>
  <c r="R56" i="14"/>
  <c r="W56" i="14"/>
  <c r="R57" i="14"/>
  <c r="D58" i="14"/>
  <c r="R58" i="14"/>
  <c r="W58" i="14"/>
  <c r="D59" i="14"/>
  <c r="I59" i="14"/>
  <c r="M59" i="14"/>
  <c r="W59" i="14"/>
  <c r="R60" i="14"/>
  <c r="D61" i="14"/>
  <c r="I61" i="14"/>
  <c r="R61" i="14"/>
  <c r="D62" i="14"/>
  <c r="I62" i="14"/>
  <c r="R62" i="14"/>
  <c r="D63" i="14"/>
  <c r="I63" i="14"/>
  <c r="R63" i="14"/>
  <c r="D65" i="14"/>
  <c r="I65" i="14"/>
  <c r="W65" i="14"/>
  <c r="D66" i="14"/>
  <c r="I66" i="14"/>
  <c r="W66" i="14"/>
  <c r="D67" i="14"/>
  <c r="I67" i="14"/>
  <c r="D70" i="14"/>
  <c r="W70" i="14"/>
  <c r="W77" i="14"/>
  <c r="R78" i="14"/>
  <c r="R81" i="14"/>
  <c r="I83" i="14"/>
  <c r="D90" i="14"/>
  <c r="W90" i="14"/>
  <c r="D94" i="14"/>
  <c r="W94" i="14"/>
  <c r="L69" i="14"/>
  <c r="F69" i="14"/>
  <c r="X69" i="14"/>
  <c r="L70" i="14"/>
  <c r="F70" i="14"/>
  <c r="X70" i="14"/>
  <c r="L71" i="14"/>
  <c r="F71" i="14"/>
  <c r="X71" i="14"/>
  <c r="L72" i="14"/>
  <c r="F72" i="14"/>
  <c r="X72" i="14"/>
  <c r="L73" i="14"/>
  <c r="F73" i="14"/>
  <c r="X73" i="14"/>
  <c r="C75" i="14"/>
  <c r="U75" i="14"/>
  <c r="O75" i="14"/>
  <c r="C76" i="14"/>
  <c r="U76" i="14"/>
  <c r="O76" i="14"/>
  <c r="C77" i="14"/>
  <c r="U77" i="14"/>
  <c r="O77" i="14"/>
  <c r="C78" i="14"/>
  <c r="U78" i="14"/>
  <c r="O78" i="14"/>
  <c r="C79" i="14"/>
  <c r="U79" i="14"/>
  <c r="O79" i="14"/>
  <c r="V81" i="14"/>
  <c r="P81" i="14"/>
  <c r="J81" i="14"/>
  <c r="V82" i="14"/>
  <c r="P82" i="14"/>
  <c r="J82" i="14"/>
  <c r="V83" i="14"/>
  <c r="P83" i="14"/>
  <c r="J83" i="14"/>
  <c r="V84" i="14"/>
  <c r="P84" i="14"/>
  <c r="J84" i="14"/>
  <c r="L87" i="14"/>
  <c r="F87" i="14"/>
  <c r="X87" i="14"/>
  <c r="L88" i="14"/>
  <c r="F88" i="14"/>
  <c r="X88" i="14"/>
  <c r="L89" i="14"/>
  <c r="F89" i="14"/>
  <c r="X89" i="14"/>
  <c r="L90" i="14"/>
  <c r="F90" i="14"/>
  <c r="X90" i="14"/>
  <c r="L91" i="14"/>
  <c r="F91" i="14"/>
  <c r="X91" i="14"/>
  <c r="L92" i="14"/>
  <c r="F92" i="14"/>
  <c r="X92" i="14"/>
  <c r="L93" i="14"/>
  <c r="F93" i="14"/>
  <c r="X93" i="14"/>
  <c r="L94" i="14"/>
  <c r="F94" i="14"/>
  <c r="X94" i="14"/>
  <c r="L95" i="14"/>
  <c r="F95" i="14"/>
  <c r="X95" i="14"/>
  <c r="J67" i="14"/>
  <c r="D71" i="14"/>
  <c r="W71" i="14"/>
  <c r="R72" i="14"/>
  <c r="R75" i="14"/>
  <c r="I77" i="14"/>
  <c r="W78" i="14"/>
  <c r="R79" i="14"/>
  <c r="D81" i="14"/>
  <c r="R82" i="14"/>
  <c r="I84" i="14"/>
  <c r="D87" i="14"/>
  <c r="W87" i="14"/>
  <c r="R88" i="14"/>
  <c r="D91" i="14"/>
  <c r="W91" i="14"/>
  <c r="R92" i="14"/>
  <c r="D95" i="14"/>
  <c r="W95" i="14"/>
  <c r="Q8" i="15"/>
  <c r="R9" i="15"/>
  <c r="F6" i="16"/>
  <c r="P56" i="16"/>
  <c r="U56" i="16"/>
  <c r="K57" i="16"/>
  <c r="P57" i="16"/>
  <c r="U57" i="16"/>
  <c r="K58" i="16"/>
  <c r="P58" i="16"/>
  <c r="U58" i="16"/>
  <c r="K59" i="16"/>
  <c r="U59" i="16"/>
  <c r="K61" i="16"/>
  <c r="P61" i="16"/>
  <c r="U61" i="16"/>
  <c r="K62" i="16"/>
  <c r="P62" i="16"/>
  <c r="U62" i="16"/>
  <c r="K63" i="16"/>
  <c r="P63" i="16"/>
  <c r="U63" i="16"/>
  <c r="K66" i="16"/>
  <c r="P66" i="16"/>
  <c r="U66" i="16"/>
  <c r="K67" i="16"/>
  <c r="P67" i="16"/>
  <c r="U67" i="16"/>
  <c r="K68" i="16"/>
  <c r="P68" i="16"/>
  <c r="U68" i="16"/>
  <c r="K72" i="16"/>
  <c r="P72" i="16"/>
  <c r="U72" i="16"/>
  <c r="K73" i="16"/>
  <c r="P73" i="16"/>
  <c r="U73" i="16"/>
  <c r="K74" i="16"/>
  <c r="P74" i="16"/>
  <c r="U74" i="16"/>
  <c r="U75" i="16"/>
  <c r="P75" i="16"/>
  <c r="K75" i="16"/>
  <c r="F75" i="16"/>
  <c r="K76" i="16"/>
  <c r="P76" i="16"/>
  <c r="U76" i="16"/>
  <c r="K77" i="16"/>
  <c r="P77" i="16"/>
  <c r="U77" i="16"/>
  <c r="K78" i="16"/>
  <c r="P78" i="16"/>
  <c r="U78" i="16"/>
  <c r="K80" i="16"/>
  <c r="P80" i="16"/>
  <c r="U80" i="16"/>
  <c r="K83" i="16"/>
  <c r="P83" i="16"/>
  <c r="U83" i="16"/>
  <c r="K85" i="16"/>
  <c r="P85" i="16"/>
  <c r="U85" i="16"/>
  <c r="P87" i="16"/>
  <c r="F87" i="16"/>
  <c r="U87" i="16"/>
  <c r="K87" i="16"/>
  <c r="U88" i="16"/>
  <c r="P88" i="16"/>
  <c r="K88" i="16"/>
  <c r="F88" i="16"/>
  <c r="K89" i="16"/>
  <c r="P89" i="16"/>
  <c r="U89" i="16"/>
  <c r="U93" i="16"/>
  <c r="F93" i="16"/>
  <c r="P93" i="16"/>
  <c r="K93" i="16"/>
  <c r="U94" i="16"/>
  <c r="F94" i="16"/>
  <c r="K94" i="16"/>
  <c r="H56" i="16"/>
  <c r="N56" i="16"/>
  <c r="F63" i="16"/>
  <c r="F72" i="16"/>
  <c r="F77" i="16"/>
  <c r="F85" i="16"/>
  <c r="R8" i="15"/>
  <c r="R54" i="16"/>
  <c r="R57" i="16"/>
  <c r="C57" i="16"/>
  <c r="H57" i="16"/>
  <c r="R58" i="16"/>
  <c r="C58" i="16"/>
  <c r="H58" i="16"/>
  <c r="R61" i="16"/>
  <c r="C61" i="16"/>
  <c r="H61" i="16"/>
  <c r="R62" i="16"/>
  <c r="C62" i="16"/>
  <c r="H62" i="16"/>
  <c r="R63" i="16"/>
  <c r="C63" i="16"/>
  <c r="H63" i="16"/>
  <c r="R66" i="16"/>
  <c r="C66" i="16"/>
  <c r="H66" i="16"/>
  <c r="R67" i="16"/>
  <c r="C67" i="16"/>
  <c r="H67" i="16"/>
  <c r="R68" i="16"/>
  <c r="C68" i="16"/>
  <c r="H68" i="16"/>
  <c r="R72" i="16"/>
  <c r="C72" i="16"/>
  <c r="H72" i="16"/>
  <c r="R73" i="16"/>
  <c r="C73" i="16"/>
  <c r="H73" i="16"/>
  <c r="R74" i="16"/>
  <c r="C74" i="16"/>
  <c r="H74" i="16"/>
  <c r="R75" i="16"/>
  <c r="M75" i="16"/>
  <c r="H75" i="16"/>
  <c r="C75" i="16"/>
  <c r="R76" i="16"/>
  <c r="C76" i="16"/>
  <c r="H76" i="16"/>
  <c r="R77" i="16"/>
  <c r="C77" i="16"/>
  <c r="H77" i="16"/>
  <c r="R78" i="16"/>
  <c r="C78" i="16"/>
  <c r="H78" i="16"/>
  <c r="R80" i="16"/>
  <c r="C80" i="16"/>
  <c r="H80" i="16"/>
  <c r="R83" i="16"/>
  <c r="C83" i="16"/>
  <c r="H83" i="16"/>
  <c r="R85" i="16"/>
  <c r="C85" i="16"/>
  <c r="H85" i="16"/>
  <c r="R88" i="16"/>
  <c r="M88" i="16"/>
  <c r="H88" i="16"/>
  <c r="C88" i="16"/>
  <c r="R89" i="16"/>
  <c r="C89" i="16"/>
  <c r="H89" i="16"/>
  <c r="H93" i="16"/>
  <c r="M93" i="16"/>
  <c r="R93" i="16"/>
  <c r="C93" i="16"/>
  <c r="H94" i="16"/>
  <c r="M94" i="16"/>
  <c r="R94" i="16"/>
  <c r="C56" i="16"/>
  <c r="I56" i="16"/>
  <c r="S59" i="16"/>
  <c r="F62" i="16"/>
  <c r="M63" i="16"/>
  <c r="F68" i="16"/>
  <c r="M72" i="16"/>
  <c r="F76" i="16"/>
  <c r="M77" i="16"/>
  <c r="F83" i="16"/>
  <c r="M85" i="16"/>
  <c r="F89" i="16"/>
  <c r="C94" i="16"/>
  <c r="D57" i="16"/>
  <c r="I57" i="16"/>
  <c r="N57" i="16"/>
  <c r="D58" i="16"/>
  <c r="I58" i="16"/>
  <c r="N58" i="16"/>
  <c r="D61" i="16"/>
  <c r="I61" i="16"/>
  <c r="N61" i="16"/>
  <c r="D62" i="16"/>
  <c r="I62" i="16"/>
  <c r="N62" i="16"/>
  <c r="D63" i="16"/>
  <c r="I63" i="16"/>
  <c r="N63" i="16"/>
  <c r="D66" i="16"/>
  <c r="I66" i="16"/>
  <c r="N66" i="16"/>
  <c r="D67" i="16"/>
  <c r="I67" i="16"/>
  <c r="N67" i="16"/>
  <c r="D68" i="16"/>
  <c r="I68" i="16"/>
  <c r="N68" i="16"/>
  <c r="D72" i="16"/>
  <c r="I72" i="16"/>
  <c r="N72" i="16"/>
  <c r="D73" i="16"/>
  <c r="I73" i="16"/>
  <c r="N73" i="16"/>
  <c r="D74" i="16"/>
  <c r="I74" i="16"/>
  <c r="N74" i="16"/>
  <c r="S75" i="16"/>
  <c r="N75" i="16"/>
  <c r="I75" i="16"/>
  <c r="D75" i="16"/>
  <c r="D76" i="16"/>
  <c r="I76" i="16"/>
  <c r="N76" i="16"/>
  <c r="D77" i="16"/>
  <c r="I77" i="16"/>
  <c r="N77" i="16"/>
  <c r="D78" i="16"/>
  <c r="I78" i="16"/>
  <c r="N78" i="16"/>
  <c r="D80" i="16"/>
  <c r="I80" i="16"/>
  <c r="N80" i="16"/>
  <c r="D83" i="16"/>
  <c r="I83" i="16"/>
  <c r="N83" i="16"/>
  <c r="D85" i="16"/>
  <c r="I85" i="16"/>
  <c r="N85" i="16"/>
  <c r="S88" i="16"/>
  <c r="N88" i="16"/>
  <c r="I88" i="16"/>
  <c r="D88" i="16"/>
  <c r="D89" i="16"/>
  <c r="I89" i="16"/>
  <c r="N89" i="16"/>
  <c r="N93" i="16"/>
  <c r="S93" i="16"/>
  <c r="D93" i="16"/>
  <c r="N94" i="16"/>
  <c r="S94" i="16"/>
  <c r="I94" i="16"/>
  <c r="D94" i="16"/>
  <c r="D56" i="16"/>
  <c r="K56" i="16"/>
  <c r="F58" i="16"/>
  <c r="F61" i="16"/>
  <c r="M62" i="16"/>
  <c r="S63" i="16"/>
  <c r="F67" i="16"/>
  <c r="M68" i="16"/>
  <c r="S72" i="16"/>
  <c r="F74" i="16"/>
  <c r="M76" i="16"/>
  <c r="S77" i="16"/>
  <c r="F80" i="16"/>
  <c r="M83" i="16"/>
  <c r="S85" i="16"/>
  <c r="M89" i="16"/>
  <c r="P94" i="16"/>
  <c r="AC55" i="17"/>
  <c r="I55" i="17"/>
  <c r="AH55" i="17"/>
  <c r="N55" i="17"/>
  <c r="S55" i="17"/>
  <c r="AH56" i="17"/>
  <c r="N56" i="17"/>
  <c r="S56" i="17"/>
  <c r="X56" i="17"/>
  <c r="D56" i="17"/>
  <c r="S57" i="17"/>
  <c r="X57" i="17"/>
  <c r="D57" i="17"/>
  <c r="AC57" i="17"/>
  <c r="I57" i="17"/>
  <c r="X60" i="17"/>
  <c r="D60" i="17"/>
  <c r="AC60" i="17"/>
  <c r="I60" i="17"/>
  <c r="AH60" i="17"/>
  <c r="N60" i="17"/>
  <c r="AC61" i="17"/>
  <c r="I61" i="17"/>
  <c r="AH61" i="17"/>
  <c r="N61" i="17"/>
  <c r="S61" i="17"/>
  <c r="AH62" i="17"/>
  <c r="N62" i="17"/>
  <c r="S62" i="17"/>
  <c r="X62" i="17"/>
  <c r="D62" i="17"/>
  <c r="AC65" i="17"/>
  <c r="S65" i="17"/>
  <c r="AH65" i="17"/>
  <c r="X65" i="17"/>
  <c r="D65" i="17"/>
  <c r="I65" i="17"/>
  <c r="AH66" i="17"/>
  <c r="N66" i="17"/>
  <c r="X66" i="17"/>
  <c r="D66" i="17"/>
  <c r="AC66" i="17"/>
  <c r="I66" i="17"/>
  <c r="S67" i="17"/>
  <c r="AC67" i="17"/>
  <c r="I67" i="17"/>
  <c r="AH67" i="17"/>
  <c r="D67" i="17"/>
  <c r="N67" i="17"/>
  <c r="X71" i="17"/>
  <c r="D71" i="17"/>
  <c r="AH71" i="17"/>
  <c r="N71" i="17"/>
  <c r="I71" i="17"/>
  <c r="S71" i="17"/>
  <c r="AC72" i="17"/>
  <c r="I72" i="17"/>
  <c r="S72" i="17"/>
  <c r="D72" i="17"/>
  <c r="N72" i="17"/>
  <c r="X72" i="17"/>
  <c r="AH73" i="17"/>
  <c r="N73" i="17"/>
  <c r="X73" i="17"/>
  <c r="D73" i="17"/>
  <c r="I73" i="17"/>
  <c r="S73" i="17"/>
  <c r="AC73" i="17"/>
  <c r="S75" i="17"/>
  <c r="X75" i="17"/>
  <c r="D75" i="17"/>
  <c r="AC75" i="17"/>
  <c r="I75" i="17"/>
  <c r="AH75" i="17"/>
  <c r="X76" i="17"/>
  <c r="D76" i="17"/>
  <c r="AC76" i="17"/>
  <c r="I76" i="17"/>
  <c r="AH76" i="17"/>
  <c r="N76" i="17"/>
  <c r="S76" i="17"/>
  <c r="AC77" i="17"/>
  <c r="I77" i="17"/>
  <c r="AH77" i="17"/>
  <c r="N77" i="17"/>
  <c r="S77" i="17"/>
  <c r="D77" i="17"/>
  <c r="AH79" i="17"/>
  <c r="N79" i="17"/>
  <c r="S79" i="17"/>
  <c r="X79" i="17"/>
  <c r="D79" i="17"/>
  <c r="I79" i="17"/>
  <c r="AC79" i="17"/>
  <c r="S82" i="17"/>
  <c r="X82" i="17"/>
  <c r="D82" i="17"/>
  <c r="AC82" i="17"/>
  <c r="I82" i="17"/>
  <c r="N82" i="17"/>
  <c r="X84" i="17"/>
  <c r="D84" i="17"/>
  <c r="AC84" i="17"/>
  <c r="I84" i="17"/>
  <c r="AH84" i="17"/>
  <c r="N84" i="17"/>
  <c r="S84" i="17"/>
  <c r="S87" i="17"/>
  <c r="X87" i="17"/>
  <c r="D87" i="17"/>
  <c r="AC87" i="17"/>
  <c r="I87" i="17"/>
  <c r="N87" i="17"/>
  <c r="AH87" i="17"/>
  <c r="X88" i="17"/>
  <c r="D88" i="17"/>
  <c r="AC88" i="17"/>
  <c r="I88" i="17"/>
  <c r="AH88" i="17"/>
  <c r="N88" i="17"/>
  <c r="S88" i="17"/>
  <c r="AC92" i="17"/>
  <c r="I92" i="17"/>
  <c r="AH92" i="17"/>
  <c r="N92" i="17"/>
  <c r="S92" i="17"/>
  <c r="X92" i="17"/>
  <c r="AH93" i="17"/>
  <c r="N93" i="17"/>
  <c r="S93" i="17"/>
  <c r="X93" i="17"/>
  <c r="D93" i="17"/>
  <c r="I93" i="17"/>
  <c r="AC93" i="17"/>
  <c r="S66" i="17"/>
  <c r="X67" i="17"/>
  <c r="AC71" i="17"/>
  <c r="AH72" i="17"/>
  <c r="AG53" i="17"/>
  <c r="D55" i="17"/>
  <c r="X55" i="17"/>
  <c r="I56" i="17"/>
  <c r="AC56" i="17"/>
  <c r="N57" i="17"/>
  <c r="AH57" i="17"/>
  <c r="S60" i="17"/>
  <c r="D61" i="17"/>
  <c r="X61" i="17"/>
  <c r="I62" i="17"/>
  <c r="AC62" i="17"/>
  <c r="N65" i="17"/>
  <c r="D92" i="17"/>
  <c r="AI6" i="17"/>
  <c r="AI53" i="17" s="1"/>
  <c r="AI86" i="17"/>
  <c r="Y86" i="17"/>
  <c r="O86" i="17"/>
  <c r="E86" i="17"/>
  <c r="AD86" i="17"/>
  <c r="T86" i="17"/>
  <c r="J86" i="17"/>
  <c r="F55" i="17"/>
  <c r="Z55" i="17"/>
  <c r="K56" i="17"/>
  <c r="AE56" i="17"/>
  <c r="P57" i="17"/>
  <c r="AJ57" i="17"/>
  <c r="U60" i="17"/>
  <c r="F61" i="17"/>
  <c r="Z61" i="17"/>
  <c r="K62" i="17"/>
  <c r="AE62" i="17"/>
  <c r="P65" i="17"/>
  <c r="AE65" i="17"/>
  <c r="AG84" i="17"/>
  <c r="AB87" i="17"/>
  <c r="W6" i="18"/>
  <c r="U66" i="17"/>
  <c r="AE66" i="17"/>
  <c r="K66" i="17"/>
  <c r="Z67" i="17"/>
  <c r="F67" i="17"/>
  <c r="AJ67" i="17"/>
  <c r="P67" i="17"/>
  <c r="AE71" i="17"/>
  <c r="K71" i="17"/>
  <c r="U71" i="17"/>
  <c r="AJ72" i="17"/>
  <c r="P72" i="17"/>
  <c r="Z72" i="17"/>
  <c r="F72" i="17"/>
  <c r="U73" i="17"/>
  <c r="AE73" i="17"/>
  <c r="K73" i="17"/>
  <c r="Z75" i="17"/>
  <c r="F75" i="17"/>
  <c r="AE75" i="17"/>
  <c r="K75" i="17"/>
  <c r="AJ75" i="17"/>
  <c r="P75" i="17"/>
  <c r="AE76" i="17"/>
  <c r="K76" i="17"/>
  <c r="AJ76" i="17"/>
  <c r="P76" i="17"/>
  <c r="U76" i="17"/>
  <c r="AJ77" i="17"/>
  <c r="P77" i="17"/>
  <c r="U77" i="17"/>
  <c r="Z77" i="17"/>
  <c r="F77" i="17"/>
  <c r="U79" i="17"/>
  <c r="Z79" i="17"/>
  <c r="F79" i="17"/>
  <c r="AE79" i="17"/>
  <c r="K79" i="17"/>
  <c r="Z82" i="17"/>
  <c r="F82" i="17"/>
  <c r="AE82" i="17"/>
  <c r="K82" i="17"/>
  <c r="AJ82" i="17"/>
  <c r="P82" i="17"/>
  <c r="AE84" i="17"/>
  <c r="K84" i="17"/>
  <c r="AJ84" i="17"/>
  <c r="P84" i="17"/>
  <c r="U84" i="17"/>
  <c r="AE86" i="17"/>
  <c r="U86" i="17"/>
  <c r="K86" i="17"/>
  <c r="Z87" i="17"/>
  <c r="F87" i="17"/>
  <c r="AE87" i="17"/>
  <c r="K87" i="17"/>
  <c r="AJ87" i="17"/>
  <c r="P87" i="17"/>
  <c r="AE88" i="17"/>
  <c r="K88" i="17"/>
  <c r="AJ88" i="17"/>
  <c r="P88" i="17"/>
  <c r="U88" i="17"/>
  <c r="AJ92" i="17"/>
  <c r="P92" i="17"/>
  <c r="U92" i="17"/>
  <c r="Z92" i="17"/>
  <c r="F92" i="17"/>
  <c r="U93" i="17"/>
  <c r="Z93" i="17"/>
  <c r="F93" i="17"/>
  <c r="AE93" i="17"/>
  <c r="K93" i="17"/>
  <c r="F56" i="17"/>
  <c r="K57" i="17"/>
  <c r="P60" i="17"/>
  <c r="F62" i="17"/>
  <c r="K65" i="17"/>
  <c r="Z66" i="17"/>
  <c r="AE67" i="17"/>
  <c r="AJ71" i="17"/>
  <c r="F73" i="17"/>
  <c r="AJ73" i="17"/>
  <c r="K77" i="17"/>
  <c r="U82" i="17"/>
  <c r="F86" i="17"/>
  <c r="Z88" i="17"/>
  <c r="AJ93" i="17"/>
  <c r="U5" i="18"/>
  <c r="W5" i="18" s="1"/>
  <c r="R84" i="17"/>
  <c r="W84" i="17"/>
  <c r="C84" i="17"/>
  <c r="AB84" i="17"/>
  <c r="H84" i="17"/>
  <c r="AG87" i="17"/>
  <c r="M87" i="17"/>
  <c r="R87" i="17"/>
  <c r="W87" i="17"/>
  <c r="C87" i="17"/>
  <c r="R88" i="17"/>
  <c r="W88" i="17"/>
  <c r="C88" i="17"/>
  <c r="AB88" i="17"/>
  <c r="H88" i="17"/>
  <c r="W92" i="17"/>
  <c r="C92" i="17"/>
  <c r="AB92" i="17"/>
  <c r="H92" i="17"/>
  <c r="AG92" i="17"/>
  <c r="M92" i="17"/>
  <c r="AB93" i="17"/>
  <c r="H93" i="17"/>
  <c r="AG93" i="17"/>
  <c r="M93" i="17"/>
  <c r="R93" i="17"/>
  <c r="AG88" i="17"/>
  <c r="P93" i="17"/>
  <c r="U53" i="14" l="1"/>
  <c r="C53" i="14"/>
  <c r="L53" i="14"/>
  <c r="K53" i="14"/>
  <c r="AA13" i="23"/>
  <c r="Q10" i="23"/>
  <c r="P10" i="23"/>
  <c r="R10" i="23"/>
  <c r="N9" i="23"/>
  <c r="Y11" i="23" s="1"/>
  <c r="AA17" i="23"/>
  <c r="AA19" i="23"/>
  <c r="AB60" i="19"/>
  <c r="AA60" i="19"/>
  <c r="U60" i="19"/>
  <c r="Z60" i="19"/>
  <c r="Y60" i="19"/>
  <c r="X60" i="19"/>
  <c r="W60" i="19"/>
  <c r="V60" i="19"/>
  <c r="D54" i="16"/>
  <c r="J53" i="14"/>
  <c r="E53" i="14"/>
  <c r="S71" i="14"/>
  <c r="U11" i="23"/>
  <c r="M71" i="14"/>
  <c r="G71" i="14"/>
  <c r="P14" i="23"/>
  <c r="AA14" i="23"/>
  <c r="M70" i="14"/>
  <c r="S70" i="14"/>
  <c r="G70" i="14"/>
  <c r="S75" i="14"/>
  <c r="R15" i="23"/>
  <c r="R14" i="23"/>
  <c r="V10" i="23"/>
  <c r="W10" i="23"/>
  <c r="Q13" i="23"/>
  <c r="J21" i="10"/>
  <c r="J24" i="10"/>
  <c r="C34" i="10"/>
  <c r="I34" i="10"/>
  <c r="W54" i="20"/>
  <c r="G87" i="14"/>
  <c r="M87" i="14"/>
  <c r="AA63" i="19"/>
  <c r="Y63" i="19"/>
  <c r="S17" i="12"/>
  <c r="M75" i="14"/>
  <c r="R17" i="12"/>
  <c r="K5" i="7"/>
  <c r="N6" i="23"/>
  <c r="N7" i="23" s="1"/>
  <c r="Q11" i="23"/>
  <c r="P12" i="23"/>
  <c r="AA11" i="23"/>
  <c r="W13" i="23"/>
  <c r="Q12" i="23"/>
  <c r="U12" i="23"/>
  <c r="AA15" i="23"/>
  <c r="R13" i="23"/>
  <c r="U10" i="23"/>
  <c r="T10" i="23"/>
  <c r="T14" i="23"/>
  <c r="U14" i="23"/>
  <c r="W11" i="23"/>
  <c r="R11" i="23"/>
  <c r="V12" i="23"/>
  <c r="Q14" i="23"/>
  <c r="P15" i="23"/>
  <c r="G88" i="14"/>
  <c r="W12" i="23"/>
  <c r="V14" i="23"/>
  <c r="V15" i="23"/>
  <c r="U15" i="23"/>
  <c r="W14" i="23"/>
  <c r="T13" i="23"/>
  <c r="P11" i="23"/>
  <c r="X53" i="17"/>
  <c r="J5" i="11"/>
  <c r="G90" i="14"/>
  <c r="N5" i="7"/>
  <c r="S83" i="14"/>
  <c r="J23" i="10"/>
  <c r="S91" i="14"/>
  <c r="AC53" i="17"/>
  <c r="S53" i="17"/>
  <c r="M69" i="14"/>
  <c r="N53" i="17"/>
  <c r="G63" i="14"/>
  <c r="M91" i="14"/>
  <c r="G92" i="14"/>
  <c r="G69" i="14"/>
  <c r="S69" i="14"/>
  <c r="S7" i="12"/>
  <c r="Z63" i="19"/>
  <c r="AA31" i="23"/>
  <c r="W17" i="12"/>
  <c r="W6" i="13"/>
  <c r="S88" i="14"/>
  <c r="S92" i="14"/>
  <c r="P5" i="7"/>
  <c r="Q12" i="12"/>
  <c r="I53" i="17"/>
  <c r="S87" i="14"/>
  <c r="S12" i="12"/>
  <c r="G91" i="14"/>
  <c r="M58" i="14"/>
  <c r="K5" i="11"/>
  <c r="V75" i="19"/>
  <c r="W15" i="23"/>
  <c r="R12" i="23"/>
  <c r="T11" i="23"/>
  <c r="Q15" i="23"/>
  <c r="V11" i="23"/>
  <c r="P13" i="23"/>
  <c r="AA41" i="23"/>
  <c r="M62" i="14"/>
  <c r="S73" i="14"/>
  <c r="H6" i="12"/>
  <c r="M92" i="14"/>
  <c r="G34" i="10"/>
  <c r="AA10" i="23"/>
  <c r="V13" i="23"/>
  <c r="T15" i="23"/>
  <c r="T12" i="23"/>
  <c r="U13" i="23"/>
  <c r="L5" i="7"/>
  <c r="Y17" i="12"/>
  <c r="M90" i="14"/>
  <c r="O5" i="7"/>
  <c r="Q5" i="7"/>
  <c r="S93" i="14"/>
  <c r="S81" i="14"/>
  <c r="E34" i="10"/>
  <c r="G25" i="9"/>
  <c r="F25" i="9"/>
  <c r="AA38" i="23"/>
  <c r="M93" i="14"/>
  <c r="F31" i="9"/>
  <c r="W6" i="12"/>
  <c r="S62" i="14"/>
  <c r="U77" i="19"/>
  <c r="V81" i="19"/>
  <c r="N17" i="12"/>
  <c r="Q7" i="12"/>
  <c r="N22" i="12"/>
  <c r="K22" i="12"/>
  <c r="G62" i="14"/>
  <c r="G93" i="14"/>
  <c r="G73" i="14"/>
  <c r="M81" i="14"/>
  <c r="V73" i="19"/>
  <c r="K17" i="12"/>
  <c r="X6" i="12"/>
  <c r="S90" i="14"/>
  <c r="G81" i="14"/>
  <c r="M73" i="14"/>
  <c r="AA77" i="19"/>
  <c r="V6" i="12"/>
  <c r="U75" i="19"/>
  <c r="L12" i="12"/>
  <c r="K6" i="12"/>
  <c r="M12" i="12"/>
  <c r="L22" i="12"/>
  <c r="S5" i="11"/>
  <c r="M5" i="11"/>
  <c r="Q5" i="11"/>
  <c r="P5" i="11"/>
  <c r="N5" i="11"/>
  <c r="Y53" i="17"/>
  <c r="D53" i="17"/>
  <c r="Z10" i="12"/>
  <c r="Z9" i="12"/>
  <c r="O7" i="12"/>
  <c r="Z25" i="12"/>
  <c r="Z24" i="12"/>
  <c r="Z23" i="12"/>
  <c r="O22" i="12"/>
  <c r="Q22" i="12"/>
  <c r="Z20" i="12"/>
  <c r="Z19" i="12"/>
  <c r="Z18" i="12"/>
  <c r="O17" i="12"/>
  <c r="L17" i="12"/>
  <c r="S22" i="12"/>
  <c r="K5" i="12"/>
  <c r="Z15" i="12"/>
  <c r="Z14" i="12"/>
  <c r="Z13" i="12"/>
  <c r="O12" i="12"/>
  <c r="L7" i="12"/>
  <c r="V6" i="13"/>
  <c r="X5" i="12"/>
  <c r="H5" i="12"/>
  <c r="Y22" i="12"/>
  <c r="Y5" i="12"/>
  <c r="X12" i="12"/>
  <c r="X22" i="12"/>
  <c r="Y95" i="19"/>
  <c r="Z69" i="19"/>
  <c r="W90" i="19"/>
  <c r="V86" i="19"/>
  <c r="U84" i="19"/>
  <c r="W80" i="19"/>
  <c r="U74" i="19"/>
  <c r="Z81" i="19"/>
  <c r="S95" i="14"/>
  <c r="G82" i="14"/>
  <c r="M82" i="14"/>
  <c r="S89" i="14"/>
  <c r="G55" i="14"/>
  <c r="M72" i="14"/>
  <c r="M95" i="14"/>
  <c r="S55" i="14"/>
  <c r="M60" i="14"/>
  <c r="G95" i="14"/>
  <c r="M55" i="14"/>
  <c r="M56" i="14"/>
  <c r="M88" i="14"/>
  <c r="G67" i="14"/>
  <c r="M78" i="14"/>
  <c r="G72" i="14"/>
  <c r="S94" i="14"/>
  <c r="M89" i="14"/>
  <c r="S72" i="14"/>
  <c r="S67" i="14"/>
  <c r="G89" i="14"/>
  <c r="G75" i="14"/>
  <c r="X5" i="13"/>
  <c r="K6" i="13"/>
  <c r="L6" i="13"/>
  <c r="J6" i="13"/>
  <c r="X6" i="13"/>
  <c r="E53" i="17"/>
  <c r="M94" i="14"/>
  <c r="G94" i="14"/>
  <c r="V12" i="12"/>
  <c r="AA48" i="23"/>
  <c r="J6" i="6"/>
  <c r="K6" i="6"/>
  <c r="I6" i="6"/>
  <c r="M6" i="6"/>
  <c r="R53" i="17"/>
  <c r="S79" i="14"/>
  <c r="AA62" i="19"/>
  <c r="AA34" i="23"/>
  <c r="W5" i="12"/>
  <c r="H53" i="17"/>
  <c r="H54" i="16"/>
  <c r="S65" i="14"/>
  <c r="R53" i="14"/>
  <c r="G58" i="14"/>
  <c r="D31" i="9"/>
  <c r="U95" i="19"/>
  <c r="AA25" i="23"/>
  <c r="W22" i="12"/>
  <c r="M79" i="14"/>
  <c r="U79" i="19"/>
  <c r="AA37" i="23"/>
  <c r="X56" i="19"/>
  <c r="Y86" i="19"/>
  <c r="W56" i="19"/>
  <c r="Y74" i="19"/>
  <c r="Y62" i="19"/>
  <c r="Z75" i="19"/>
  <c r="V69" i="19"/>
  <c r="W75" i="19"/>
  <c r="W94" i="19"/>
  <c r="Y59" i="19"/>
  <c r="Z96" i="19"/>
  <c r="Z90" i="19"/>
  <c r="X80" i="19"/>
  <c r="AA74" i="19"/>
  <c r="Z59" i="19"/>
  <c r="X90" i="19"/>
  <c r="Y75" i="19"/>
  <c r="L55" i="19"/>
  <c r="U59" i="19"/>
  <c r="V90" i="19"/>
  <c r="V71" i="19"/>
  <c r="V59" i="19"/>
  <c r="AA80" i="19"/>
  <c r="Y79" i="19"/>
  <c r="W95" i="19"/>
  <c r="Z80" i="19"/>
  <c r="U90" i="19"/>
  <c r="AA79" i="19"/>
  <c r="T54" i="20"/>
  <c r="V54" i="20"/>
  <c r="X54" i="20"/>
  <c r="U54" i="20"/>
  <c r="S54" i="20"/>
  <c r="Z94" i="19"/>
  <c r="Y94" i="19"/>
  <c r="Z57" i="19"/>
  <c r="AA94" i="19"/>
  <c r="AA90" i="19"/>
  <c r="W89" i="19"/>
  <c r="V94" i="19"/>
  <c r="V80" i="19"/>
  <c r="Z73" i="19"/>
  <c r="V67" i="19"/>
  <c r="V95" i="19"/>
  <c r="U73" i="19"/>
  <c r="W62" i="19"/>
  <c r="X58" i="19"/>
  <c r="Y90" i="19"/>
  <c r="Z79" i="19"/>
  <c r="V57" i="19"/>
  <c r="AA84" i="19"/>
  <c r="Y68" i="19"/>
  <c r="U62" i="19"/>
  <c r="U69" i="19"/>
  <c r="Y84" i="19"/>
  <c r="Y89" i="19"/>
  <c r="W84" i="19"/>
  <c r="AA89" i="19"/>
  <c r="W74" i="19"/>
  <c r="X64" i="19"/>
  <c r="I55" i="19"/>
  <c r="AA64" i="19"/>
  <c r="H55" i="19"/>
  <c r="V79" i="19"/>
  <c r="Z74" i="19"/>
  <c r="Y64" i="19"/>
  <c r="Z84" i="19"/>
  <c r="X84" i="19"/>
  <c r="V62" i="19"/>
  <c r="U58" i="19"/>
  <c r="V64" i="19"/>
  <c r="W73" i="19"/>
  <c r="Q55" i="19"/>
  <c r="U64" i="19"/>
  <c r="X95" i="19"/>
  <c r="X89" i="19"/>
  <c r="X85" i="19"/>
  <c r="V84" i="19"/>
  <c r="Z95" i="19"/>
  <c r="AA85" i="19"/>
  <c r="U85" i="19"/>
  <c r="Y80" i="19"/>
  <c r="Y69" i="19"/>
  <c r="Z85" i="19"/>
  <c r="W64" i="19"/>
  <c r="G60" i="14"/>
  <c r="M83" i="14"/>
  <c r="S78" i="14"/>
  <c r="S76" i="14"/>
  <c r="G76" i="14"/>
  <c r="S60" i="14"/>
  <c r="M54" i="14"/>
  <c r="M65" i="14"/>
  <c r="G84" i="14"/>
  <c r="G83" i="14"/>
  <c r="G57" i="14"/>
  <c r="S58" i="14"/>
  <c r="Q18" i="15"/>
  <c r="O5" i="15"/>
  <c r="P5" i="15"/>
  <c r="Q5" i="15"/>
  <c r="AA20" i="23"/>
  <c r="AA22" i="23"/>
  <c r="AA32" i="23"/>
  <c r="AA44" i="23"/>
  <c r="AA21" i="23"/>
  <c r="AA27" i="23"/>
  <c r="AA43" i="23"/>
  <c r="AA39" i="23"/>
  <c r="AA24" i="23"/>
  <c r="AA26" i="23"/>
  <c r="AA36" i="23"/>
  <c r="AA28" i="23"/>
  <c r="AA46" i="23"/>
  <c r="AA50" i="23"/>
  <c r="AA23" i="23"/>
  <c r="AA29" i="23"/>
  <c r="AA45" i="23"/>
  <c r="AA47" i="23"/>
  <c r="AA49" i="23"/>
  <c r="AA40" i="23"/>
  <c r="AA42" i="23"/>
  <c r="AA30" i="23"/>
  <c r="N18" i="23"/>
  <c r="AA35" i="23"/>
  <c r="AA33" i="23"/>
  <c r="D54" i="20"/>
  <c r="I54" i="20"/>
  <c r="H54" i="20"/>
  <c r="E54" i="20"/>
  <c r="AB91" i="19"/>
  <c r="Y91" i="19"/>
  <c r="U91" i="19"/>
  <c r="Z91" i="19"/>
  <c r="Y67" i="19"/>
  <c r="AA68" i="19"/>
  <c r="U68" i="19"/>
  <c r="U96" i="19"/>
  <c r="X91" i="19"/>
  <c r="V63" i="19"/>
  <c r="E55" i="19"/>
  <c r="V91" i="19"/>
  <c r="U81" i="19"/>
  <c r="AB81" i="19"/>
  <c r="AB78" i="19"/>
  <c r="AA78" i="19"/>
  <c r="AB71" i="19"/>
  <c r="X71" i="19"/>
  <c r="O55" i="19"/>
  <c r="S55" i="19"/>
  <c r="U63" i="19"/>
  <c r="Y78" i="19"/>
  <c r="W68" i="19"/>
  <c r="X57" i="19"/>
  <c r="AB57" i="19"/>
  <c r="M55" i="19"/>
  <c r="AA96" i="19"/>
  <c r="AA86" i="19"/>
  <c r="Y85" i="19"/>
  <c r="Y77" i="19"/>
  <c r="Y71" i="19"/>
  <c r="Y57" i="19"/>
  <c r="P55" i="19"/>
  <c r="X81" i="19"/>
  <c r="G54" i="20"/>
  <c r="AA95" i="19"/>
  <c r="AA91" i="19"/>
  <c r="AB94" i="19"/>
  <c r="U94" i="19"/>
  <c r="W85" i="19"/>
  <c r="AB74" i="19"/>
  <c r="X74" i="19"/>
  <c r="AB69" i="19"/>
  <c r="AA69" i="19"/>
  <c r="AB62" i="19"/>
  <c r="Z62" i="19"/>
  <c r="AA58" i="19"/>
  <c r="AB58" i="19"/>
  <c r="V58" i="19"/>
  <c r="Z58" i="19"/>
  <c r="X96" i="19"/>
  <c r="AB79" i="19"/>
  <c r="X79" i="19"/>
  <c r="U78" i="19"/>
  <c r="U80" i="19"/>
  <c r="AA71" i="19"/>
  <c r="Y58" i="19"/>
  <c r="V56" i="19"/>
  <c r="AB56" i="19"/>
  <c r="AA56" i="19"/>
  <c r="Z56" i="19"/>
  <c r="W77" i="19"/>
  <c r="W69" i="19"/>
  <c r="Z64" i="19"/>
  <c r="V85" i="19"/>
  <c r="Y56" i="19"/>
  <c r="AB75" i="19"/>
  <c r="AA75" i="19"/>
  <c r="W57" i="19"/>
  <c r="AA67" i="19"/>
  <c r="AB67" i="19"/>
  <c r="AB63" i="19"/>
  <c r="W63" i="19"/>
  <c r="AB68" i="19"/>
  <c r="X68" i="19"/>
  <c r="F54" i="20"/>
  <c r="C54" i="20"/>
  <c r="V96" i="19"/>
  <c r="G55" i="19"/>
  <c r="AB6" i="19"/>
  <c r="AA55" i="19" s="1"/>
  <c r="C55" i="19"/>
  <c r="F55" i="19"/>
  <c r="J55" i="19"/>
  <c r="U67" i="19"/>
  <c r="W96" i="19"/>
  <c r="W86" i="19"/>
  <c r="Y81" i="19"/>
  <c r="U71" i="19"/>
  <c r="U57" i="19"/>
  <c r="W91" i="19"/>
  <c r="U89" i="19"/>
  <c r="AB89" i="19"/>
  <c r="Z86" i="19"/>
  <c r="Z78" i="19"/>
  <c r="Z67" i="19"/>
  <c r="Y96" i="19"/>
  <c r="W78" i="19"/>
  <c r="U86" i="19"/>
  <c r="AB77" i="19"/>
  <c r="X77" i="19"/>
  <c r="AA73" i="19"/>
  <c r="AB73" i="19"/>
  <c r="N55" i="19"/>
  <c r="X86" i="19"/>
  <c r="V77" i="19"/>
  <c r="AA81" i="19"/>
  <c r="W71" i="19"/>
  <c r="V68" i="19"/>
  <c r="X59" i="19"/>
  <c r="AB59" i="19"/>
  <c r="W59" i="19"/>
  <c r="V89" i="19"/>
  <c r="X78" i="19"/>
  <c r="X73" i="19"/>
  <c r="X67" i="19"/>
  <c r="J35" i="10"/>
  <c r="E35" i="10"/>
  <c r="G35" i="10"/>
  <c r="C35" i="10"/>
  <c r="H35" i="10"/>
  <c r="F35" i="10"/>
  <c r="D35" i="10"/>
  <c r="R5" i="8"/>
  <c r="S5" i="8"/>
  <c r="N5" i="8"/>
  <c r="M53" i="17"/>
  <c r="T53" i="17"/>
  <c r="M61" i="14"/>
  <c r="Y6" i="14"/>
  <c r="Y53" i="14" s="1"/>
  <c r="Y54" i="14"/>
  <c r="M66" i="14"/>
  <c r="O6" i="7"/>
  <c r="L6" i="7"/>
  <c r="N6" i="7"/>
  <c r="M6" i="7"/>
  <c r="S54" i="14"/>
  <c r="I47" i="9"/>
  <c r="M67" i="14"/>
  <c r="Q5" i="8"/>
  <c r="I54" i="9"/>
  <c r="G31" i="9"/>
  <c r="M5" i="6"/>
  <c r="K5" i="6"/>
  <c r="O5" i="8"/>
  <c r="O53" i="17"/>
  <c r="M54" i="16"/>
  <c r="W53" i="14"/>
  <c r="S61" i="14"/>
  <c r="X53" i="14"/>
  <c r="Y77" i="14"/>
  <c r="M77" i="14"/>
  <c r="G65" i="14"/>
  <c r="O53" i="14"/>
  <c r="I52" i="9"/>
  <c r="M57" i="14"/>
  <c r="G79" i="14"/>
  <c r="G66" i="14"/>
  <c r="M5" i="8"/>
  <c r="U6" i="5"/>
  <c r="R6" i="5"/>
  <c r="T6" i="5"/>
  <c r="M84" i="14"/>
  <c r="P6" i="5"/>
  <c r="O6" i="5"/>
  <c r="I45" i="9"/>
  <c r="I25" i="9"/>
  <c r="D25" i="9"/>
  <c r="H25" i="9"/>
  <c r="C25" i="9"/>
  <c r="I48" i="9"/>
  <c r="E25" i="9"/>
  <c r="AD53" i="17"/>
  <c r="J53" i="17"/>
  <c r="N54" i="16"/>
  <c r="T54" i="16"/>
  <c r="O54" i="16"/>
  <c r="G61" i="14"/>
  <c r="S84" i="14"/>
  <c r="S82" i="14"/>
  <c r="I54" i="16"/>
  <c r="G77" i="14"/>
  <c r="S66" i="14"/>
  <c r="S56" i="14"/>
  <c r="G78" i="14"/>
  <c r="S63" i="14"/>
  <c r="S57" i="14"/>
  <c r="V53" i="14"/>
  <c r="P53" i="14"/>
  <c r="Z5" i="13"/>
  <c r="Y5" i="13"/>
  <c r="W5" i="13"/>
  <c r="P5" i="8"/>
  <c r="I55" i="9"/>
  <c r="E31" i="9"/>
  <c r="I31" i="9"/>
  <c r="I53" i="9"/>
  <c r="I51" i="9"/>
  <c r="H31" i="9"/>
  <c r="G56" i="14"/>
  <c r="M76" i="14"/>
  <c r="M63" i="14"/>
  <c r="J20" i="10"/>
  <c r="H34" i="10"/>
  <c r="F34" i="10"/>
  <c r="D34" i="10"/>
  <c r="J34" i="10"/>
  <c r="I46" i="9"/>
  <c r="N6" i="5"/>
  <c r="Y36" i="23" l="1"/>
  <c r="Y18" i="23"/>
  <c r="W8" i="23"/>
  <c r="P8" i="23"/>
  <c r="Q8" i="23"/>
  <c r="P16" i="23"/>
  <c r="Q6" i="23"/>
  <c r="P6" i="23"/>
  <c r="M53" i="14"/>
  <c r="G53" i="14"/>
  <c r="L5" i="12"/>
  <c r="R6" i="23"/>
  <c r="W6" i="23"/>
  <c r="V16" i="23"/>
  <c r="U6" i="23"/>
  <c r="T8" i="23"/>
  <c r="V6" i="23"/>
  <c r="R6" i="12"/>
  <c r="V8" i="23"/>
  <c r="Y14" i="23"/>
  <c r="Y50" i="23"/>
  <c r="T17" i="12"/>
  <c r="T7" i="12"/>
  <c r="W16" i="23"/>
  <c r="Y15" i="23"/>
  <c r="R16" i="23"/>
  <c r="Q16" i="23"/>
  <c r="Y12" i="23"/>
  <c r="Y10" i="23"/>
  <c r="U8" i="23"/>
  <c r="T16" i="23"/>
  <c r="Y13" i="23"/>
  <c r="T6" i="23"/>
  <c r="R8" i="23"/>
  <c r="AA6" i="23"/>
  <c r="AA8" i="23"/>
  <c r="T12" i="12"/>
  <c r="U16" i="23"/>
  <c r="AA16" i="23"/>
  <c r="Y20" i="23"/>
  <c r="Y31" i="23"/>
  <c r="Y30" i="23"/>
  <c r="Y33" i="23"/>
  <c r="Y32" i="23"/>
  <c r="Y24" i="23"/>
  <c r="Y37" i="23"/>
  <c r="Y34" i="23"/>
  <c r="Y26" i="23"/>
  <c r="Y39" i="23"/>
  <c r="Y38" i="23"/>
  <c r="Y21" i="23"/>
  <c r="Y41" i="23"/>
  <c r="Y40" i="23"/>
  <c r="Y23" i="23"/>
  <c r="Y45" i="23"/>
  <c r="Y42" i="23"/>
  <c r="Y25" i="23"/>
  <c r="Y47" i="23"/>
  <c r="Y46" i="23"/>
  <c r="Y29" i="23"/>
  <c r="Y49" i="23"/>
  <c r="Y48" i="23"/>
  <c r="S6" i="12"/>
  <c r="S5" i="12"/>
  <c r="Q5" i="12"/>
  <c r="R5" i="12"/>
  <c r="Z7" i="12"/>
  <c r="N6" i="12"/>
  <c r="L6" i="12"/>
  <c r="Z6" i="12"/>
  <c r="O6" i="12"/>
  <c r="M6" i="12"/>
  <c r="T5" i="12"/>
  <c r="T22" i="12"/>
  <c r="Z22" i="12"/>
  <c r="Z5" i="12"/>
  <c r="Z12" i="12"/>
  <c r="O5" i="12"/>
  <c r="N5" i="12"/>
  <c r="M5" i="12"/>
  <c r="Y19" i="23"/>
  <c r="Y35" i="23"/>
  <c r="Y28" i="23"/>
  <c r="Y44" i="23"/>
  <c r="Y22" i="23"/>
  <c r="Y27" i="23"/>
  <c r="Y43" i="23"/>
  <c r="V55" i="19"/>
  <c r="U55" i="19"/>
  <c r="AB55" i="19"/>
  <c r="X55" i="19"/>
  <c r="W55" i="19"/>
  <c r="Y55" i="19"/>
  <c r="Z55" i="19"/>
  <c r="S53" i="14"/>
  <c r="P54" i="16"/>
  <c r="K54" i="16"/>
  <c r="Y9" i="23" l="1"/>
  <c r="Y16" i="23"/>
  <c r="Y7" i="23"/>
  <c r="Y16" i="27"/>
  <c r="Y9" i="27"/>
  <c r="Y7" i="27"/>
  <c r="F53" i="17"/>
  <c r="AE53" i="17"/>
  <c r="P53" i="17"/>
  <c r="K53" i="17"/>
  <c r="AJ53" i="17"/>
  <c r="Z53" i="17"/>
  <c r="Z6" i="17"/>
  <c r="U53" i="17"/>
  <c r="U6" i="17"/>
  <c r="AJ6" i="17"/>
</calcChain>
</file>

<file path=xl/sharedStrings.xml><?xml version="1.0" encoding="utf-8"?>
<sst xmlns="http://schemas.openxmlformats.org/spreadsheetml/2006/main" count="6099" uniqueCount="677">
  <si>
    <t>Back to</t>
  </si>
  <si>
    <t>Contents</t>
  </si>
  <si>
    <t>Table A1: Number of missing related calls recorded by UK police forces, 2015-2020</t>
  </si>
  <si>
    <t>Numbers</t>
  </si>
  <si>
    <t>Percentages</t>
  </si>
  <si>
    <t>2015/16</t>
  </si>
  <si>
    <t>2016/17</t>
  </si>
  <si>
    <t>2017/18</t>
  </si>
  <si>
    <t>2018/19</t>
  </si>
  <si>
    <t>2019/20</t>
  </si>
  <si>
    <t>Difference: 2019/20 - 2018/19</t>
  </si>
  <si>
    <t>England and Wales</t>
  </si>
  <si>
    <t>Avon and Somerset</t>
  </si>
  <si>
    <t>Bedfordshire</t>
  </si>
  <si>
    <t>Cambridgeshire</t>
  </si>
  <si>
    <t>Cheshire</t>
  </si>
  <si>
    <t>City of London</t>
  </si>
  <si>
    <t>Cleveland</t>
  </si>
  <si>
    <t>Cumbria</t>
  </si>
  <si>
    <t>Derbyshire</t>
  </si>
  <si>
    <t>Devon and Cornwall</t>
  </si>
  <si>
    <t>Dorset</t>
  </si>
  <si>
    <t>x</t>
  </si>
  <si>
    <t>Durham</t>
  </si>
  <si>
    <t>Dyfed-Powys</t>
  </si>
  <si>
    <t>Essex</t>
  </si>
  <si>
    <t>Gloucestershire</t>
  </si>
  <si>
    <r>
      <t xml:space="preserve">Greater Manchester </t>
    </r>
    <r>
      <rPr>
        <b/>
        <vertAlign val="superscript"/>
        <sz val="10"/>
        <rFont val="Verdana"/>
        <family val="2"/>
      </rPr>
      <t>1</t>
    </r>
  </si>
  <si>
    <t>Gwent</t>
  </si>
  <si>
    <t>Hampshire</t>
  </si>
  <si>
    <t>Hertfordshire</t>
  </si>
  <si>
    <t>Humberside</t>
  </si>
  <si>
    <t>Kent</t>
  </si>
  <si>
    <t>Lancashire</t>
  </si>
  <si>
    <t>Leicestershire</t>
  </si>
  <si>
    <t>Lincolnshire</t>
  </si>
  <si>
    <t>Merseyside</t>
  </si>
  <si>
    <t>Metropolitan</t>
  </si>
  <si>
    <t>Norfolk</t>
  </si>
  <si>
    <t>North Wales</t>
  </si>
  <si>
    <t>North Yorkshire</t>
  </si>
  <si>
    <t>Northamptonshire</t>
  </si>
  <si>
    <t>Northumbria</t>
  </si>
  <si>
    <t>Nottinghamshire</t>
  </si>
  <si>
    <t>South Wales</t>
  </si>
  <si>
    <r>
      <t xml:space="preserve">South Yorkshire </t>
    </r>
    <r>
      <rPr>
        <b/>
        <vertAlign val="superscript"/>
        <sz val="10"/>
        <rFont val="Verdana"/>
        <family val="2"/>
      </rPr>
      <t>1</t>
    </r>
  </si>
  <si>
    <t>Staffordshire</t>
  </si>
  <si>
    <t>Suffolk</t>
  </si>
  <si>
    <t>Surrey</t>
  </si>
  <si>
    <t>Sussex</t>
  </si>
  <si>
    <t>Thames Valley</t>
  </si>
  <si>
    <t>Warwickshire and West Mercia</t>
  </si>
  <si>
    <r>
      <t xml:space="preserve">West Midlands </t>
    </r>
    <r>
      <rPr>
        <b/>
        <vertAlign val="superscript"/>
        <sz val="10"/>
        <rFont val="Verdana"/>
        <family val="2"/>
      </rPr>
      <t>1</t>
    </r>
  </si>
  <si>
    <t>West Yorkshire</t>
  </si>
  <si>
    <t>Wiltshire</t>
  </si>
  <si>
    <t>Northern Ireland</t>
  </si>
  <si>
    <r>
      <t xml:space="preserve">Scotland </t>
    </r>
    <r>
      <rPr>
        <b/>
        <vertAlign val="superscript"/>
        <sz val="10"/>
        <rFont val="Verdana"/>
        <family val="2"/>
      </rPr>
      <t>1</t>
    </r>
  </si>
  <si>
    <t>1. 2019/20 Closing Calls unavailable: total number of incidents reported used as an estimate.</t>
  </si>
  <si>
    <t>. = Not applicable.</t>
  </si>
  <si>
    <t>x = Not available.</t>
  </si>
  <si>
    <t>Table A2: Number of missing incidents recorded by UK police forces, 2015-2020</t>
  </si>
  <si>
    <t>Children</t>
  </si>
  <si>
    <t>Adults</t>
  </si>
  <si>
    <r>
      <t>Difference 2019/20 - 2018/19</t>
    </r>
    <r>
      <rPr>
        <b/>
        <vertAlign val="superscript"/>
        <sz val="12"/>
        <rFont val="Verdana"/>
        <family val="2"/>
      </rPr>
      <t>1</t>
    </r>
  </si>
  <si>
    <r>
      <t xml:space="preserve">Difference 2019/20 - 2018/19 </t>
    </r>
    <r>
      <rPr>
        <vertAlign val="superscript"/>
        <sz val="10"/>
        <rFont val="Verdana"/>
        <family val="2"/>
      </rPr>
      <t xml:space="preserve"> </t>
    </r>
    <r>
      <rPr>
        <b/>
        <vertAlign val="superscript"/>
        <sz val="10"/>
        <rFont val="Verdana"/>
        <family val="2"/>
      </rPr>
      <t>1</t>
    </r>
  </si>
  <si>
    <r>
      <t xml:space="preserve">Avon and Somerset </t>
    </r>
    <r>
      <rPr>
        <b/>
        <vertAlign val="superscript"/>
        <sz val="10"/>
        <rFont val="Verdana"/>
        <family val="2"/>
      </rPr>
      <t>2</t>
    </r>
  </si>
  <si>
    <r>
      <t xml:space="preserve">Bedfordshire </t>
    </r>
    <r>
      <rPr>
        <b/>
        <vertAlign val="superscript"/>
        <sz val="10"/>
        <rFont val="Verdana"/>
        <family val="2"/>
      </rPr>
      <t>3</t>
    </r>
  </si>
  <si>
    <r>
      <t>Dorset</t>
    </r>
    <r>
      <rPr>
        <b/>
        <sz val="10"/>
        <rFont val="Verdana"/>
        <family val="2"/>
      </rPr>
      <t xml:space="preserve"> </t>
    </r>
    <r>
      <rPr>
        <b/>
        <vertAlign val="superscript"/>
        <sz val="10"/>
        <rFont val="Verdana"/>
        <family val="2"/>
      </rPr>
      <t>4</t>
    </r>
  </si>
  <si>
    <r>
      <t xml:space="preserve">Durham </t>
    </r>
    <r>
      <rPr>
        <b/>
        <vertAlign val="superscript"/>
        <sz val="10"/>
        <rFont val="Verdana"/>
        <family val="2"/>
      </rPr>
      <t>2</t>
    </r>
  </si>
  <si>
    <r>
      <t xml:space="preserve">Dyfed-Powys </t>
    </r>
    <r>
      <rPr>
        <b/>
        <vertAlign val="superscript"/>
        <sz val="10"/>
        <rFont val="Verdana"/>
        <family val="2"/>
      </rPr>
      <t>2</t>
    </r>
  </si>
  <si>
    <t>Greater Manchester</t>
  </si>
  <si>
    <r>
      <t xml:space="preserve">Hampshire </t>
    </r>
    <r>
      <rPr>
        <b/>
        <vertAlign val="superscript"/>
        <sz val="10"/>
        <rFont val="Verdana"/>
        <family val="2"/>
      </rPr>
      <t>2</t>
    </r>
  </si>
  <si>
    <r>
      <t xml:space="preserve">Lancashire </t>
    </r>
    <r>
      <rPr>
        <b/>
        <vertAlign val="superscript"/>
        <sz val="10"/>
        <rFont val="Verdana"/>
        <family val="2"/>
      </rPr>
      <t>2</t>
    </r>
  </si>
  <si>
    <r>
      <t>Lincolnshire</t>
    </r>
    <r>
      <rPr>
        <vertAlign val="superscript"/>
        <sz val="10"/>
        <rFont val="Verdana"/>
        <family val="2"/>
      </rPr>
      <t xml:space="preserve"> </t>
    </r>
    <r>
      <rPr>
        <b/>
        <vertAlign val="superscript"/>
        <sz val="10"/>
        <rFont val="Verdana"/>
        <family val="2"/>
      </rPr>
      <t>2, 5</t>
    </r>
  </si>
  <si>
    <r>
      <t xml:space="preserve">North Wales </t>
    </r>
    <r>
      <rPr>
        <b/>
        <vertAlign val="superscript"/>
        <sz val="10"/>
        <rFont val="Verdana"/>
        <family val="2"/>
      </rPr>
      <t>2</t>
    </r>
  </si>
  <si>
    <r>
      <t xml:space="preserve">South Yorkshire </t>
    </r>
    <r>
      <rPr>
        <b/>
        <vertAlign val="superscript"/>
        <sz val="10"/>
        <rFont val="Verdana"/>
        <family val="2"/>
      </rPr>
      <t>2</t>
    </r>
  </si>
  <si>
    <t>West Midlands</t>
  </si>
  <si>
    <r>
      <t xml:space="preserve">Northern Ireland </t>
    </r>
    <r>
      <rPr>
        <b/>
        <vertAlign val="superscript"/>
        <sz val="10"/>
        <rFont val="Verdana"/>
        <family val="2"/>
      </rPr>
      <t>6</t>
    </r>
  </si>
  <si>
    <r>
      <t xml:space="preserve">Scotland </t>
    </r>
    <r>
      <rPr>
        <b/>
        <vertAlign val="superscript"/>
        <sz val="10"/>
        <rFont val="Verdana"/>
        <family val="2"/>
      </rPr>
      <t>2,6</t>
    </r>
  </si>
  <si>
    <t>1. Reported incidents recorded with an unknown age (i.e Child or Adult) have been excluded in 2016/17, 2017/18, 2018/19 and 2019/20: they were  955, 1030, 1171 and 921 repectively.</t>
  </si>
  <si>
    <t>2. Total number of incidents adjusted or estimated for either 2017/18 or 2018/19 or 2019/20.</t>
  </si>
  <si>
    <t>3. The incident data from Bedfordshire Police for 2016/17 is drawn from a different system, making the 2016/17 data incomparable with the 2015/16 data.</t>
  </si>
  <si>
    <t>4. Dorset Police was unable to provide data for 2015/16 due to a change in ICT system part way through the year.</t>
  </si>
  <si>
    <t xml:space="preserve">5. The adult incident data from Lincolnshire Police only includes data for Q2-Q4 (July 2016-March 2017) due to a change in recording practices. The data is therefore not directly comparable with the </t>
  </si>
  <si>
    <t xml:space="preserve">    data for 2015/16.</t>
  </si>
  <si>
    <t>6. PSNI refer to missing persons reports and Scotland refers to missing persons investigations.</t>
  </si>
  <si>
    <t>Table A3: Number of missing individuals recorded by UK police forces, 2015-2020</t>
  </si>
  <si>
    <t>Difference 2019/20 - 2018/19</t>
  </si>
  <si>
    <r>
      <t xml:space="preserve">Bedfordshire </t>
    </r>
    <r>
      <rPr>
        <b/>
        <vertAlign val="superscript"/>
        <sz val="12"/>
        <rFont val="Verdana"/>
        <family val="2"/>
      </rPr>
      <t>2</t>
    </r>
  </si>
  <si>
    <t>.</t>
  </si>
  <si>
    <t>South Yorkshire</t>
  </si>
  <si>
    <t>Scotland</t>
  </si>
  <si>
    <t>1. Durham unable to provide total number of individuals and breakdown by Child and Adult.</t>
  </si>
  <si>
    <t>2. The individual data from Bedfordshire Police for 2016/17 is drawn from a different system, making the 2016/17 data incomparable with the 2015/16 data.</t>
  </si>
  <si>
    <t>3. Cleveland and Dorset Police were unable to provide this data in 2015/16; South Yorkshire unable to do so as indicated.</t>
  </si>
  <si>
    <t>B1: Number of missing-related calls recorded by UK police forces in 2019/20</t>
  </si>
  <si>
    <t>Total missing</t>
  </si>
  <si>
    <r>
      <t xml:space="preserve">Population </t>
    </r>
    <r>
      <rPr>
        <b/>
        <vertAlign val="superscript"/>
        <sz val="10"/>
        <rFont val="Verdana"/>
        <family val="2"/>
      </rPr>
      <t>1</t>
    </r>
  </si>
  <si>
    <t>Calls recorded</t>
  </si>
  <si>
    <t>Rate per 
1,000</t>
  </si>
  <si>
    <t>United Kingdom</t>
  </si>
  <si>
    <t xml:space="preserve">Avon and Somerset </t>
  </si>
  <si>
    <t xml:space="preserve">Durham </t>
  </si>
  <si>
    <t xml:space="preserve">Dyfed-Powys </t>
  </si>
  <si>
    <t xml:space="preserve">Hampshire </t>
  </si>
  <si>
    <t xml:space="preserve">Lancashire </t>
  </si>
  <si>
    <t xml:space="preserve">Lincolnshire </t>
  </si>
  <si>
    <r>
      <t xml:space="preserve">South Yorkshire </t>
    </r>
    <r>
      <rPr>
        <b/>
        <vertAlign val="superscript"/>
        <sz val="12"/>
        <rFont val="Verdana"/>
        <family val="2"/>
      </rPr>
      <t>2</t>
    </r>
  </si>
  <si>
    <r>
      <t xml:space="preserve">West Midlands </t>
    </r>
    <r>
      <rPr>
        <b/>
        <vertAlign val="superscript"/>
        <sz val="10"/>
        <rFont val="Verdana"/>
        <family val="2"/>
      </rPr>
      <t>2</t>
    </r>
  </si>
  <si>
    <r>
      <t xml:space="preserve">Northern Ireland </t>
    </r>
    <r>
      <rPr>
        <b/>
        <vertAlign val="superscript"/>
        <sz val="12"/>
        <rFont val="Verdana"/>
        <family val="2"/>
      </rPr>
      <t>3</t>
    </r>
  </si>
  <si>
    <r>
      <t xml:space="preserve">Scotland </t>
    </r>
    <r>
      <rPr>
        <b/>
        <vertAlign val="superscript"/>
        <sz val="10"/>
        <rFont val="Verdana"/>
        <family val="2"/>
      </rPr>
      <t>4</t>
    </r>
  </si>
  <si>
    <r>
      <t xml:space="preserve">1. Source = Office for National Statistics (2019) </t>
    </r>
    <r>
      <rPr>
        <i/>
        <sz val="10"/>
        <rFont val="Verdana"/>
        <family val="2"/>
      </rPr>
      <t xml:space="preserve">Population estimates - Mid-year 2019 estimates. </t>
    </r>
    <r>
      <rPr>
        <sz val="10"/>
        <rFont val="Verdana"/>
        <family val="2"/>
      </rPr>
      <t>Available at:</t>
    </r>
  </si>
  <si>
    <t>https://www.ons.gov.uk/peoplepopulationandcommunity/populationandmigration/populationestimates</t>
  </si>
  <si>
    <t>2. Closing Calls unavailable: total number of incidents reported used as an estimate.</t>
  </si>
  <si>
    <t>3. Data for Police Service Northern Ireland is based on missing persons reports.</t>
  </si>
  <si>
    <t>4. Data on missing related calls for Polices services in Scotland is not available.</t>
  </si>
  <si>
    <t>Table B2: Number of missing incidents and individuals recorded by UK police forces in 2019/20</t>
  </si>
  <si>
    <t>Incidents</t>
  </si>
  <si>
    <t>Individuals</t>
  </si>
  <si>
    <t>Unknown</t>
  </si>
  <si>
    <t>Total</t>
  </si>
  <si>
    <r>
      <t xml:space="preserve">Durham </t>
    </r>
    <r>
      <rPr>
        <b/>
        <vertAlign val="superscript"/>
        <sz val="10"/>
        <rFont val="Verdana"/>
        <family val="2"/>
      </rPr>
      <t>1</t>
    </r>
  </si>
  <si>
    <r>
      <t xml:space="preserve">North Wales </t>
    </r>
    <r>
      <rPr>
        <b/>
        <vertAlign val="superscript"/>
        <sz val="10"/>
        <rFont val="Verdana"/>
        <family val="2"/>
      </rPr>
      <t>1</t>
    </r>
  </si>
  <si>
    <r>
      <t xml:space="preserve">Northern Ireland </t>
    </r>
    <r>
      <rPr>
        <b/>
        <vertAlign val="superscript"/>
        <sz val="10"/>
        <rFont val="Verdana"/>
        <family val="2"/>
      </rPr>
      <t>2</t>
    </r>
  </si>
  <si>
    <r>
      <t xml:space="preserve">Scotland </t>
    </r>
    <r>
      <rPr>
        <b/>
        <vertAlign val="superscript"/>
        <sz val="10"/>
        <rFont val="Verdana"/>
        <family val="2"/>
      </rPr>
      <t>1,3</t>
    </r>
  </si>
  <si>
    <t xml:space="preserve">1. Estimates used for Durham, North Wales and Scotland. </t>
  </si>
  <si>
    <t xml:space="preserve">2. Police Service for Northern Ireland refer to their records as missing person reports. These are deemed to be similar but may not be directly comparable to the incidents created on the police recording </t>
  </si>
  <si>
    <t xml:space="preserve">    systems in England and Wales.</t>
  </si>
  <si>
    <t xml:space="preserve">3. Police Scotland data relates to the number of missing person investigations recorded on their bespoke system. These are deemed to be similar but may not be directly comparable to the incidents </t>
  </si>
  <si>
    <t xml:space="preserve">    created on the police recording systems in England and Wales.</t>
  </si>
  <si>
    <t>Table C1: Gender distribution of missing incidents by UK police forces, 2019/20</t>
  </si>
  <si>
    <t>Female</t>
  </si>
  <si>
    <t>Male</t>
  </si>
  <si>
    <t>Trans</t>
  </si>
  <si>
    <t>England &amp; Wales excluding Unknown</t>
  </si>
  <si>
    <r>
      <t xml:space="preserve">City of London </t>
    </r>
    <r>
      <rPr>
        <b/>
        <vertAlign val="superscript"/>
        <sz val="10"/>
        <rFont val="Verdana"/>
        <family val="2"/>
      </rPr>
      <t>4</t>
    </r>
  </si>
  <si>
    <r>
      <t xml:space="preserve">Gwent </t>
    </r>
    <r>
      <rPr>
        <b/>
        <vertAlign val="superscript"/>
        <sz val="10"/>
        <rFont val="Verdana"/>
        <family val="2"/>
      </rPr>
      <t>4</t>
    </r>
  </si>
  <si>
    <r>
      <t xml:space="preserve">Nottinghamshire </t>
    </r>
    <r>
      <rPr>
        <b/>
        <vertAlign val="superscript"/>
        <sz val="10"/>
        <rFont val="Verdana"/>
        <family val="2"/>
      </rPr>
      <t>4</t>
    </r>
  </si>
  <si>
    <r>
      <t xml:space="preserve">Surrey </t>
    </r>
    <r>
      <rPr>
        <b/>
        <vertAlign val="superscript"/>
        <sz val="10"/>
        <rFont val="Verdana"/>
        <family val="2"/>
      </rPr>
      <t>4</t>
    </r>
  </si>
  <si>
    <r>
      <t xml:space="preserve">Sussex </t>
    </r>
    <r>
      <rPr>
        <b/>
        <vertAlign val="superscript"/>
        <sz val="10"/>
        <rFont val="Verdana"/>
        <family val="2"/>
      </rPr>
      <t>1</t>
    </r>
  </si>
  <si>
    <r>
      <t xml:space="preserve">Wiltshire </t>
    </r>
    <r>
      <rPr>
        <b/>
        <vertAlign val="superscript"/>
        <sz val="10"/>
        <rFont val="Verdana"/>
        <family val="2"/>
      </rPr>
      <t>1</t>
    </r>
  </si>
  <si>
    <r>
      <t>Scotland</t>
    </r>
    <r>
      <rPr>
        <b/>
        <vertAlign val="superscript"/>
        <sz val="10"/>
        <rFont val="Verdana"/>
        <family val="2"/>
      </rPr>
      <t xml:space="preserve"> 3</t>
    </r>
  </si>
  <si>
    <t>1. Force unable to provide gender breakdown so total number of incidents reported, added to Unknown.</t>
  </si>
  <si>
    <t xml:space="preserve">2. Police Service for Northern Ireland refer to their records as missing person reports. These are deemed to be similar but may not be directly comparable to the incidents created on </t>
  </si>
  <si>
    <t xml:space="preserve">   the police recording systems in England and Wales.</t>
  </si>
  <si>
    <t xml:space="preserve">3. Police Scotland data relates to the number of missing person investigations recorded on their bespoke system. These are deemed to be similar but may not be directly comparable to </t>
  </si>
  <si>
    <t xml:space="preserve">   the incidents created on the police recording systems in England and Wales.</t>
  </si>
  <si>
    <t xml:space="preserve">4. Inconsistent figures provided so best estimate used </t>
  </si>
  <si>
    <t>Table C2: Age distribution of missing incidents by UK police forces, 2019/20</t>
  </si>
  <si>
    <t>0-11yrs</t>
  </si>
  <si>
    <t>12-17yrs</t>
  </si>
  <si>
    <t>18-39yrs</t>
  </si>
  <si>
    <t>40-59yrs</t>
  </si>
  <si>
    <t>60+yrs</t>
  </si>
  <si>
    <t>E&amp;W excluding unknown</t>
  </si>
  <si>
    <r>
      <t xml:space="preserve">Scotland </t>
    </r>
    <r>
      <rPr>
        <b/>
        <vertAlign val="superscript"/>
        <sz val="10"/>
        <rFont val="Verdana"/>
        <family val="2"/>
      </rPr>
      <t>3</t>
    </r>
  </si>
  <si>
    <t>1. Force unable to provide age breakdown so total number of incidents reported, added as Unknown.</t>
  </si>
  <si>
    <t xml:space="preserve">   the police recording systems in England and Wales. Exact data for PSNI unavailable, so estimated subject to rounding error.</t>
  </si>
  <si>
    <t xml:space="preserve">3. Age breakdowns estimated by applying 2018/19 age percentages to total number of missing investigations reported in 2019/20. </t>
  </si>
  <si>
    <t>Table C3: Ethnicity distribution of missing incidents by police forces, 2019/20</t>
  </si>
  <si>
    <t>White - North European</t>
  </si>
  <si>
    <t>White - South European</t>
  </si>
  <si>
    <t>Black</t>
  </si>
  <si>
    <t>Asian</t>
  </si>
  <si>
    <t>Chinese, Japanese &amp; SE Asian</t>
  </si>
  <si>
    <t>Middle Eastern</t>
  </si>
  <si>
    <t>Other/ unknown</t>
  </si>
  <si>
    <t>E&amp;W excluding Other/Unknown</t>
  </si>
  <si>
    <t xml:space="preserve">2. Police Service for Northern Ireland refer to their records as missing person reports. These are deemed to be similar but may not be directly comparable to the incidents created on the police recording systems in England and Wales. 
</t>
  </si>
  <si>
    <t xml:space="preserve">    PSNI also use different ethnic groups to E&amp;W with available data being grouped into best category. Other/Unknown includes Irish Traveller, Other Eth Group, Mixed, Roma, Gypsy and Unknown. </t>
  </si>
  <si>
    <t xml:space="preserve">3. For Police Scotland 'Ethnicity' breakdowns were unavailable. Total number of missing investigations reported have been added to Other/unknown. </t>
  </si>
  <si>
    <t>Table C4: Age and gender distribution of missing incidents in the UK, 2019/20</t>
  </si>
  <si>
    <r>
      <t xml:space="preserve">England and Wales </t>
    </r>
    <r>
      <rPr>
        <b/>
        <vertAlign val="superscript"/>
        <sz val="10"/>
        <rFont val="Verdana"/>
        <family val="2"/>
      </rPr>
      <t>2</t>
    </r>
  </si>
  <si>
    <r>
      <t xml:space="preserve">Northern Ireland </t>
    </r>
    <r>
      <rPr>
        <b/>
        <vertAlign val="superscript"/>
        <sz val="10"/>
        <rFont val="Verdana"/>
        <family val="2"/>
      </rPr>
      <t>3, 4</t>
    </r>
  </si>
  <si>
    <r>
      <t>Percentages</t>
    </r>
    <r>
      <rPr>
        <b/>
        <sz val="10"/>
        <rFont val="Verdana"/>
        <family val="2"/>
      </rPr>
      <t xml:space="preserve"> </t>
    </r>
    <r>
      <rPr>
        <b/>
        <vertAlign val="superscript"/>
        <sz val="12"/>
        <rFont val="Verdana"/>
        <family val="2"/>
      </rPr>
      <t>1</t>
    </r>
  </si>
  <si>
    <r>
      <t xml:space="preserve">Northern Ireland </t>
    </r>
    <r>
      <rPr>
        <b/>
        <vertAlign val="superscript"/>
        <sz val="12"/>
        <rFont val="Verdana"/>
        <family val="2"/>
      </rPr>
      <t>3, 4</t>
    </r>
  </si>
  <si>
    <r>
      <t>Percentages</t>
    </r>
    <r>
      <rPr>
        <b/>
        <sz val="10"/>
        <rFont val="Verdana"/>
        <family val="2"/>
      </rPr>
      <t xml:space="preserve"> </t>
    </r>
    <r>
      <rPr>
        <b/>
        <vertAlign val="superscript"/>
        <sz val="12"/>
        <rFont val="Verdana"/>
        <family val="2"/>
      </rPr>
      <t>5</t>
    </r>
  </si>
  <si>
    <t>1. Percentage of recorded incidents for each gender broken down by age bands.</t>
  </si>
  <si>
    <t>2. Excludes Greater Machester, South Yorkshire and Sussex incident numbers as Forces unable to provide required breakdowns.</t>
  </si>
  <si>
    <t>3. Data for PSNI are approximate as data by breakdowns was not available.</t>
  </si>
  <si>
    <t>5. Percentage of incidents recorded for each age band broken down by gender.</t>
  </si>
  <si>
    <t>Table C5: Ethnicity and gender distribution of missing incidents, 2019/20</t>
  </si>
  <si>
    <t>Other/ Unknown</t>
  </si>
  <si>
    <r>
      <t xml:space="preserve">England and Wales </t>
    </r>
    <r>
      <rPr>
        <b/>
        <vertAlign val="superscript"/>
        <sz val="10"/>
        <rFont val="Verdana"/>
        <family val="2"/>
      </rPr>
      <t>1</t>
    </r>
  </si>
  <si>
    <t>E&amp;W excluding Other/ Unknown</t>
  </si>
  <si>
    <r>
      <t xml:space="preserve">Northern Ireland </t>
    </r>
    <r>
      <rPr>
        <b/>
        <vertAlign val="superscript"/>
        <sz val="10"/>
        <rFont val="Verdana"/>
        <family val="2"/>
      </rPr>
      <t>3</t>
    </r>
  </si>
  <si>
    <r>
      <t>Percentages</t>
    </r>
    <r>
      <rPr>
        <b/>
        <vertAlign val="superscript"/>
        <sz val="10"/>
        <rFont val="Verdana"/>
        <family val="2"/>
      </rPr>
      <t xml:space="preserve"> 2</t>
    </r>
  </si>
  <si>
    <t>Other/  unknown</t>
  </si>
  <si>
    <r>
      <t xml:space="preserve">England and Wales </t>
    </r>
    <r>
      <rPr>
        <b/>
        <vertAlign val="superscript"/>
        <sz val="10"/>
        <rFont val="Verdana"/>
        <family val="2"/>
      </rPr>
      <t>2,3</t>
    </r>
  </si>
  <si>
    <t>E&amp;W excluding Other Unknowns</t>
  </si>
  <si>
    <t xml:space="preserve">1. Durham, Greater Manchester, South Yorkshire, Sussex and Wiltshire were unable to provide breakdowns </t>
  </si>
  <si>
    <t xml:space="preserve">    by gender and/or ethnicity.</t>
  </si>
  <si>
    <t xml:space="preserve">3. Police Service for Northern Ireland refer to their records as missing person reports. These are deemed to be similar but may not be directly comparable to the incidents created on the police </t>
  </si>
  <si>
    <t xml:space="preserve">    recording  systems in England and Wales. Also, PSNI also use different ethnic groups to E&amp;W with available data being</t>
  </si>
  <si>
    <t xml:space="preserve">    being grouped into best category.</t>
  </si>
  <si>
    <t>4. Police Scotland were unable to provide this level of breakdown by both ethnicity and gender.</t>
  </si>
  <si>
    <r>
      <t xml:space="preserve">Percentages </t>
    </r>
    <r>
      <rPr>
        <b/>
        <i/>
        <vertAlign val="superscript"/>
        <sz val="10"/>
        <rFont val="Verdana"/>
        <family val="2"/>
      </rPr>
      <t>1</t>
    </r>
  </si>
  <si>
    <r>
      <t xml:space="preserve">Percentages </t>
    </r>
    <r>
      <rPr>
        <b/>
        <i/>
        <vertAlign val="superscript"/>
        <sz val="10"/>
        <rFont val="Verdana"/>
        <family val="2"/>
      </rPr>
      <t>2</t>
    </r>
  </si>
  <si>
    <t>High 
risk</t>
  </si>
  <si>
    <t>Medium 
risk</t>
  </si>
  <si>
    <t>Low 
risk</t>
  </si>
  <si>
    <t>No
apparent
 risk</t>
  </si>
  <si>
    <t>Total 
excluding
 no apparent risk</t>
  </si>
  <si>
    <r>
      <t xml:space="preserve">Greater Manchester </t>
    </r>
    <r>
      <rPr>
        <b/>
        <vertAlign val="superscript"/>
        <sz val="11"/>
        <rFont val="Verdana"/>
        <family val="2"/>
      </rPr>
      <t>3</t>
    </r>
  </si>
  <si>
    <t>High risk</t>
  </si>
  <si>
    <t>Medium risk</t>
  </si>
  <si>
    <t>Low risk</t>
  </si>
  <si>
    <r>
      <t>Northern Ireland</t>
    </r>
    <r>
      <rPr>
        <b/>
        <vertAlign val="superscript"/>
        <sz val="10"/>
        <rFont val="Verdana"/>
        <family val="2"/>
      </rPr>
      <t xml:space="preserve"> 4</t>
    </r>
  </si>
  <si>
    <r>
      <t xml:space="preserve">Scotland </t>
    </r>
    <r>
      <rPr>
        <b/>
        <vertAlign val="superscript"/>
        <sz val="10"/>
        <rFont val="Verdana"/>
        <family val="2"/>
      </rPr>
      <t>5</t>
    </r>
  </si>
  <si>
    <t>1. Percentages based on all risk incidents including No apparent risk.</t>
  </si>
  <si>
    <t>2. Percentages based on all risk incidents excluding No apparent risk.</t>
  </si>
  <si>
    <t xml:space="preserve">4. Police Service for Northern Ireland refer to their records as missing person reports. These are deemed to be similar but may not be directly comparable to the incidents created on the </t>
  </si>
  <si>
    <t xml:space="preserve">    police recording systems in England and Wales. </t>
  </si>
  <si>
    <t xml:space="preserve">5. Police Scotland data relates to the number of missing person investigations recorded on their bespoke system. These are deemed to be similar but may not be directly comparable to </t>
  </si>
  <si>
    <t xml:space="preserve">    the incidents created on the police recording systems in England and Wales. </t>
  </si>
  <si>
    <t>Table D2: Distribution of incidents by age, gender and risk levels, 2019/20</t>
  </si>
  <si>
    <r>
      <t xml:space="preserve">Percentages </t>
    </r>
    <r>
      <rPr>
        <b/>
        <vertAlign val="superscript"/>
        <sz val="12"/>
        <rFont val="Verdana"/>
        <family val="2"/>
      </rPr>
      <t>1</t>
    </r>
  </si>
  <si>
    <r>
      <t>Percentages</t>
    </r>
    <r>
      <rPr>
        <b/>
        <vertAlign val="superscript"/>
        <sz val="12"/>
        <rFont val="Verdana"/>
        <family val="2"/>
      </rPr>
      <t xml:space="preserve"> 2</t>
    </r>
  </si>
  <si>
    <r>
      <t xml:space="preserve">Percentages </t>
    </r>
    <r>
      <rPr>
        <b/>
        <vertAlign val="superscript"/>
        <sz val="12"/>
        <rFont val="Verdana"/>
        <family val="2"/>
      </rPr>
      <t>3</t>
    </r>
  </si>
  <si>
    <t>No apparent risk</t>
  </si>
  <si>
    <t>Total 
excluding  No 
apparent risk</t>
  </si>
  <si>
    <r>
      <t xml:space="preserve">England and Wales </t>
    </r>
    <r>
      <rPr>
        <b/>
        <vertAlign val="superscript"/>
        <sz val="10"/>
        <rFont val="Verdana"/>
        <family val="2"/>
      </rPr>
      <t>4</t>
    </r>
  </si>
  <si>
    <t>Female Total</t>
  </si>
  <si>
    <t>Adult</t>
  </si>
  <si>
    <t>Child</t>
  </si>
  <si>
    <t>Male Total</t>
  </si>
  <si>
    <t>Trans Total</t>
  </si>
  <si>
    <t>1. Percentages based on total number of incidents for each group, i.e. Gender with Age (i.e. adult or child), including no apparent risk numbers.</t>
  </si>
  <si>
    <t>2. Percentages based on same group as in 1 but excluding "No apparent risk".</t>
  </si>
  <si>
    <t>3. Percentages based on total number of incidents at each risk level.</t>
  </si>
  <si>
    <t xml:space="preserve">Table D3: Distribution of incidents by vulnerability, gender and police force, 2019/20 </t>
  </si>
  <si>
    <t>E&amp;W excluding unknown gender</t>
  </si>
  <si>
    <r>
      <t xml:space="preserve">Northern Ireland </t>
    </r>
    <r>
      <rPr>
        <b/>
        <vertAlign val="superscript"/>
        <sz val="12"/>
        <rFont val="Verdana"/>
        <family val="2"/>
      </rPr>
      <t>1</t>
    </r>
  </si>
  <si>
    <t xml:space="preserve">    Mental health numbers refer to individuals and not missing persons reports. There would most likely have been multiple reports per person.</t>
  </si>
  <si>
    <t xml:space="preserve">Table D5: Distribution of incidents with mental health by age, gender and police force, 2019/20 </t>
  </si>
  <si>
    <t>Totals</t>
  </si>
  <si>
    <t xml:space="preserve">Table D4: Distribution of the number of incidents by age, gender and vulnerability, 2019/20 </t>
  </si>
  <si>
    <t>E&amp;W excluding Unknown gender or age</t>
  </si>
  <si>
    <t xml:space="preserve">Scotland </t>
  </si>
  <si>
    <t>Table E1: Missing incidents resulting in harm</t>
  </si>
  <si>
    <r>
      <t xml:space="preserve">Numbers </t>
    </r>
    <r>
      <rPr>
        <b/>
        <vertAlign val="superscript"/>
        <sz val="12"/>
        <rFont val="Verdana"/>
        <family val="2"/>
      </rPr>
      <t>1</t>
    </r>
  </si>
  <si>
    <t>No harm suffered</t>
  </si>
  <si>
    <t>Harm suffered</t>
  </si>
  <si>
    <t>Unspecified Harm</t>
  </si>
  <si>
    <r>
      <t xml:space="preserve">Total number of incidents recorded </t>
    </r>
    <r>
      <rPr>
        <b/>
        <vertAlign val="superscript"/>
        <sz val="11"/>
        <rFont val="Verdana"/>
        <family val="2"/>
      </rPr>
      <t>2</t>
    </r>
  </si>
  <si>
    <r>
      <t xml:space="preserve">Percentage </t>
    </r>
    <r>
      <rPr>
        <b/>
        <vertAlign val="superscript"/>
        <sz val="12"/>
        <rFont val="Verdana"/>
        <family val="2"/>
      </rPr>
      <t>2</t>
    </r>
  </si>
  <si>
    <t>Total number of incidents recorded</t>
  </si>
  <si>
    <r>
      <t xml:space="preserve">Scotland </t>
    </r>
    <r>
      <rPr>
        <b/>
        <vertAlign val="superscript"/>
        <sz val="10"/>
        <rFont val="Verdana"/>
        <family val="2"/>
      </rPr>
      <t>2</t>
    </r>
  </si>
  <si>
    <t>1. Numbers of incidents resulting in Harm should not be compared with numbers in Table E2, as incidents can result in more than one type of Harm.</t>
  </si>
  <si>
    <t>2. Police Services in Northern Ireland and Scotland unable to provide this data.</t>
  </si>
  <si>
    <r>
      <t>Table E2: Nature of harm suffered whilst missing (incidents)</t>
    </r>
    <r>
      <rPr>
        <b/>
        <vertAlign val="superscript"/>
        <sz val="10"/>
        <rFont val="Verdana"/>
        <family val="2"/>
      </rPr>
      <t>1</t>
    </r>
  </si>
  <si>
    <r>
      <t xml:space="preserve">Numbers </t>
    </r>
    <r>
      <rPr>
        <b/>
        <vertAlign val="superscript"/>
        <sz val="12"/>
        <rFont val="Verdana"/>
        <family val="2"/>
      </rPr>
      <t>2</t>
    </r>
  </si>
  <si>
    <t>Accidental harm</t>
  </si>
  <si>
    <t>Emotional harm</t>
  </si>
  <si>
    <t>Physical injury</t>
  </si>
  <si>
    <t>Self-harmed</t>
  </si>
  <si>
    <t>Sexual offence victim</t>
  </si>
  <si>
    <t>Unspecified</t>
  </si>
  <si>
    <r>
      <t xml:space="preserve">England and Wales </t>
    </r>
    <r>
      <rPr>
        <b/>
        <vertAlign val="superscript"/>
        <sz val="10"/>
        <rFont val="Verdana"/>
        <family val="2"/>
      </rPr>
      <t>5</t>
    </r>
  </si>
  <si>
    <r>
      <t xml:space="preserve">Avon and Somerset </t>
    </r>
    <r>
      <rPr>
        <b/>
        <vertAlign val="superscript"/>
        <sz val="10"/>
        <rFont val="Verdana"/>
        <family val="2"/>
      </rPr>
      <t>3</t>
    </r>
  </si>
  <si>
    <r>
      <t xml:space="preserve">City of London </t>
    </r>
    <r>
      <rPr>
        <b/>
        <vertAlign val="superscript"/>
        <sz val="10"/>
        <rFont val="Verdana"/>
        <family val="2"/>
      </rPr>
      <t>3</t>
    </r>
  </si>
  <si>
    <r>
      <t xml:space="preserve">Cleveland </t>
    </r>
    <r>
      <rPr>
        <b/>
        <vertAlign val="superscript"/>
        <sz val="10"/>
        <rFont val="Verdana"/>
        <family val="2"/>
      </rPr>
      <t>3</t>
    </r>
  </si>
  <si>
    <r>
      <t xml:space="preserve">Dorset </t>
    </r>
    <r>
      <rPr>
        <b/>
        <vertAlign val="superscript"/>
        <sz val="10"/>
        <rFont val="Verdana"/>
        <family val="2"/>
      </rPr>
      <t>3</t>
    </r>
  </si>
  <si>
    <r>
      <t xml:space="preserve">Durham </t>
    </r>
    <r>
      <rPr>
        <b/>
        <vertAlign val="superscript"/>
        <sz val="10"/>
        <rFont val="Verdana"/>
        <family val="2"/>
      </rPr>
      <t>3</t>
    </r>
  </si>
  <si>
    <r>
      <t xml:space="preserve">Greater Manchester </t>
    </r>
    <r>
      <rPr>
        <b/>
        <vertAlign val="superscript"/>
        <sz val="10"/>
        <rFont val="Verdana"/>
        <family val="2"/>
      </rPr>
      <t>3</t>
    </r>
  </si>
  <si>
    <r>
      <t xml:space="preserve">Gwent </t>
    </r>
    <r>
      <rPr>
        <b/>
        <vertAlign val="superscript"/>
        <sz val="10"/>
        <rFont val="Verdana"/>
        <family val="2"/>
      </rPr>
      <t>3</t>
    </r>
  </si>
  <si>
    <r>
      <t xml:space="preserve">Hampshire </t>
    </r>
    <r>
      <rPr>
        <b/>
        <vertAlign val="superscript"/>
        <sz val="10"/>
        <rFont val="Verdana"/>
        <family val="2"/>
      </rPr>
      <t>3</t>
    </r>
  </si>
  <si>
    <r>
      <t xml:space="preserve">Lancashire </t>
    </r>
    <r>
      <rPr>
        <b/>
        <vertAlign val="superscript"/>
        <sz val="10"/>
        <rFont val="Verdana"/>
        <family val="2"/>
      </rPr>
      <t>3</t>
    </r>
  </si>
  <si>
    <r>
      <t xml:space="preserve">Metropolitan </t>
    </r>
    <r>
      <rPr>
        <b/>
        <vertAlign val="superscript"/>
        <sz val="10"/>
        <rFont val="Verdana"/>
        <family val="2"/>
      </rPr>
      <t>3</t>
    </r>
  </si>
  <si>
    <r>
      <t xml:space="preserve">North Wales </t>
    </r>
    <r>
      <rPr>
        <b/>
        <vertAlign val="superscript"/>
        <sz val="10"/>
        <rFont val="Verdana"/>
        <family val="2"/>
      </rPr>
      <t>3</t>
    </r>
  </si>
  <si>
    <r>
      <t xml:space="preserve">North Yorkshire </t>
    </r>
    <r>
      <rPr>
        <b/>
        <vertAlign val="superscript"/>
        <sz val="10"/>
        <rFont val="Verdana"/>
        <family val="2"/>
      </rPr>
      <t>3</t>
    </r>
  </si>
  <si>
    <r>
      <t xml:space="preserve">Northumbria </t>
    </r>
    <r>
      <rPr>
        <b/>
        <vertAlign val="superscript"/>
        <sz val="10"/>
        <rFont val="Verdana"/>
        <family val="2"/>
      </rPr>
      <t>3</t>
    </r>
  </si>
  <si>
    <r>
      <t xml:space="preserve">South Wales </t>
    </r>
    <r>
      <rPr>
        <b/>
        <vertAlign val="superscript"/>
        <sz val="10"/>
        <rFont val="Verdana"/>
        <family val="2"/>
      </rPr>
      <t>3</t>
    </r>
  </si>
  <si>
    <r>
      <t xml:space="preserve">Surrey </t>
    </r>
    <r>
      <rPr>
        <b/>
        <vertAlign val="superscript"/>
        <sz val="10"/>
        <rFont val="Verdana"/>
        <family val="2"/>
      </rPr>
      <t>3</t>
    </r>
  </si>
  <si>
    <r>
      <t xml:space="preserve">Sussex </t>
    </r>
    <r>
      <rPr>
        <b/>
        <vertAlign val="superscript"/>
        <sz val="10"/>
        <rFont val="Verdana"/>
        <family val="2"/>
      </rPr>
      <t>3</t>
    </r>
  </si>
  <si>
    <r>
      <t xml:space="preserve">Thames Valley </t>
    </r>
    <r>
      <rPr>
        <b/>
        <vertAlign val="superscript"/>
        <sz val="10"/>
        <rFont val="Verdana"/>
        <family val="2"/>
      </rPr>
      <t>3</t>
    </r>
  </si>
  <si>
    <r>
      <t xml:space="preserve">West Yorkshire </t>
    </r>
    <r>
      <rPr>
        <b/>
        <vertAlign val="superscript"/>
        <sz val="10"/>
        <rFont val="Verdana"/>
        <family val="2"/>
      </rPr>
      <t>3</t>
    </r>
  </si>
  <si>
    <r>
      <t xml:space="preserve">Wiltshire </t>
    </r>
    <r>
      <rPr>
        <b/>
        <vertAlign val="superscript"/>
        <sz val="10"/>
        <rFont val="Verdana"/>
        <family val="2"/>
      </rPr>
      <t>3</t>
    </r>
  </si>
  <si>
    <r>
      <t>Percentages</t>
    </r>
    <r>
      <rPr>
        <sz val="12"/>
        <rFont val="Verdana"/>
        <family val="2"/>
      </rPr>
      <t xml:space="preserve"> </t>
    </r>
    <r>
      <rPr>
        <b/>
        <vertAlign val="superscript"/>
        <sz val="12"/>
        <rFont val="Verdana"/>
        <family val="2"/>
      </rPr>
      <t>4</t>
    </r>
  </si>
  <si>
    <r>
      <t>Total</t>
    </r>
    <r>
      <rPr>
        <vertAlign val="superscript"/>
        <sz val="10"/>
        <rFont val="Verdana"/>
        <family val="2"/>
      </rPr>
      <t>2</t>
    </r>
  </si>
  <si>
    <t xml:space="preserve">1. The data is taken from closure reports added to missing incidents. It therefore excludes any incidents not resolved by 31 March 2020, and is dependent on the information disclosed when the person returns. As a result, it may also underrepresent the harm suffered whilst </t>
  </si>
  <si>
    <t xml:space="preserve">    individuals  are missing as they may not disclose this to officers immediately on their return. </t>
  </si>
  <si>
    <t>2. The total number of times harm outcomes were endorsed on closure reports for missing incidents. It may be possible to endorse more than one harm outcome, and therefore does not equate to the total number of incidents where the person suffered some form of harm.</t>
  </si>
  <si>
    <t>3. Forces unable to provide this data.</t>
  </si>
  <si>
    <t>4. This is the proportion of closure reports where this harm was endorsed as a percentage of all occasions when a harm outcome of any kind was endorsed, i.e we have excluded harm unspecified from the base.</t>
  </si>
  <si>
    <t>E3: Number of fatal outcomes</t>
  </si>
  <si>
    <t>2016/17 Numbers</t>
  </si>
  <si>
    <t>2017/18 Numbers</t>
  </si>
  <si>
    <t>2018/19 Numbers</t>
  </si>
  <si>
    <t>2019/20 Numbers</t>
  </si>
  <si>
    <t>2019/20 - 2018/19</t>
  </si>
  <si>
    <t>% Difference</t>
  </si>
  <si>
    <r>
      <t xml:space="preserve">South Wales </t>
    </r>
    <r>
      <rPr>
        <b/>
        <vertAlign val="superscript"/>
        <sz val="10"/>
        <rFont val="Verdana"/>
        <family val="2"/>
      </rPr>
      <t>1</t>
    </r>
  </si>
  <si>
    <t>1. Force unable to provide 2019/20 data.</t>
  </si>
  <si>
    <r>
      <t xml:space="preserve">Table E4: Duration of missing incidents </t>
    </r>
    <r>
      <rPr>
        <b/>
        <vertAlign val="superscript"/>
        <sz val="12"/>
        <rFont val="Verdana"/>
        <family val="2"/>
      </rPr>
      <t>1</t>
    </r>
  </si>
  <si>
    <r>
      <t xml:space="preserve">Numbers </t>
    </r>
    <r>
      <rPr>
        <b/>
        <vertAlign val="superscript"/>
        <sz val="11"/>
        <rFont val="Verdana"/>
        <family val="2"/>
      </rPr>
      <t>1</t>
    </r>
  </si>
  <si>
    <t>0-8hrs</t>
  </si>
  <si>
    <t>8-16hrs</t>
  </si>
  <si>
    <t>16-24hrs</t>
  </si>
  <si>
    <t>24-48hrs</t>
  </si>
  <si>
    <t>2-7days</t>
  </si>
  <si>
    <t>7-27 days</t>
  </si>
  <si>
    <t>28+days</t>
  </si>
  <si>
    <t>7 - 27days</t>
  </si>
  <si>
    <r>
      <t xml:space="preserve">Cleveland </t>
    </r>
    <r>
      <rPr>
        <b/>
        <vertAlign val="superscript"/>
        <sz val="10"/>
        <rFont val="Verdana"/>
        <family val="2"/>
      </rPr>
      <t>2</t>
    </r>
  </si>
  <si>
    <r>
      <t xml:space="preserve">Dorset </t>
    </r>
    <r>
      <rPr>
        <b/>
        <vertAlign val="superscript"/>
        <sz val="10"/>
        <rFont val="Verdana"/>
        <family val="2"/>
      </rPr>
      <t>2</t>
    </r>
  </si>
  <si>
    <r>
      <t>Durham</t>
    </r>
    <r>
      <rPr>
        <b/>
        <vertAlign val="superscript"/>
        <sz val="12"/>
        <rFont val="Verdana"/>
        <family val="2"/>
      </rPr>
      <t xml:space="preserve"> </t>
    </r>
    <r>
      <rPr>
        <b/>
        <vertAlign val="superscript"/>
        <sz val="10"/>
        <rFont val="Verdana"/>
        <family val="2"/>
      </rPr>
      <t>2</t>
    </r>
  </si>
  <si>
    <r>
      <t xml:space="preserve">Greater Manchester </t>
    </r>
    <r>
      <rPr>
        <b/>
        <vertAlign val="superscript"/>
        <sz val="10"/>
        <rFont val="Verdana"/>
        <family val="2"/>
      </rPr>
      <t>2</t>
    </r>
  </si>
  <si>
    <r>
      <t>Hampshire</t>
    </r>
    <r>
      <rPr>
        <b/>
        <vertAlign val="superscript"/>
        <sz val="10"/>
        <rFont val="Verdana"/>
        <family val="2"/>
      </rPr>
      <t xml:space="preserve"> 2</t>
    </r>
  </si>
  <si>
    <r>
      <t xml:space="preserve">North Yorkshire </t>
    </r>
    <r>
      <rPr>
        <b/>
        <vertAlign val="superscript"/>
        <sz val="10"/>
        <rFont val="Verdana"/>
        <family val="2"/>
      </rPr>
      <t>2</t>
    </r>
  </si>
  <si>
    <r>
      <t xml:space="preserve">South Wales </t>
    </r>
    <r>
      <rPr>
        <b/>
        <vertAlign val="superscript"/>
        <sz val="10"/>
        <rFont val="Verdana"/>
        <family val="2"/>
      </rPr>
      <t>2</t>
    </r>
  </si>
  <si>
    <r>
      <t xml:space="preserve">Sussex </t>
    </r>
    <r>
      <rPr>
        <b/>
        <vertAlign val="superscript"/>
        <sz val="10"/>
        <rFont val="Verdana"/>
        <family val="2"/>
      </rPr>
      <t>2</t>
    </r>
  </si>
  <si>
    <r>
      <t xml:space="preserve">Thames Valley </t>
    </r>
    <r>
      <rPr>
        <b/>
        <vertAlign val="superscript"/>
        <sz val="10"/>
        <rFont val="Verdana"/>
        <family val="2"/>
      </rPr>
      <t>2</t>
    </r>
  </si>
  <si>
    <r>
      <t xml:space="preserve">Wiltshire </t>
    </r>
    <r>
      <rPr>
        <b/>
        <vertAlign val="superscript"/>
        <sz val="10"/>
        <rFont val="Verdana"/>
        <family val="2"/>
      </rPr>
      <t>2</t>
    </r>
  </si>
  <si>
    <t xml:space="preserve">1. This data reflects the time lapsed from when the person was reported missing to the police to when the person was found. It does not include </t>
  </si>
  <si>
    <t xml:space="preserve">    unresolved incidents.</t>
  </si>
  <si>
    <t xml:space="preserve">3. Police Service for Northern Ireland refer to their records as missing person reports. These are deemed to be similar but may not be directly comparable </t>
  </si>
  <si>
    <r>
      <t xml:space="preserve">Table E5: Who finds missing people (incidents) </t>
    </r>
    <r>
      <rPr>
        <b/>
        <vertAlign val="superscript"/>
        <sz val="10"/>
        <rFont val="Verdana"/>
        <family val="2"/>
      </rPr>
      <t>1</t>
    </r>
  </si>
  <si>
    <t>Family (inc. foster carer/ guardian)</t>
  </si>
  <si>
    <t>Police</t>
  </si>
  <si>
    <t>Carer/Local Authority</t>
  </si>
  <si>
    <t>Returned of own free will</t>
  </si>
  <si>
    <t>Friend/ Acquaintance</t>
  </si>
  <si>
    <t>Other</t>
  </si>
  <si>
    <r>
      <t xml:space="preserve">Gwent </t>
    </r>
    <r>
      <rPr>
        <b/>
        <vertAlign val="superscript"/>
        <sz val="10"/>
        <rFont val="Verdana"/>
        <family val="2"/>
      </rPr>
      <t>2</t>
    </r>
  </si>
  <si>
    <r>
      <t xml:space="preserve">Surrey </t>
    </r>
    <r>
      <rPr>
        <b/>
        <vertAlign val="superscript"/>
        <sz val="10"/>
        <rFont val="Verdana"/>
        <family val="2"/>
      </rPr>
      <t>2</t>
    </r>
  </si>
  <si>
    <r>
      <t xml:space="preserve">West Yorkshire </t>
    </r>
    <r>
      <rPr>
        <b/>
        <vertAlign val="superscript"/>
        <sz val="10"/>
        <rFont val="Verdana"/>
        <family val="2"/>
      </rPr>
      <t>2</t>
    </r>
  </si>
  <si>
    <r>
      <t>Percentages</t>
    </r>
    <r>
      <rPr>
        <b/>
        <vertAlign val="superscript"/>
        <sz val="12"/>
        <rFont val="Verdana"/>
        <family val="2"/>
      </rPr>
      <t xml:space="preserve"> 1</t>
    </r>
  </si>
  <si>
    <t>1. This data is taken from the return report added when a person is found.</t>
  </si>
  <si>
    <t>Number of reported missing Individuals in 2019/20  (01/Apr/2019 - 31/Mar/2020) and still missing on 31/Mar/20</t>
  </si>
  <si>
    <t>Number of reported missing Individuals between 01/Apr/2019 - 01/Mar/20, i.e those missing in first 11 months of the Financial Year</t>
  </si>
  <si>
    <t>Number of Long term missing Individuals</t>
  </si>
  <si>
    <t xml:space="preserve"> Total </t>
  </si>
  <si>
    <t xml:space="preserve">1.  322 of the 773 individuals (42%) related to persons classed as Missing - Presumed Deceased (At Sea) as a result of marine accidents (i.e. Piper Alpha, vessels sinking) and 
</t>
  </si>
  <si>
    <t xml:space="preserve">     those who are known to have entered a body of water, either through accident or an intentional act.</t>
  </si>
  <si>
    <t>2. Wiltshire unable to provide 2019/20 data due to system change.</t>
  </si>
  <si>
    <t>Table H1: Command and Control and Missing Persons Systems used by UK police forces in 2019/20</t>
  </si>
  <si>
    <t xml:space="preserve">Command &amp; Control System  </t>
  </si>
  <si>
    <t xml:space="preserve">Missing Persons System </t>
  </si>
  <si>
    <t>STORM</t>
  </si>
  <si>
    <t>NICHE</t>
  </si>
  <si>
    <t>COMPACT v5.9.1.0</t>
  </si>
  <si>
    <t>STORM X64.9.18</t>
  </si>
  <si>
    <t>COMPACT (5.9.3)</t>
  </si>
  <si>
    <t>SAAB SAFE</t>
  </si>
  <si>
    <t>Manual - Excel</t>
  </si>
  <si>
    <t>CAD</t>
  </si>
  <si>
    <t>STORM V 2.17.1.1</t>
  </si>
  <si>
    <t>NICHE 6.01.02.13.04</t>
  </si>
  <si>
    <t>ControlWorks</t>
  </si>
  <si>
    <t>COMPACT V 5.9.3.0</t>
  </si>
  <si>
    <t>COMPACT 5.8.0</t>
  </si>
  <si>
    <t>Bespoke Command and Control System</t>
  </si>
  <si>
    <t>Sleuth</t>
  </si>
  <si>
    <t>Compact V 5.9.3.2</t>
  </si>
  <si>
    <t>STORM MA 3.26</t>
  </si>
  <si>
    <t>COMPACT V 5.9.3</t>
  </si>
  <si>
    <t>STORM 2014 v2.11.1.0</t>
  </si>
  <si>
    <t>COMPACT V 5.6</t>
  </si>
  <si>
    <t>GMPICS / CONTROLWORKS</t>
  </si>
  <si>
    <t>OPUS / IOPS</t>
  </si>
  <si>
    <t>Altaris</t>
  </si>
  <si>
    <t>NICHE RMS Version 5.05.01.08</t>
  </si>
  <si>
    <t>COMPACT V5.9.1.0</t>
  </si>
  <si>
    <t>Capita SIS Ltd NSPIS 
Command and Control v8.1.0</t>
  </si>
  <si>
    <t>WPC Compact Misper V5.9.3.1</t>
  </si>
  <si>
    <t>Connect</t>
  </si>
  <si>
    <t>COMPACT V 5.9.2.0</t>
  </si>
  <si>
    <t>NSPIS</t>
  </si>
  <si>
    <t xml:space="preserve">COMPACT Misper Version: 5.9.3.1 </t>
  </si>
  <si>
    <t>COMPACT V 5.9.1.0</t>
  </si>
  <si>
    <t>DARIS</t>
  </si>
  <si>
    <t>MERLIN</t>
  </si>
  <si>
    <t>STORM V2.22.1.0</t>
  </si>
  <si>
    <t>COMPACT V 5.10.0.0</t>
  </si>
  <si>
    <t>ICAD</t>
  </si>
  <si>
    <t>COMPACT V 5.8.2.0</t>
  </si>
  <si>
    <t>NPICCS</t>
  </si>
  <si>
    <t>Vision/SAFE</t>
  </si>
  <si>
    <t>Compact V 5.7.0.0</t>
  </si>
  <si>
    <t>MISPER</t>
  </si>
  <si>
    <t>Compact V 5.7</t>
  </si>
  <si>
    <t>STORM v2.22.1.0</t>
  </si>
  <si>
    <t>STORM v2.16.1.6</t>
  </si>
  <si>
    <t>NICHE V 5.05.04.11.04</t>
  </si>
  <si>
    <t>Northgate Oasis</t>
  </si>
  <si>
    <t>NICHE V 5.05</t>
  </si>
  <si>
    <t>COMPACT V 5.9.3.2</t>
  </si>
  <si>
    <t>Oasis / Control Works</t>
  </si>
  <si>
    <t>NICHE2019</t>
  </si>
  <si>
    <t>NICHE; iBase</t>
  </si>
  <si>
    <t>NMPA</t>
  </si>
  <si>
    <r>
      <t xml:space="preserve">Numbers </t>
    </r>
    <r>
      <rPr>
        <b/>
        <vertAlign val="superscript"/>
        <sz val="12"/>
        <rFont val="Verdana"/>
        <family val="2"/>
      </rPr>
      <t>1,2</t>
    </r>
  </si>
  <si>
    <r>
      <t xml:space="preserve">Percentages </t>
    </r>
    <r>
      <rPr>
        <b/>
        <vertAlign val="superscript"/>
        <sz val="12"/>
        <rFont val="Verdana"/>
        <family val="2"/>
      </rPr>
      <t>1,2</t>
    </r>
  </si>
  <si>
    <r>
      <t xml:space="preserve">Unknown 
Age Group </t>
    </r>
    <r>
      <rPr>
        <b/>
        <vertAlign val="superscript"/>
        <sz val="10"/>
        <rFont val="Verdana"/>
        <family val="2"/>
      </rPr>
      <t xml:space="preserve"> </t>
    </r>
    <r>
      <rPr>
        <b/>
        <vertAlign val="superscript"/>
        <sz val="12"/>
        <rFont val="Verdana"/>
        <family val="2"/>
      </rPr>
      <t>6</t>
    </r>
  </si>
  <si>
    <t>All 
Total</t>
  </si>
  <si>
    <r>
      <t>Total - All</t>
    </r>
    <r>
      <rPr>
        <b/>
        <vertAlign val="superscript"/>
        <sz val="12"/>
        <rFont val="Verdana"/>
        <family val="2"/>
      </rPr>
      <t xml:space="preserve"> 3</t>
    </r>
  </si>
  <si>
    <r>
      <t>Total - All</t>
    </r>
    <r>
      <rPr>
        <b/>
        <vertAlign val="superscript"/>
        <sz val="9"/>
        <rFont val="Verdana"/>
        <family val="2"/>
      </rPr>
      <t xml:space="preserve"> </t>
    </r>
    <r>
      <rPr>
        <b/>
        <sz val="9"/>
        <rFont val="Verdana"/>
        <family val="2"/>
      </rPr>
      <t xml:space="preserve"> + Unknown Age Group</t>
    </r>
    <r>
      <rPr>
        <b/>
        <sz val="10"/>
        <rFont val="Verdana"/>
        <family val="2"/>
      </rPr>
      <t xml:space="preserve"> </t>
    </r>
    <r>
      <rPr>
        <b/>
        <vertAlign val="superscript"/>
        <sz val="12"/>
        <rFont val="Verdana"/>
        <family val="2"/>
      </rPr>
      <t>6</t>
    </r>
  </si>
  <si>
    <r>
      <t xml:space="preserve">Total - Not known/unspecified </t>
    </r>
    <r>
      <rPr>
        <b/>
        <vertAlign val="superscript"/>
        <sz val="12"/>
        <rFont val="Verdana"/>
        <family val="2"/>
      </rPr>
      <t>3</t>
    </r>
  </si>
  <si>
    <t>Total - Not known/unspecified  + Unknown Age Group</t>
  </si>
  <si>
    <r>
      <t xml:space="preserve">Other </t>
    </r>
    <r>
      <rPr>
        <b/>
        <vertAlign val="superscript"/>
        <sz val="12"/>
        <rFont val="Verdana"/>
        <family val="2"/>
      </rPr>
      <t>4</t>
    </r>
  </si>
  <si>
    <r>
      <t xml:space="preserve">Declined </t>
    </r>
    <r>
      <rPr>
        <b/>
        <vertAlign val="superscript"/>
        <sz val="12"/>
        <rFont val="Verdana"/>
        <family val="2"/>
      </rPr>
      <t>4</t>
    </r>
  </si>
  <si>
    <r>
      <t xml:space="preserve">Unknown </t>
    </r>
    <r>
      <rPr>
        <b/>
        <vertAlign val="superscript"/>
        <sz val="12"/>
        <rFont val="Verdana"/>
        <family val="2"/>
      </rPr>
      <t>4</t>
    </r>
  </si>
  <si>
    <r>
      <t xml:space="preserve">Unspecified </t>
    </r>
    <r>
      <rPr>
        <b/>
        <vertAlign val="superscript"/>
        <sz val="12"/>
        <rFont val="Verdana"/>
        <family val="2"/>
      </rPr>
      <t>4</t>
    </r>
  </si>
  <si>
    <r>
      <t xml:space="preserve">Transferred to another force </t>
    </r>
    <r>
      <rPr>
        <b/>
        <vertAlign val="superscript"/>
        <sz val="12"/>
        <rFont val="Verdana"/>
        <family val="2"/>
      </rPr>
      <t>4</t>
    </r>
  </si>
  <si>
    <r>
      <t xml:space="preserve">Error/not deemed to be missing </t>
    </r>
    <r>
      <rPr>
        <b/>
        <vertAlign val="superscript"/>
        <sz val="12"/>
        <rFont val="Verdana"/>
        <family val="2"/>
      </rPr>
      <t>4</t>
    </r>
  </si>
  <si>
    <r>
      <t xml:space="preserve">Total/%  for  Specified reasons v All </t>
    </r>
    <r>
      <rPr>
        <b/>
        <vertAlign val="superscript"/>
        <sz val="12"/>
        <rFont val="Verdana"/>
        <family val="2"/>
      </rPr>
      <t>3</t>
    </r>
  </si>
  <si>
    <r>
      <t xml:space="preserve">Total/%  for Specified reasons only </t>
    </r>
    <r>
      <rPr>
        <b/>
        <vertAlign val="superscript"/>
        <sz val="12"/>
        <rFont val="Verdana"/>
        <family val="2"/>
      </rPr>
      <t>5</t>
    </r>
  </si>
  <si>
    <r>
      <t xml:space="preserve">Total/%  for Specified reasons only +  Unknown Age Group </t>
    </r>
    <r>
      <rPr>
        <b/>
        <vertAlign val="superscript"/>
        <sz val="11"/>
        <rFont val="Verdana"/>
        <family val="2"/>
      </rPr>
      <t>6</t>
    </r>
  </si>
  <si>
    <t>Relationship</t>
  </si>
  <si>
    <t>Mental Health</t>
  </si>
  <si>
    <t>Drugs or Alcohol</t>
  </si>
  <si>
    <t>Unaccompanied juvenile</t>
  </si>
  <si>
    <t>Depression or Anxiety</t>
  </si>
  <si>
    <t>School</t>
  </si>
  <si>
    <t>Misunderstanding</t>
  </si>
  <si>
    <t>Suicide Attempt</t>
  </si>
  <si>
    <t>Dementia (including Alzheimers)</t>
  </si>
  <si>
    <t>Sexual exploitation</t>
  </si>
  <si>
    <t>Transient Lifestyle</t>
  </si>
  <si>
    <t>Other Medical</t>
  </si>
  <si>
    <t>Gang related</t>
  </si>
  <si>
    <t>Domestic Abuse</t>
  </si>
  <si>
    <t>Financial</t>
  </si>
  <si>
    <t>Homeless</t>
  </si>
  <si>
    <t>County Lines</t>
  </si>
  <si>
    <t>Employment</t>
  </si>
  <si>
    <t>Thrown out</t>
  </si>
  <si>
    <t>Disorientated</t>
  </si>
  <si>
    <t>Lost</t>
  </si>
  <si>
    <t>Criminal exploitation</t>
  </si>
  <si>
    <t>Asylum seeker</t>
  </si>
  <si>
    <t>Injured</t>
  </si>
  <si>
    <t>Forced to leave</t>
  </si>
  <si>
    <t>Trafficking</t>
  </si>
  <si>
    <t>Abducted</t>
  </si>
  <si>
    <t>Modern Slavery</t>
  </si>
  <si>
    <t>Honour Based Violence</t>
  </si>
  <si>
    <t>Forced marriage</t>
  </si>
  <si>
    <t>Female Genital Mutilation</t>
  </si>
  <si>
    <t>Terrorist offences</t>
  </si>
  <si>
    <t>3. The base used for percentages is Total All  = 147,372, i.e all reasons totals including those that were "Not known/unspecified" and excluding Unknown Age Group totals.</t>
  </si>
  <si>
    <t>4. The base used for percentages is Total - Not known/unspecified =  67,980.</t>
  </si>
  <si>
    <t>5. The base used for all specified reasons = 79,392.</t>
  </si>
  <si>
    <t>6. Unknown age group excluded from analysis.</t>
  </si>
  <si>
    <t>Command and Control and Missing Persons Systems used by UK police forces in 2019/20</t>
  </si>
  <si>
    <t>Table H1:</t>
  </si>
  <si>
    <t>Systems in operation</t>
  </si>
  <si>
    <t>Outstanding Unidentified Cases</t>
  </si>
  <si>
    <t>Table G2:</t>
  </si>
  <si>
    <t>Table G1:</t>
  </si>
  <si>
    <t>Unidentified cases</t>
  </si>
  <si>
    <t>Missing from care</t>
  </si>
  <si>
    <t>Table F1:</t>
  </si>
  <si>
    <t>Incidents involving those in care</t>
  </si>
  <si>
    <t>Table E9:</t>
  </si>
  <si>
    <t>Reasons for missing incidents by age and theme</t>
  </si>
  <si>
    <t>Table E8:</t>
  </si>
  <si>
    <t>Table E7:</t>
  </si>
  <si>
    <t>Table E6:</t>
  </si>
  <si>
    <t>Who finds missing people (incidents)</t>
  </si>
  <si>
    <t>Table E5:</t>
  </si>
  <si>
    <t>Duration of missing incidents</t>
  </si>
  <si>
    <t>Table E4:</t>
  </si>
  <si>
    <t>Number of fatal outcomes</t>
  </si>
  <si>
    <t>Table E3:</t>
  </si>
  <si>
    <t>Nature of harm suffered whilst missing</t>
  </si>
  <si>
    <t>Table E2:</t>
  </si>
  <si>
    <t>Missing incidents resulting in harm</t>
  </si>
  <si>
    <t>Table E1:</t>
  </si>
  <si>
    <t>Resolution of missing incidents for 2019/20</t>
  </si>
  <si>
    <t>Distribution of incidents with mental health by age, gender and police force, 2019/20</t>
  </si>
  <si>
    <t>Table D5:</t>
  </si>
  <si>
    <t xml:space="preserve">Distribution of the number of incidents by age, gender and vulnerability, 2019/20 </t>
  </si>
  <si>
    <t>Table D4:</t>
  </si>
  <si>
    <t>Distribution of incidents by vulnerability, gender and police force, 2019/20</t>
  </si>
  <si>
    <t>Table D3:</t>
  </si>
  <si>
    <t>Distribution of incidents by age, gender and risk levels, 2019/20</t>
  </si>
  <si>
    <t>Table D2:</t>
  </si>
  <si>
    <t>Table D1:</t>
  </si>
  <si>
    <t>may involve more than one individual.</t>
  </si>
  <si>
    <t>incidents can be attributable to a single individual, and some incidents</t>
  </si>
  <si>
    <t>Assessment of missing incidents 2019/20</t>
  </si>
  <si>
    <t xml:space="preserve">or absent, which is recorded on a missing persons system. Multiple </t>
  </si>
  <si>
    <r>
      <t xml:space="preserve">Incidents = </t>
    </r>
    <r>
      <rPr>
        <sz val="10"/>
        <rFont val="Verdana"/>
        <family val="2"/>
      </rPr>
      <t>A single episode of someone being reported as missing</t>
    </r>
  </si>
  <si>
    <t>Ethnicity and gender distribution of missing incidents, 2019/20</t>
  </si>
  <si>
    <t>Table C5:</t>
  </si>
  <si>
    <t>Age and gender distribution of missing incidents in the UK, 2019/20</t>
  </si>
  <si>
    <t>Table C4:</t>
  </si>
  <si>
    <t>different incidents/individuals.</t>
  </si>
  <si>
    <t>Ethnicity distribution of missing incidents by police forces, 2019/20</t>
  </si>
  <si>
    <t>Table C3:</t>
  </si>
  <si>
    <t>relate to a single incident, or a call may relate to multiple</t>
  </si>
  <si>
    <t>Age distribution of missing incidents by UK police forces, 2019/20</t>
  </si>
  <si>
    <t>Table C2:</t>
  </si>
  <si>
    <t xml:space="preserve">person, recorded on a command and control system. Multiple calls may </t>
  </si>
  <si>
    <t>Gender distribution of missing incidents by UK police forces, 2019/20</t>
  </si>
  <si>
    <t>Table C1:</t>
  </si>
  <si>
    <r>
      <t xml:space="preserve">Calls = </t>
    </r>
    <r>
      <rPr>
        <sz val="10"/>
        <rFont val="Verdana"/>
        <family val="2"/>
      </rPr>
      <t xml:space="preserve">Telephone calls to the police relating to a missing or absent </t>
    </r>
  </si>
  <si>
    <t>Demographic breakdown for 2019/20</t>
  </si>
  <si>
    <t>required to be and there is no apparent risk"</t>
  </si>
  <si>
    <r>
      <t>Absent</t>
    </r>
    <r>
      <rPr>
        <sz val="10"/>
        <rFont val="Verdana"/>
        <family val="2"/>
      </rPr>
      <t xml:space="preserve"> = "A person not at a place where they are expected or</t>
    </r>
  </si>
  <si>
    <t>Number of missing incidents and individuals recorded by UK police forces in 2019/20</t>
  </si>
  <si>
    <t>Table B2:</t>
  </si>
  <si>
    <t xml:space="preserve">themselves or another" </t>
  </si>
  <si>
    <t>Number of missing-related calls recorded by UK police forces in 2019/20</t>
  </si>
  <si>
    <t>Table B1:</t>
  </si>
  <si>
    <t>suggests the person may be subject of crime or at risk of  harm to</t>
  </si>
  <si>
    <t>where the circumstances are out of character or the context</t>
  </si>
  <si>
    <t>High level missing figures for 2019/20</t>
  </si>
  <si>
    <r>
      <rPr>
        <b/>
        <sz val="10"/>
        <rFont val="Verdana"/>
        <family val="2"/>
      </rPr>
      <t>Missing</t>
    </r>
    <r>
      <rPr>
        <sz val="10"/>
        <rFont val="Verdana"/>
        <family val="2"/>
      </rPr>
      <t xml:space="preserve"> = "Anyone whose whereabouts cannot be established and</t>
    </r>
  </si>
  <si>
    <t>Number of missing individuals recorded by UK police forces, 2015-2020</t>
  </si>
  <si>
    <t>Table A3:</t>
  </si>
  <si>
    <r>
      <rPr>
        <b/>
        <sz val="10"/>
        <rFont val="Verdana"/>
        <family val="2"/>
      </rPr>
      <t>Adult</t>
    </r>
    <r>
      <rPr>
        <sz val="10"/>
        <rFont val="Verdana"/>
        <family val="2"/>
      </rPr>
      <t xml:space="preserve"> = anyone aged 18 and over (at the time they went missing)</t>
    </r>
  </si>
  <si>
    <t>Number of missing incidents recorded by UK police forces, 2015-2020</t>
  </si>
  <si>
    <t>Table A2:</t>
  </si>
  <si>
    <r>
      <rPr>
        <b/>
        <sz val="10"/>
        <rFont val="Verdana"/>
        <family val="2"/>
      </rPr>
      <t>Child</t>
    </r>
    <r>
      <rPr>
        <sz val="10"/>
        <rFont val="Verdana"/>
        <family val="2"/>
      </rPr>
      <t xml:space="preserve"> = anyone under the age of 18 (at the time they went missing)</t>
    </r>
  </si>
  <si>
    <t>Number of missing related calls recorded by UK police forces, 2015-2020</t>
  </si>
  <si>
    <t>Table A1:</t>
  </si>
  <si>
    <t>Definitions</t>
  </si>
  <si>
    <t>ukmpu@nca.gov.uk</t>
  </si>
  <si>
    <t>Contact email:</t>
  </si>
  <si>
    <t>missingpersons.police.uk</t>
  </si>
  <si>
    <t>Website:</t>
  </si>
  <si>
    <t>5.</t>
  </si>
  <si>
    <t>Police Service for Northern Ireland refer to their records as missing person reports. These are deemed to be similar but may not be directly comparable to the incidents created on the police recording systems in England and Wales. Not in care numbers for incidents and individuals  estimated.</t>
  </si>
  <si>
    <t>4.</t>
  </si>
  <si>
    <t>Force only able to provide partial data.</t>
  </si>
  <si>
    <t>3.</t>
  </si>
  <si>
    <t>Data used in analysis: the ratio figures for England and Wales have been calculated excluding figures where both incidents and individual data has not been provided.</t>
  </si>
  <si>
    <t>2.</t>
  </si>
  <si>
    <t>1.</t>
  </si>
  <si>
    <t>Ratio</t>
  </si>
  <si>
    <t>Not in care</t>
  </si>
  <si>
    <t>In care</t>
  </si>
  <si>
    <r>
      <t xml:space="preserve">Table F1: Missing from care </t>
    </r>
    <r>
      <rPr>
        <b/>
        <vertAlign val="superscript"/>
        <sz val="12"/>
        <rFont val="Verdana"/>
        <family val="2"/>
      </rPr>
      <t>1</t>
    </r>
  </si>
  <si>
    <t xml:space="preserve">3. This only includes cases notified to the UK Missing Persons Unit where there is believed to be a UK connection (e.g. due to clothing or money found), and have therefore been entered on to the UK MPU database. </t>
  </si>
  <si>
    <t>2. Cases found in England, Northern Ireland, Scotland and Wales, including those notified and dealt with by British Transport Police.</t>
  </si>
  <si>
    <r>
      <t>Interpol/Overseas</t>
    </r>
    <r>
      <rPr>
        <vertAlign val="superscript"/>
        <sz val="10"/>
        <color indexed="8"/>
        <rFont val="Verdana"/>
        <family val="2"/>
      </rPr>
      <t>3</t>
    </r>
  </si>
  <si>
    <t>MOD</t>
  </si>
  <si>
    <t>States of Jersey</t>
  </si>
  <si>
    <t>Isle of Man</t>
  </si>
  <si>
    <t>Guernsey</t>
  </si>
  <si>
    <t>Non UK Territories/Countries</t>
  </si>
  <si>
    <t>British Transport Police</t>
  </si>
  <si>
    <t>Police Scotland - West</t>
  </si>
  <si>
    <t>Police Scotland - North</t>
  </si>
  <si>
    <t>Police Scotland - East</t>
  </si>
  <si>
    <t>West Mercia</t>
  </si>
  <si>
    <t>Warwickshire</t>
  </si>
  <si>
    <t>Metropolitan Police</t>
  </si>
  <si>
    <r>
      <t xml:space="preserve">Total UK </t>
    </r>
    <r>
      <rPr>
        <b/>
        <vertAlign val="superscript"/>
        <sz val="10"/>
        <color indexed="8"/>
        <rFont val="Verdana"/>
        <family val="2"/>
      </rPr>
      <t>2</t>
    </r>
  </si>
  <si>
    <r>
      <t>Unresolved</t>
    </r>
    <r>
      <rPr>
        <b/>
        <vertAlign val="superscript"/>
        <sz val="10"/>
        <rFont val="Verdana"/>
        <family val="2"/>
      </rPr>
      <t xml:space="preserve"> 1</t>
    </r>
  </si>
  <si>
    <t>All</t>
  </si>
  <si>
    <t>Alive</t>
  </si>
  <si>
    <t>Partial remains</t>
  </si>
  <si>
    <t>Body</t>
  </si>
  <si>
    <t>Table G1: Unidentified cases notified to UK Missing Persons Unit 2019/20</t>
  </si>
  <si>
    <t xml:space="preserve">2. This only includes cases notified to the UK Missing Persons Unit where there is believed to be a UK connection (e.g. due to clothing or money found), and have therefore been entered on to the UK MPU database. </t>
  </si>
  <si>
    <t>1. Cases found in England, Northern Ireland, Scotland and Wales, including those notified and dealt with by British Transport Police.</t>
  </si>
  <si>
    <r>
      <t xml:space="preserve">Total UK </t>
    </r>
    <r>
      <rPr>
        <b/>
        <vertAlign val="superscript"/>
        <sz val="10"/>
        <color indexed="8"/>
        <rFont val="Verdana"/>
        <family val="2"/>
      </rPr>
      <t>1</t>
    </r>
  </si>
  <si>
    <t>Female genital mutilation</t>
  </si>
  <si>
    <t>Honour based violence</t>
  </si>
  <si>
    <t>Cultural</t>
  </si>
  <si>
    <t>Criminality</t>
  </si>
  <si>
    <t>Confusion</t>
  </si>
  <si>
    <t>Domestic abuse</t>
  </si>
  <si>
    <t xml:space="preserve">Abuse or Exploitation </t>
  </si>
  <si>
    <t>Transient lifestyle</t>
  </si>
  <si>
    <t>Homelife</t>
  </si>
  <si>
    <t>Other medical</t>
  </si>
  <si>
    <t>Dementia including Alzheimers</t>
  </si>
  <si>
    <t>Medical</t>
  </si>
  <si>
    <t>Migrant related</t>
  </si>
  <si>
    <t>Suicide attempt</t>
  </si>
  <si>
    <t>Depression or anxiety</t>
  </si>
  <si>
    <t>Mental health</t>
  </si>
  <si>
    <t>Drugs or alcohol</t>
  </si>
  <si>
    <t>Lifestyle</t>
  </si>
  <si>
    <r>
      <t xml:space="preserve">Total/%  for Specified reasons only </t>
    </r>
    <r>
      <rPr>
        <b/>
        <i/>
        <vertAlign val="superscript"/>
        <sz val="12"/>
        <rFont val="Verdana"/>
        <family val="2"/>
      </rPr>
      <t>5</t>
    </r>
  </si>
  <si>
    <r>
      <t xml:space="preserve">Total/%  for  Specified reasons v All  </t>
    </r>
    <r>
      <rPr>
        <b/>
        <vertAlign val="superscript"/>
        <sz val="12"/>
        <rFont val="Verdana"/>
        <family val="2"/>
      </rPr>
      <t>3</t>
    </r>
  </si>
  <si>
    <t>Unknown 
Age Group</t>
  </si>
  <si>
    <r>
      <t xml:space="preserve">Table E8: Reasons for missing incidents by age and theme </t>
    </r>
    <r>
      <rPr>
        <b/>
        <vertAlign val="superscript"/>
        <sz val="10"/>
        <rFont val="Verdana"/>
        <family val="2"/>
      </rPr>
      <t>1,2</t>
    </r>
  </si>
  <si>
    <r>
      <t xml:space="preserve">Child Sexual Exploitation Numbers </t>
    </r>
    <r>
      <rPr>
        <b/>
        <vertAlign val="superscript"/>
        <sz val="12"/>
        <rFont val="Verdana"/>
        <family val="2"/>
      </rPr>
      <t>1</t>
    </r>
  </si>
  <si>
    <t>Child Sexual Exploitation Percentages</t>
  </si>
  <si>
    <t>Mental Health Numbers</t>
  </si>
  <si>
    <t>Mental Health Percentages</t>
  </si>
  <si>
    <t>Child Sexual Exploitation Numbers</t>
  </si>
  <si>
    <t>Table D1: Distribution of incidents by risk level and UK police forces, 2019/20</t>
  </si>
  <si>
    <t>Distribution of incidents by risk level and UK police forces, 2019/20</t>
  </si>
  <si>
    <t xml:space="preserve">Table E9:  Distribution of long term missing individuals by police forces, 2019/20 </t>
  </si>
  <si>
    <t xml:space="preserve">Distribution of long term missing individuals by police forces, 2019/20 </t>
  </si>
  <si>
    <t xml:space="preserve">Reasons for missing incidents - As percentage of all incidents </t>
  </si>
  <si>
    <r>
      <t xml:space="preserve">Table E6: Reasons for missing incidents - As a percentage of all reported incidents </t>
    </r>
    <r>
      <rPr>
        <b/>
        <vertAlign val="superscript"/>
        <sz val="10"/>
        <rFont val="Verdana"/>
        <family val="2"/>
      </rPr>
      <t>1,2</t>
    </r>
  </si>
  <si>
    <t xml:space="preserve">Reasons for missing incidents by age group </t>
  </si>
  <si>
    <r>
      <t xml:space="preserve">Table E7: Reasons for missing incidents by age group </t>
    </r>
    <r>
      <rPr>
        <b/>
        <vertAlign val="superscript"/>
        <sz val="10"/>
        <rFont val="Verdana"/>
        <family val="2"/>
      </rPr>
      <t>1,2</t>
    </r>
  </si>
  <si>
    <t>Unidentified cases notified to UK Missing Persons Unit, 2019/20</t>
  </si>
  <si>
    <t>Statistical Tables for UK Missing Persons Data Report, 2019/2020</t>
  </si>
  <si>
    <t>1. Cases which had not been identified as of 31 March 2019.</t>
  </si>
  <si>
    <t>Table G2: Outstanding Unidentified Cases (as at 31 March each year)</t>
  </si>
  <si>
    <r>
      <t xml:space="preserve">Data used in analysis </t>
    </r>
    <r>
      <rPr>
        <b/>
        <vertAlign val="superscript"/>
        <sz val="10"/>
        <rFont val="Verdana"/>
        <family val="2"/>
      </rPr>
      <t>2</t>
    </r>
  </si>
  <si>
    <r>
      <t xml:space="preserve">Bedfordshire </t>
    </r>
    <r>
      <rPr>
        <b/>
        <vertAlign val="superscript"/>
        <sz val="10"/>
        <rFont val="Verdana"/>
        <family val="2"/>
      </rPr>
      <t>2</t>
    </r>
  </si>
  <si>
    <r>
      <t xml:space="preserve">Cambridgeshire </t>
    </r>
    <r>
      <rPr>
        <b/>
        <vertAlign val="superscript"/>
        <sz val="10"/>
        <rFont val="Verdana"/>
        <family val="2"/>
      </rPr>
      <t>2</t>
    </r>
  </si>
  <si>
    <r>
      <t xml:space="preserve">Cheshire </t>
    </r>
    <r>
      <rPr>
        <b/>
        <vertAlign val="superscript"/>
        <sz val="10"/>
        <rFont val="Verdana"/>
        <family val="2"/>
      </rPr>
      <t>2</t>
    </r>
  </si>
  <si>
    <r>
      <t xml:space="preserve">Cumbria </t>
    </r>
    <r>
      <rPr>
        <b/>
        <vertAlign val="superscript"/>
        <sz val="10"/>
        <rFont val="Verdana"/>
        <family val="2"/>
      </rPr>
      <t>2</t>
    </r>
  </si>
  <si>
    <r>
      <t xml:space="preserve">Derbyshire </t>
    </r>
    <r>
      <rPr>
        <b/>
        <vertAlign val="superscript"/>
        <sz val="10"/>
        <rFont val="Verdana"/>
        <family val="2"/>
      </rPr>
      <t>2</t>
    </r>
  </si>
  <si>
    <r>
      <t xml:space="preserve">Devon and Cornwall </t>
    </r>
    <r>
      <rPr>
        <b/>
        <vertAlign val="superscript"/>
        <sz val="10"/>
        <rFont val="Verdana"/>
        <family val="2"/>
      </rPr>
      <t>2</t>
    </r>
  </si>
  <si>
    <r>
      <t xml:space="preserve">Essex </t>
    </r>
    <r>
      <rPr>
        <b/>
        <vertAlign val="superscript"/>
        <sz val="10"/>
        <rFont val="Verdana"/>
        <family val="2"/>
      </rPr>
      <t>2</t>
    </r>
  </si>
  <si>
    <r>
      <t xml:space="preserve">Gloucestershire </t>
    </r>
    <r>
      <rPr>
        <b/>
        <vertAlign val="superscript"/>
        <sz val="10"/>
        <rFont val="Verdana"/>
        <family val="2"/>
      </rPr>
      <t>2</t>
    </r>
  </si>
  <si>
    <r>
      <t xml:space="preserve">Hertfordshire </t>
    </r>
    <r>
      <rPr>
        <b/>
        <vertAlign val="superscript"/>
        <sz val="10"/>
        <rFont val="Verdana"/>
        <family val="2"/>
      </rPr>
      <t>2</t>
    </r>
  </si>
  <si>
    <r>
      <t xml:space="preserve">Humberside </t>
    </r>
    <r>
      <rPr>
        <b/>
        <vertAlign val="superscript"/>
        <sz val="10"/>
        <rFont val="Verdana"/>
        <family val="2"/>
      </rPr>
      <t>2</t>
    </r>
  </si>
  <si>
    <r>
      <t xml:space="preserve">Kent </t>
    </r>
    <r>
      <rPr>
        <b/>
        <vertAlign val="superscript"/>
        <sz val="10"/>
        <rFont val="Verdana"/>
        <family val="2"/>
      </rPr>
      <t>2</t>
    </r>
  </si>
  <si>
    <r>
      <t xml:space="preserve">Lancashire </t>
    </r>
    <r>
      <rPr>
        <b/>
        <vertAlign val="superscript"/>
        <sz val="10"/>
        <rFont val="Verdana"/>
        <family val="2"/>
      </rPr>
      <t>2, 3</t>
    </r>
  </si>
  <si>
    <r>
      <t xml:space="preserve">Leicestershire </t>
    </r>
    <r>
      <rPr>
        <b/>
        <vertAlign val="superscript"/>
        <sz val="10"/>
        <rFont val="Verdana"/>
        <family val="2"/>
      </rPr>
      <t>2</t>
    </r>
  </si>
  <si>
    <r>
      <t xml:space="preserve">Lincolnshire </t>
    </r>
    <r>
      <rPr>
        <b/>
        <vertAlign val="superscript"/>
        <sz val="10"/>
        <rFont val="Verdana"/>
        <family val="2"/>
      </rPr>
      <t>2</t>
    </r>
  </si>
  <si>
    <r>
      <t>Merseyside</t>
    </r>
    <r>
      <rPr>
        <b/>
        <vertAlign val="superscript"/>
        <sz val="10"/>
        <rFont val="Verdana"/>
        <family val="2"/>
      </rPr>
      <t xml:space="preserve"> 2</t>
    </r>
  </si>
  <si>
    <r>
      <t xml:space="preserve">Metropolitan </t>
    </r>
    <r>
      <rPr>
        <b/>
        <vertAlign val="superscript"/>
        <sz val="10"/>
        <rFont val="Verdana"/>
        <family val="2"/>
      </rPr>
      <t>2</t>
    </r>
  </si>
  <si>
    <r>
      <t xml:space="preserve">Norfolk </t>
    </r>
    <r>
      <rPr>
        <b/>
        <vertAlign val="superscript"/>
        <sz val="10"/>
        <rFont val="Verdana"/>
        <family val="2"/>
      </rPr>
      <t>2</t>
    </r>
  </si>
  <si>
    <r>
      <t xml:space="preserve">Northamptonshire </t>
    </r>
    <r>
      <rPr>
        <b/>
        <vertAlign val="superscript"/>
        <sz val="10"/>
        <rFont val="Verdana"/>
        <family val="2"/>
      </rPr>
      <t>2</t>
    </r>
  </si>
  <si>
    <r>
      <t>Northumbria</t>
    </r>
    <r>
      <rPr>
        <b/>
        <vertAlign val="superscript"/>
        <sz val="10"/>
        <rFont val="Verdana"/>
        <family val="2"/>
      </rPr>
      <t xml:space="preserve"> 2, 3</t>
    </r>
  </si>
  <si>
    <r>
      <t xml:space="preserve">Nottinghamshire </t>
    </r>
    <r>
      <rPr>
        <b/>
        <vertAlign val="superscript"/>
        <sz val="10"/>
        <rFont val="Verdana"/>
        <family val="2"/>
      </rPr>
      <t>2</t>
    </r>
  </si>
  <si>
    <r>
      <t xml:space="preserve">Staffordshire </t>
    </r>
    <r>
      <rPr>
        <b/>
        <vertAlign val="superscript"/>
        <sz val="10"/>
        <rFont val="Verdana"/>
        <family val="2"/>
      </rPr>
      <t>2</t>
    </r>
  </si>
  <si>
    <r>
      <t xml:space="preserve">Suffolk </t>
    </r>
    <r>
      <rPr>
        <b/>
        <vertAlign val="superscript"/>
        <sz val="10"/>
        <rFont val="Verdana"/>
        <family val="2"/>
      </rPr>
      <t>2</t>
    </r>
  </si>
  <si>
    <r>
      <t xml:space="preserve">Sussex </t>
    </r>
    <r>
      <rPr>
        <b/>
        <vertAlign val="superscript"/>
        <sz val="10"/>
        <rFont val="Verdana"/>
        <family val="2"/>
      </rPr>
      <t>2, 3</t>
    </r>
  </si>
  <si>
    <r>
      <t>Warwickshire and West Mercia</t>
    </r>
    <r>
      <rPr>
        <b/>
        <vertAlign val="superscript"/>
        <sz val="10"/>
        <rFont val="Verdana"/>
        <family val="2"/>
      </rPr>
      <t xml:space="preserve"> 2</t>
    </r>
  </si>
  <si>
    <r>
      <t>Wiltshire</t>
    </r>
    <r>
      <rPr>
        <b/>
        <vertAlign val="superscript"/>
        <sz val="10"/>
        <rFont val="Verdana"/>
        <family val="2"/>
      </rPr>
      <t xml:space="preserve"> 2,3</t>
    </r>
  </si>
  <si>
    <t xml:space="preserve">Police Scotland data relates to the number of missing person investigations recorded. For Adults,  in care figures reported are those reported missing from Adult Care Home, for children, in care figures include those from Foster Care or a Young Person Unit. </t>
  </si>
  <si>
    <t>2. Force unable to provide this data. PSNI and Scotlant unable to provide breakdown by Age.</t>
  </si>
  <si>
    <t>0-12</t>
  </si>
  <si>
    <t>12-24 hrs</t>
  </si>
  <si>
    <t>5. PSNI and Scotland were unable to provide this data.</t>
  </si>
  <si>
    <t xml:space="preserve">   to the incidents created on the police recording systems in England and Wales. Data only available for 9,793 of the 11,326 missing incident reports.</t>
  </si>
  <si>
    <t>2. Percentages of incidents recorded by each ethnicity and by each age respectively.</t>
  </si>
  <si>
    <t>Time series data of missing related reports in England and Wales</t>
  </si>
  <si>
    <t>3. Force only able to provided partial data or none.</t>
  </si>
  <si>
    <t xml:space="preserve">4. Gender/Age data breakdowns not available for Police services in Northern Ireland and Police Scotland. </t>
  </si>
  <si>
    <r>
      <t>Unknown Total</t>
    </r>
    <r>
      <rPr>
        <b/>
        <vertAlign val="superscript"/>
        <sz val="10"/>
        <rFont val="Verdana"/>
        <family val="2"/>
      </rPr>
      <t xml:space="preserve"> 5</t>
    </r>
  </si>
  <si>
    <t xml:space="preserve">5. Not all forces were able to provide risks numbers by gender and/or age breakdowns </t>
  </si>
  <si>
    <t>England and Wales  excl'd Unknowns</t>
  </si>
  <si>
    <r>
      <t xml:space="preserve">Interpol/Overseas </t>
    </r>
    <r>
      <rPr>
        <b/>
        <vertAlign val="superscript"/>
        <sz val="10"/>
        <color rgb="FF000000"/>
        <rFont val="Verdana"/>
        <family val="2"/>
      </rPr>
      <t>2,3</t>
    </r>
  </si>
  <si>
    <t>3. 2017/18 figures for Non UK Territories/Counties were revised last year due to under-reporting of Interpol cases. Subsequent review of Interpol cases has led to a change in procedure in their management and hence a substantial reduction.</t>
  </si>
  <si>
    <t>Non-UK Territories/Countries</t>
  </si>
  <si>
    <t>2-7 days</t>
  </si>
  <si>
    <r>
      <t xml:space="preserve">Cheshire </t>
    </r>
    <r>
      <rPr>
        <b/>
        <vertAlign val="superscript"/>
        <sz val="12"/>
        <rFont val="Verdana"/>
        <family val="2"/>
      </rPr>
      <t>2</t>
    </r>
  </si>
  <si>
    <r>
      <t xml:space="preserve">Lancashire </t>
    </r>
    <r>
      <rPr>
        <b/>
        <vertAlign val="superscript"/>
        <sz val="12"/>
        <rFont val="Verdana"/>
        <family val="2"/>
      </rPr>
      <t>2</t>
    </r>
  </si>
  <si>
    <t xml:space="preserve">1. 177 incidents have been excluded as age was unknown but had a sexual exploitation flag. </t>
  </si>
  <si>
    <t>2. Adjusted or estimated based on demographics data</t>
  </si>
  <si>
    <t>1. PSNI referred to 975 missing persons reports with a CSE flag for 74 children. Gender breakdown were unavailable. There were 13.2 missing persons report per child flagged at risk of CSE which was greater than for any other group.</t>
  </si>
  <si>
    <r>
      <rPr>
        <b/>
        <sz val="10"/>
        <color theme="4"/>
        <rFont val="Verdana"/>
        <family val="2"/>
      </rPr>
      <t xml:space="preserve">  </t>
    </r>
    <r>
      <rPr>
        <b/>
        <u/>
        <sz val="10"/>
        <color theme="4"/>
        <rFont val="Verdana"/>
        <family val="2"/>
      </rPr>
      <t>Contents</t>
    </r>
  </si>
  <si>
    <t xml:space="preserve">4. The adult individual data from Lincolnshire Police only includes data for Q2-Q4 (July 2016-March 2017) due to a change in recording practices. </t>
  </si>
  <si>
    <t xml:space="preserve">    The data is therefore not directly comparable with the data for 2015/16.</t>
  </si>
  <si>
    <t>X</t>
  </si>
  <si>
    <t>2. Force was unable to provide this information. Scotland only able to provided data in timeframes shown and without Age breakdown.</t>
  </si>
  <si>
    <t xml:space="preserve">   but may not be directly comparable to the incidents created on the police recording systems in E&amp;W.      </t>
  </si>
  <si>
    <t xml:space="preserve">4. Police Service for Northern Ireland refer to their records as missing person reports. These are deemed to be similar </t>
  </si>
  <si>
    <t>40-59
yrs</t>
  </si>
  <si>
    <t>60+
yrs</t>
  </si>
  <si>
    <t>18-39
yrs</t>
  </si>
  <si>
    <t>0-11
yrs</t>
  </si>
  <si>
    <t>12-17
yrs</t>
  </si>
  <si>
    <t xml:space="preserve">2. The data in this section has been supplied by the following forces: Bedfordshire, Cambridgeshire; City of London; Derbyshire; Devon and Cornwall; Dyfed &amp; Powys; Essex; Gloucestershire; Hertfordshire;  Humberside; Kent; </t>
  </si>
  <si>
    <t xml:space="preserve">    Leicestershire; Lincolnshire; Merseyside; Norfolk; Northamptonshire; Nottinghamshire; Staffordshire; Suffolk; Warwick and West Mercia; West Midlands.</t>
  </si>
  <si>
    <t xml:space="preserve">1. The data in this section comes from the closure reports completed by officers when a person is found, and has mostly been supplied by Forces using the COMPACT missing person system (listed in 2 below). </t>
  </si>
  <si>
    <t>6. The base used for including Unknown age group percentage.</t>
  </si>
  <si>
    <t>5. The base used for all specified reasons = 79,895.</t>
  </si>
  <si>
    <t>4. The base used for percentages is Total - Not known/unspecified =  67,986.</t>
  </si>
  <si>
    <t>3. The base used for percentages is Total All  = 147,801, i.e all reasons totals  including those that were "Not known/unspecified" and including Unknown Age Group totals.</t>
  </si>
  <si>
    <t xml:space="preserve">For the purposes of this report, ‘missing from care’ refers to reports where an officer has endorsed the child/adult as being ‘in care’, or where the address the person is missing from is known to be </t>
  </si>
  <si>
    <t xml:space="preserve">a residential care unit  (including psychiatric care). This may therefore include individuals in a range of care situations, including those living in children’s homes, in foster care, those living with </t>
  </si>
  <si>
    <t>parents/guardians in family homes, in health placements and in care homes or nursing homes.</t>
  </si>
  <si>
    <r>
      <t xml:space="preserve">Cleveland </t>
    </r>
    <r>
      <rPr>
        <b/>
        <vertAlign val="superscript"/>
        <sz val="12"/>
        <rFont val="Verdana"/>
        <family val="2"/>
      </rPr>
      <t>3</t>
    </r>
  </si>
  <si>
    <r>
      <t xml:space="preserve">Dorset </t>
    </r>
    <r>
      <rPr>
        <b/>
        <vertAlign val="superscript"/>
        <sz val="12"/>
        <rFont val="Verdana"/>
        <family val="2"/>
      </rPr>
      <t>3</t>
    </r>
  </si>
  <si>
    <r>
      <t xml:space="preserve">Durham </t>
    </r>
    <r>
      <rPr>
        <b/>
        <vertAlign val="superscript"/>
        <sz val="12"/>
        <rFont val="Verdana"/>
        <family val="2"/>
      </rPr>
      <t>1</t>
    </r>
  </si>
  <si>
    <r>
      <t xml:space="preserve">Lincolnshire </t>
    </r>
    <r>
      <rPr>
        <b/>
        <vertAlign val="superscript"/>
        <sz val="12"/>
        <rFont val="Verdana"/>
        <family val="2"/>
      </rPr>
      <t>4</t>
    </r>
  </si>
  <si>
    <r>
      <t xml:space="preserve">North Wales </t>
    </r>
    <r>
      <rPr>
        <b/>
        <vertAlign val="superscript"/>
        <sz val="12"/>
        <rFont val="Verdana"/>
        <family val="2"/>
      </rPr>
      <t>5</t>
    </r>
  </si>
  <si>
    <t>5. The children data for North Wales was retrospectively revised downwards in 2018/19.</t>
  </si>
  <si>
    <t xml:space="preserve">Not graded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</si>
</sst>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quot;£&quot;* #,##0.00_);_(&quot;£&quot;* \(#,##0.00\);_(&quot;£&quot;* &quot;-&quot;??_);_(@_)"/>
    <numFmt numFmtId="165" formatCode="_(* #,##0.00_);_(* \(#,##0.00\);_(* &quot;-&quot;??_);_(@_)"/>
    <numFmt numFmtId="166" formatCode="0.0"/>
    <numFmt numFmtId="167" formatCode="0.0%"/>
    <numFmt numFmtId="168" formatCode="_-* #,##0_-;\-* #,##0_-;_-* &quot;-&quot;??_-;_-@_-"/>
    <numFmt numFmtId="169" formatCode="#,##0.0"/>
    <numFmt numFmtId="170" formatCode="#,##0_ ;\-#,##0\ "/>
  </numFmts>
  <fonts count="102" x14ac:knownFonts="1">
    <font>
      <sz val="10"/>
      <name val="Arial"/>
    </font>
    <font>
      <sz val="11"/>
      <color theme="1"/>
      <name val="Calibri"/>
      <family val="2"/>
      <scheme val="minor"/>
    </font>
    <font>
      <sz val="11"/>
      <color theme="1"/>
      <name val="Verdana"/>
      <family val="2"/>
    </font>
    <font>
      <sz val="11"/>
      <color theme="1"/>
      <name val="Verdana"/>
      <family val="2"/>
    </font>
    <font>
      <sz val="11"/>
      <color theme="1"/>
      <name val="Verdana"/>
      <family val="2"/>
    </font>
    <font>
      <sz val="11"/>
      <color rgb="FF9C0006"/>
      <name val="Verdana"/>
      <family val="2"/>
    </font>
    <font>
      <b/>
      <sz val="10"/>
      <name val="Verdana"/>
      <family val="2"/>
    </font>
    <font>
      <u/>
      <sz val="10"/>
      <color theme="10"/>
      <name val="Arial"/>
      <family val="2"/>
    </font>
    <font>
      <b/>
      <u/>
      <sz val="10"/>
      <color theme="4"/>
      <name val="Verdana"/>
      <family val="2"/>
    </font>
    <font>
      <sz val="10"/>
      <name val="Verdana"/>
      <family val="2"/>
    </font>
    <font>
      <i/>
      <sz val="10"/>
      <name val="Verdana"/>
      <family val="2"/>
    </font>
    <font>
      <b/>
      <i/>
      <sz val="10"/>
      <name val="Verdana"/>
      <family val="2"/>
    </font>
    <font>
      <sz val="10"/>
      <name val="Arial"/>
      <family val="2"/>
    </font>
    <font>
      <b/>
      <vertAlign val="superscript"/>
      <sz val="10"/>
      <name val="Verdana"/>
      <family val="2"/>
    </font>
    <font>
      <b/>
      <u/>
      <sz val="10"/>
      <color theme="10"/>
      <name val="Arial"/>
      <family val="2"/>
    </font>
    <font>
      <b/>
      <vertAlign val="superscript"/>
      <sz val="12"/>
      <name val="Verdana"/>
      <family val="2"/>
    </font>
    <font>
      <vertAlign val="superscript"/>
      <sz val="10"/>
      <name val="Verdana"/>
      <family val="2"/>
    </font>
    <font>
      <sz val="11"/>
      <color rgb="FF9C0006"/>
      <name val="Calibri"/>
      <family val="2"/>
      <scheme val="minor"/>
    </font>
    <font>
      <u/>
      <sz val="10"/>
      <color theme="10"/>
      <name val="Verdana"/>
      <family val="2"/>
    </font>
    <font>
      <b/>
      <sz val="8"/>
      <name val="Verdana"/>
      <family val="2"/>
    </font>
    <font>
      <b/>
      <u/>
      <sz val="10"/>
      <color theme="10"/>
      <name val="Verdana"/>
      <family val="2"/>
    </font>
    <font>
      <b/>
      <sz val="9"/>
      <name val="Verdana"/>
      <family val="2"/>
    </font>
    <font>
      <b/>
      <i/>
      <vertAlign val="superscript"/>
      <sz val="10"/>
      <name val="Verdana"/>
      <family val="2"/>
    </font>
    <font>
      <b/>
      <vertAlign val="superscript"/>
      <sz val="11"/>
      <name val="Verdana"/>
      <family val="2"/>
    </font>
    <font>
      <sz val="10"/>
      <color theme="10"/>
      <name val="Arial"/>
      <family val="2"/>
    </font>
    <font>
      <sz val="12"/>
      <name val="Verdana"/>
      <family val="2"/>
    </font>
    <font>
      <sz val="11"/>
      <color theme="1"/>
      <name val="Calibri"/>
      <family val="2"/>
      <scheme val="minor"/>
    </font>
    <font>
      <sz val="11"/>
      <color indexed="8"/>
      <name val="Calibri"/>
      <family val="2"/>
    </font>
    <font>
      <sz val="11"/>
      <color theme="0"/>
      <name val="Calibri"/>
      <family val="2"/>
      <scheme val="minor"/>
    </font>
    <font>
      <sz val="11"/>
      <color indexed="9"/>
      <name val="Calibri"/>
      <family val="2"/>
    </font>
    <font>
      <sz val="11"/>
      <color indexed="20"/>
      <name val="Calibri"/>
      <family val="2"/>
    </font>
    <font>
      <b/>
      <sz val="11"/>
      <color rgb="FFFA7D00"/>
      <name val="Calibri"/>
      <family val="2"/>
      <scheme val="minor"/>
    </font>
    <font>
      <b/>
      <sz val="11"/>
      <color indexed="52"/>
      <name val="Calibri"/>
      <family val="2"/>
    </font>
    <font>
      <b/>
      <sz val="11"/>
      <color theme="0"/>
      <name val="Calibri"/>
      <family val="2"/>
      <scheme val="minor"/>
    </font>
    <font>
      <b/>
      <sz val="11"/>
      <color indexed="9"/>
      <name val="Calibri"/>
      <family val="2"/>
    </font>
    <font>
      <i/>
      <sz val="11"/>
      <color rgb="FF7F7F7F"/>
      <name val="Calibri"/>
      <family val="2"/>
      <scheme val="minor"/>
    </font>
    <font>
      <i/>
      <sz val="11"/>
      <color indexed="23"/>
      <name val="Calibri"/>
      <family val="2"/>
    </font>
    <font>
      <sz val="11"/>
      <color rgb="FF006100"/>
      <name val="Calibri"/>
      <family val="2"/>
      <scheme val="minor"/>
    </font>
    <font>
      <sz val="11"/>
      <color indexed="17"/>
      <name val="Calibri"/>
      <family val="2"/>
    </font>
    <font>
      <b/>
      <sz val="15"/>
      <color theme="3"/>
      <name val="Calibri"/>
      <family val="2"/>
      <scheme val="minor"/>
    </font>
    <font>
      <b/>
      <sz val="15"/>
      <color indexed="56"/>
      <name val="Calibri"/>
      <family val="2"/>
    </font>
    <font>
      <b/>
      <sz val="13"/>
      <color theme="3"/>
      <name val="Calibri"/>
      <family val="2"/>
      <scheme val="minor"/>
    </font>
    <font>
      <b/>
      <sz val="13"/>
      <color indexed="56"/>
      <name val="Calibri"/>
      <family val="2"/>
    </font>
    <font>
      <b/>
      <sz val="11"/>
      <color theme="3"/>
      <name val="Calibri"/>
      <family val="2"/>
      <scheme val="minor"/>
    </font>
    <font>
      <b/>
      <sz val="11"/>
      <color indexed="56"/>
      <name val="Calibri"/>
      <family val="2"/>
    </font>
    <font>
      <u/>
      <sz val="10"/>
      <color indexed="12"/>
      <name val="MS Sans Serif"/>
      <family val="2"/>
    </font>
    <font>
      <u/>
      <sz val="10"/>
      <color indexed="12"/>
      <name val="Arial"/>
      <family val="2"/>
    </font>
    <font>
      <sz val="11"/>
      <color rgb="FF3F3F76"/>
      <name val="Calibri"/>
      <family val="2"/>
      <scheme val="minor"/>
    </font>
    <font>
      <sz val="11"/>
      <color indexed="62"/>
      <name val="Calibri"/>
      <family val="2"/>
    </font>
    <font>
      <sz val="11"/>
      <color rgb="FFFA7D00"/>
      <name val="Calibri"/>
      <family val="2"/>
      <scheme val="minor"/>
    </font>
    <font>
      <sz val="11"/>
      <color indexed="52"/>
      <name val="Calibri"/>
      <family val="2"/>
    </font>
    <font>
      <sz val="11"/>
      <color rgb="FF9C6500"/>
      <name val="Calibri"/>
      <family val="2"/>
      <scheme val="minor"/>
    </font>
    <font>
      <sz val="11"/>
      <color indexed="60"/>
      <name val="Calibri"/>
      <family val="2"/>
    </font>
    <font>
      <sz val="10"/>
      <name val="MS Sans Serif"/>
      <family val="2"/>
    </font>
    <font>
      <sz val="11"/>
      <color rgb="FF000000"/>
      <name val="Calibri"/>
      <family val="2"/>
      <scheme val="minor"/>
    </font>
    <font>
      <sz val="10"/>
      <color indexed="12"/>
      <name val="Arial"/>
      <family val="2"/>
    </font>
    <font>
      <sz val="11"/>
      <color indexed="8"/>
      <name val="Verdana"/>
      <family val="2"/>
    </font>
    <font>
      <b/>
      <sz val="11"/>
      <color rgb="FF3F3F3F"/>
      <name val="Calibri"/>
      <family val="2"/>
      <scheme val="minor"/>
    </font>
    <font>
      <b/>
      <sz val="11"/>
      <color indexed="63"/>
      <name val="Calibri"/>
      <family val="2"/>
    </font>
    <font>
      <b/>
      <sz val="18"/>
      <color indexed="56"/>
      <name val="Cambria"/>
      <family val="2"/>
    </font>
    <font>
      <sz val="18"/>
      <color theme="3"/>
      <name val="Cambria"/>
      <family val="2"/>
      <scheme val="major"/>
    </font>
    <font>
      <b/>
      <sz val="11"/>
      <color theme="1"/>
      <name val="Calibri"/>
      <family val="2"/>
      <scheme val="minor"/>
    </font>
    <font>
      <b/>
      <sz val="11"/>
      <color indexed="8"/>
      <name val="Calibri"/>
      <family val="2"/>
    </font>
    <font>
      <sz val="11"/>
      <color rgb="FFFF0000"/>
      <name val="Calibri"/>
      <family val="2"/>
      <scheme val="minor"/>
    </font>
    <font>
      <sz val="11"/>
      <color indexed="10"/>
      <name val="Calibri"/>
      <family val="2"/>
    </font>
    <font>
      <sz val="11"/>
      <name val="Verdana"/>
      <family val="2"/>
    </font>
    <font>
      <sz val="9"/>
      <name val="Verdana"/>
      <family val="2"/>
    </font>
    <font>
      <sz val="9"/>
      <color theme="0"/>
      <name val="Arial"/>
      <family val="2"/>
    </font>
    <font>
      <b/>
      <sz val="10"/>
      <color theme="0"/>
      <name val="Verdana"/>
      <family val="2"/>
    </font>
    <font>
      <sz val="10"/>
      <color theme="0"/>
      <name val="Verdana"/>
      <family val="2"/>
    </font>
    <font>
      <b/>
      <sz val="10"/>
      <name val="Arial"/>
      <family val="2"/>
    </font>
    <font>
      <b/>
      <vertAlign val="superscript"/>
      <sz val="9"/>
      <name val="Verdana"/>
      <family val="2"/>
    </font>
    <font>
      <b/>
      <sz val="12"/>
      <name val="Verdana"/>
      <family val="2"/>
    </font>
    <font>
      <sz val="10"/>
      <color indexed="8"/>
      <name val="Verdana"/>
      <family val="2"/>
    </font>
    <font>
      <vertAlign val="superscript"/>
      <sz val="10"/>
      <color indexed="8"/>
      <name val="Verdana"/>
      <family val="2"/>
    </font>
    <font>
      <b/>
      <sz val="10"/>
      <color indexed="8"/>
      <name val="Verdana"/>
      <family val="2"/>
    </font>
    <font>
      <b/>
      <vertAlign val="superscript"/>
      <sz val="10"/>
      <color indexed="8"/>
      <name val="Verdana"/>
      <family val="2"/>
    </font>
    <font>
      <b/>
      <i/>
      <vertAlign val="superscript"/>
      <sz val="12"/>
      <name val="Verdana"/>
      <family val="2"/>
    </font>
    <font>
      <b/>
      <u/>
      <sz val="16"/>
      <name val="Verdana"/>
      <family val="2"/>
    </font>
    <font>
      <sz val="10"/>
      <name val="Arial"/>
      <family val="2"/>
    </font>
    <font>
      <sz val="10"/>
      <color indexed="12"/>
      <name val="Arial"/>
      <family val="2"/>
    </font>
    <font>
      <b/>
      <i/>
      <sz val="10"/>
      <name val="Arial"/>
      <family val="2"/>
    </font>
    <font>
      <b/>
      <u/>
      <sz val="10"/>
      <name val="Verdana"/>
      <family val="2"/>
    </font>
    <font>
      <b/>
      <sz val="11"/>
      <name val="Verdana"/>
      <family val="2"/>
    </font>
    <font>
      <b/>
      <vertAlign val="superscript"/>
      <sz val="10"/>
      <color rgb="FF000000"/>
      <name val="Verdana"/>
      <family val="2"/>
    </font>
    <font>
      <sz val="11"/>
      <color theme="0"/>
      <name val="Verdana"/>
      <family val="2"/>
    </font>
    <font>
      <b/>
      <sz val="11"/>
      <color rgb="FFFA7D00"/>
      <name val="Verdana"/>
      <family val="2"/>
    </font>
    <font>
      <b/>
      <sz val="11"/>
      <color theme="0"/>
      <name val="Verdana"/>
      <family val="2"/>
    </font>
    <font>
      <i/>
      <sz val="11"/>
      <color rgb="FF7F7F7F"/>
      <name val="Verdana"/>
      <family val="2"/>
    </font>
    <font>
      <sz val="11"/>
      <color rgb="FF006100"/>
      <name val="Verdana"/>
      <family val="2"/>
    </font>
    <font>
      <b/>
      <sz val="15"/>
      <color theme="3"/>
      <name val="Verdana"/>
      <family val="2"/>
    </font>
    <font>
      <b/>
      <sz val="13"/>
      <color theme="3"/>
      <name val="Verdana"/>
      <family val="2"/>
    </font>
    <font>
      <b/>
      <sz val="11"/>
      <color theme="3"/>
      <name val="Verdana"/>
      <family val="2"/>
    </font>
    <font>
      <sz val="11"/>
      <color rgb="FF3F3F76"/>
      <name val="Verdana"/>
      <family val="2"/>
    </font>
    <font>
      <sz val="11"/>
      <color rgb="FFFA7D00"/>
      <name val="Verdana"/>
      <family val="2"/>
    </font>
    <font>
      <sz val="11"/>
      <color rgb="FF9C6500"/>
      <name val="Verdana"/>
      <family val="2"/>
    </font>
    <font>
      <b/>
      <sz val="11"/>
      <color rgb="FF3F3F3F"/>
      <name val="Verdana"/>
      <family val="2"/>
    </font>
    <font>
      <b/>
      <sz val="18"/>
      <color theme="3"/>
      <name val="Cambria"/>
      <family val="2"/>
      <scheme val="major"/>
    </font>
    <font>
      <b/>
      <sz val="11"/>
      <color theme="1"/>
      <name val="Verdana"/>
      <family val="2"/>
    </font>
    <font>
      <sz val="11"/>
      <color rgb="FFFF0000"/>
      <name val="Verdana"/>
      <family val="2"/>
    </font>
    <font>
      <b/>
      <sz val="10"/>
      <color theme="4"/>
      <name val="Verdana"/>
      <family val="2"/>
    </font>
    <font>
      <sz val="10"/>
      <name val="Calibri"/>
      <family val="2"/>
      <scheme val="minor"/>
    </font>
  </fonts>
  <fills count="6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49998474074526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99"/>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370">
    <xf numFmtId="0" fontId="0" fillId="0" borderId="0"/>
    <xf numFmtId="165" fontId="12" fillId="0" borderId="0" applyFont="0" applyFill="0" applyBorder="0" applyAlignment="0" applyProtection="0"/>
    <xf numFmtId="9" fontId="12" fillId="0" borderId="0" applyFont="0" applyFill="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12" fillId="0" borderId="0"/>
    <xf numFmtId="0" fontId="12" fillId="0" borderId="0"/>
    <xf numFmtId="0" fontId="17" fillId="3" borderId="0" applyNumberFormat="0" applyBorder="0" applyAlignment="0" applyProtection="0"/>
    <xf numFmtId="0" fontId="12" fillId="0" borderId="0"/>
    <xf numFmtId="0" fontId="26" fillId="10"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4" fillId="10" borderId="0" applyNumberFormat="0" applyBorder="0" applyAlignment="0" applyProtection="0"/>
    <xf numFmtId="0" fontId="26" fillId="14"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4" fillId="14" borderId="0" applyNumberFormat="0" applyBorder="0" applyAlignment="0" applyProtection="0"/>
    <xf numFmtId="0" fontId="26" fillId="18"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4" fillId="18" borderId="0" applyNumberFormat="0" applyBorder="0" applyAlignment="0" applyProtection="0"/>
    <xf numFmtId="0" fontId="26" fillId="2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4" fillId="22" borderId="0" applyNumberFormat="0" applyBorder="0" applyAlignment="0" applyProtection="0"/>
    <xf numFmtId="0" fontId="26" fillId="26"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4" fillId="26" borderId="0" applyNumberFormat="0" applyBorder="0" applyAlignment="0" applyProtection="0"/>
    <xf numFmtId="0" fontId="26" fillId="3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4" fillId="30" borderId="0" applyNumberFormat="0" applyBorder="0" applyAlignment="0" applyProtection="0"/>
    <xf numFmtId="0" fontId="26" fillId="1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4" fillId="11" borderId="0" applyNumberFormat="0" applyBorder="0" applyAlignment="0" applyProtection="0"/>
    <xf numFmtId="0" fontId="26" fillId="15"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4" fillId="15" borderId="0" applyNumberFormat="0" applyBorder="0" applyAlignment="0" applyProtection="0"/>
    <xf numFmtId="0" fontId="26" fillId="19"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4" fillId="19" borderId="0" applyNumberFormat="0" applyBorder="0" applyAlignment="0" applyProtection="0"/>
    <xf numFmtId="0" fontId="26" fillId="23"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4" fillId="23" borderId="0" applyNumberFormat="0" applyBorder="0" applyAlignment="0" applyProtection="0"/>
    <xf numFmtId="0" fontId="26" fillId="27"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4" fillId="27" borderId="0" applyNumberFormat="0" applyBorder="0" applyAlignment="0" applyProtection="0"/>
    <xf numFmtId="0" fontId="26" fillId="31"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4" fillId="31" borderId="0" applyNumberFormat="0" applyBorder="0" applyAlignment="0" applyProtection="0"/>
    <xf numFmtId="0" fontId="28" fillId="1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8" fillId="16"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8" fillId="20"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8" fillId="24"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8" fillId="28"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8" fillId="32"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8" fillId="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8" fillId="13"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8" fillId="17"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8" fillId="21"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8" fillId="25"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8" fillId="29"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17" fillId="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1" fillId="6" borderId="4" applyNumberFormat="0" applyAlignment="0" applyProtection="0"/>
    <xf numFmtId="0" fontId="32" fillId="53" borderId="21" applyNumberFormat="0" applyAlignment="0" applyProtection="0"/>
    <xf numFmtId="0" fontId="32" fillId="53" borderId="21" applyNumberFormat="0" applyAlignment="0" applyProtection="0"/>
    <xf numFmtId="0" fontId="33" fillId="7" borderId="7" applyNumberFormat="0" applyAlignment="0" applyProtection="0"/>
    <xf numFmtId="0" fontId="34" fillId="54" borderId="22" applyNumberFormat="0" applyAlignment="0" applyProtection="0"/>
    <xf numFmtId="0" fontId="34" fillId="54" borderId="22" applyNumberFormat="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2"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9" fillId="0" borderId="1" applyNumberFormat="0" applyFill="0" applyAlignment="0" applyProtection="0"/>
    <xf numFmtId="0" fontId="40" fillId="0" borderId="23" applyNumberFormat="0" applyFill="0" applyAlignment="0" applyProtection="0"/>
    <xf numFmtId="0" fontId="40" fillId="0" borderId="23" applyNumberFormat="0" applyFill="0" applyAlignment="0" applyProtection="0"/>
    <xf numFmtId="0" fontId="41" fillId="0" borderId="2" applyNumberFormat="0" applyFill="0" applyAlignment="0" applyProtection="0"/>
    <xf numFmtId="0" fontId="42" fillId="0" borderId="24" applyNumberFormat="0" applyFill="0" applyAlignment="0" applyProtection="0"/>
    <xf numFmtId="0" fontId="42" fillId="0" borderId="24" applyNumberFormat="0" applyFill="0" applyAlignment="0" applyProtection="0"/>
    <xf numFmtId="0" fontId="43" fillId="0" borderId="3" applyNumberFormat="0" applyFill="0" applyAlignment="0" applyProtection="0"/>
    <xf numFmtId="0" fontId="44" fillId="0" borderId="25" applyNumberFormat="0" applyFill="0" applyAlignment="0" applyProtection="0"/>
    <xf numFmtId="0" fontId="44" fillId="0" borderId="25" applyNumberFormat="0" applyFill="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7"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alignment vertical="top"/>
      <protection locked="0"/>
    </xf>
    <xf numFmtId="0" fontId="45" fillId="0" borderId="0" applyNumberFormat="0" applyFill="0" applyBorder="0" applyAlignment="0" applyProtection="0"/>
    <xf numFmtId="0" fontId="47" fillId="5" borderId="4" applyNumberFormat="0" applyAlignment="0" applyProtection="0"/>
    <xf numFmtId="0" fontId="48" fillId="40" borderId="21" applyNumberFormat="0" applyAlignment="0" applyProtection="0"/>
    <xf numFmtId="0" fontId="48" fillId="40" borderId="21" applyNumberFormat="0" applyAlignment="0" applyProtection="0"/>
    <xf numFmtId="0" fontId="49" fillId="0" borderId="6" applyNumberFormat="0" applyFill="0" applyAlignment="0" applyProtection="0"/>
    <xf numFmtId="0" fontId="50" fillId="0" borderId="26" applyNumberFormat="0" applyFill="0" applyAlignment="0" applyProtection="0"/>
    <xf numFmtId="0" fontId="50" fillId="0" borderId="26" applyNumberFormat="0" applyFill="0" applyAlignment="0" applyProtection="0"/>
    <xf numFmtId="0" fontId="51" fillId="4"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12" fillId="0" borderId="0"/>
    <xf numFmtId="0" fontId="12" fillId="0" borderId="0"/>
    <xf numFmtId="0" fontId="4" fillId="0" borderId="0"/>
    <xf numFmtId="0" fontId="26" fillId="0" borderId="0"/>
    <xf numFmtId="0" fontId="12" fillId="0" borderId="0"/>
    <xf numFmtId="0" fontId="4" fillId="0" borderId="0"/>
    <xf numFmtId="0" fontId="4" fillId="0" borderId="0"/>
    <xf numFmtId="0" fontId="26" fillId="0" borderId="0"/>
    <xf numFmtId="0" fontId="26" fillId="0" borderId="0"/>
    <xf numFmtId="0" fontId="53" fillId="0" borderId="0"/>
    <xf numFmtId="0" fontId="4" fillId="0" borderId="0"/>
    <xf numFmtId="0" fontId="12" fillId="0" borderId="0"/>
    <xf numFmtId="0" fontId="12" fillId="0" borderId="0"/>
    <xf numFmtId="0" fontId="12" fillId="0" borderId="0"/>
    <xf numFmtId="0" fontId="26" fillId="0" borderId="0"/>
    <xf numFmtId="0" fontId="12" fillId="0" borderId="0"/>
    <xf numFmtId="0" fontId="27" fillId="0" borderId="0"/>
    <xf numFmtId="0" fontId="4" fillId="0" borderId="0"/>
    <xf numFmtId="0" fontId="4" fillId="0" borderId="0"/>
    <xf numFmtId="0" fontId="4" fillId="0" borderId="0"/>
    <xf numFmtId="0" fontId="4" fillId="0" borderId="0"/>
    <xf numFmtId="0" fontId="54"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5" fillId="0" borderId="0"/>
    <xf numFmtId="0" fontId="27" fillId="8" borderId="8" applyNumberFormat="0" applyFont="0" applyAlignment="0" applyProtection="0"/>
    <xf numFmtId="0" fontId="56"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12" fillId="56" borderId="27" applyNumberFormat="0" applyFont="0" applyAlignment="0" applyProtection="0"/>
    <xf numFmtId="0" fontId="12" fillId="56" borderId="27"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56"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56" fillId="8" borderId="8" applyNumberFormat="0" applyFont="0" applyAlignment="0" applyProtection="0"/>
    <xf numFmtId="0" fontId="12" fillId="56" borderId="27" applyNumberFormat="0" applyFont="0" applyAlignment="0" applyProtection="0"/>
    <xf numFmtId="0" fontId="12" fillId="56" borderId="27" applyNumberFormat="0" applyFont="0" applyAlignment="0" applyProtection="0"/>
    <xf numFmtId="0" fontId="56" fillId="8" borderId="8" applyNumberFormat="0" applyFont="0" applyAlignment="0" applyProtection="0"/>
    <xf numFmtId="0" fontId="56" fillId="8" borderId="8" applyNumberFormat="0" applyFont="0" applyAlignment="0" applyProtection="0"/>
    <xf numFmtId="0" fontId="56"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6" fillId="8" borderId="8" applyNumberFormat="0" applyFont="0" applyAlignment="0" applyProtection="0"/>
    <xf numFmtId="0" fontId="57" fillId="6" borderId="5" applyNumberFormat="0" applyAlignment="0" applyProtection="0"/>
    <xf numFmtId="0" fontId="58" fillId="53" borderId="28" applyNumberFormat="0" applyAlignment="0" applyProtection="0"/>
    <xf numFmtId="0" fontId="58" fillId="53" borderId="28"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65" fontId="3" fillId="0" borderId="0" applyFont="0" applyFill="0" applyBorder="0" applyAlignment="0" applyProtection="0"/>
    <xf numFmtId="0" fontId="80" fillId="0" borderId="0"/>
    <xf numFmtId="0" fontId="79" fillId="0" borderId="0"/>
    <xf numFmtId="165" fontId="12" fillId="0" borderId="0" applyFont="0" applyFill="0" applyBorder="0" applyAlignment="0" applyProtection="0"/>
    <xf numFmtId="9" fontId="12" fillId="0" borderId="0" applyFont="0" applyFill="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85" fillId="12" borderId="0" applyNumberFormat="0" applyBorder="0" applyAlignment="0" applyProtection="0"/>
    <xf numFmtId="0" fontId="85" fillId="16" borderId="0" applyNumberFormat="0" applyBorder="0" applyAlignment="0" applyProtection="0"/>
    <xf numFmtId="0" fontId="85" fillId="20" borderId="0" applyNumberFormat="0" applyBorder="0" applyAlignment="0" applyProtection="0"/>
    <xf numFmtId="0" fontId="85" fillId="24" borderId="0" applyNumberFormat="0" applyBorder="0" applyAlignment="0" applyProtection="0"/>
    <xf numFmtId="0" fontId="85" fillId="28" borderId="0" applyNumberFormat="0" applyBorder="0" applyAlignment="0" applyProtection="0"/>
    <xf numFmtId="0" fontId="85" fillId="32" borderId="0" applyNumberFormat="0" applyBorder="0" applyAlignment="0" applyProtection="0"/>
    <xf numFmtId="0" fontId="85" fillId="9" borderId="0" applyNumberFormat="0" applyBorder="0" applyAlignment="0" applyProtection="0"/>
    <xf numFmtId="0" fontId="85" fillId="13" borderId="0" applyNumberFormat="0" applyBorder="0" applyAlignment="0" applyProtection="0"/>
    <xf numFmtId="0" fontId="85" fillId="17" borderId="0" applyNumberFormat="0" applyBorder="0" applyAlignment="0" applyProtection="0"/>
    <xf numFmtId="0" fontId="85" fillId="21" borderId="0" applyNumberFormat="0" applyBorder="0" applyAlignment="0" applyProtection="0"/>
    <xf numFmtId="0" fontId="85" fillId="25" borderId="0" applyNumberFormat="0" applyBorder="0" applyAlignment="0" applyProtection="0"/>
    <xf numFmtId="0" fontId="85" fillId="29" borderId="0" applyNumberFormat="0" applyBorder="0" applyAlignment="0" applyProtection="0"/>
    <xf numFmtId="0" fontId="86" fillId="6" borderId="4" applyNumberFormat="0" applyAlignment="0" applyProtection="0"/>
    <xf numFmtId="0" fontId="87" fillId="7" borderId="7" applyNumberFormat="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0" fontId="88" fillId="0" borderId="0" applyNumberFormat="0" applyFill="0" applyBorder="0" applyAlignment="0" applyProtection="0"/>
    <xf numFmtId="0" fontId="89" fillId="2" borderId="0" applyNumberFormat="0" applyBorder="0" applyAlignment="0" applyProtection="0"/>
    <xf numFmtId="0" fontId="90" fillId="0" borderId="1" applyNumberFormat="0" applyFill="0" applyAlignment="0" applyProtection="0"/>
    <xf numFmtId="0" fontId="91" fillId="0" borderId="2" applyNumberFormat="0" applyFill="0" applyAlignment="0" applyProtection="0"/>
    <xf numFmtId="0" fontId="92" fillId="0" borderId="3" applyNumberFormat="0" applyFill="0" applyAlignment="0" applyProtection="0"/>
    <xf numFmtId="0" fontId="92" fillId="0" borderId="0" applyNumberFormat="0" applyFill="0" applyBorder="0" applyAlignment="0" applyProtection="0"/>
    <xf numFmtId="0" fontId="93" fillId="5" borderId="4" applyNumberFormat="0" applyAlignment="0" applyProtection="0"/>
    <xf numFmtId="0" fontId="94" fillId="0" borderId="6" applyNumberFormat="0" applyFill="0" applyAlignment="0" applyProtection="0"/>
    <xf numFmtId="0" fontId="95" fillId="4" borderId="0" applyNumberFormat="0" applyBorder="0" applyAlignment="0" applyProtection="0"/>
    <xf numFmtId="0" fontId="1" fillId="0" borderId="0"/>
    <xf numFmtId="0" fontId="1" fillId="0" borderId="0"/>
    <xf numFmtId="0" fontId="1" fillId="0" borderId="0"/>
    <xf numFmtId="0" fontId="1" fillId="0" borderId="0"/>
    <xf numFmtId="0" fontId="96" fillId="6" borderId="5" applyNumberFormat="0" applyAlignment="0" applyProtection="0"/>
    <xf numFmtId="0" fontId="97" fillId="0" borderId="0" applyNumberFormat="0" applyFill="0" applyBorder="0" applyAlignment="0" applyProtection="0"/>
    <xf numFmtId="0" fontId="98" fillId="0" borderId="9" applyNumberFormat="0" applyFill="0" applyAlignment="0" applyProtection="0"/>
    <xf numFmtId="0" fontId="99" fillId="0" borderId="0" applyNumberFormat="0" applyFill="0" applyBorder="0" applyAlignment="0" applyProtection="0"/>
    <xf numFmtId="165" fontId="12" fillId="0" borderId="0" applyFont="0" applyFill="0" applyBorder="0" applyAlignment="0" applyProtection="0"/>
  </cellStyleXfs>
  <cellXfs count="970">
    <xf numFmtId="0" fontId="0" fillId="0" borderId="0" xfId="0"/>
    <xf numFmtId="0" fontId="6" fillId="33" borderId="10" xfId="0" applyFont="1" applyFill="1" applyBorder="1" applyAlignment="1">
      <alignment vertical="center"/>
    </xf>
    <xf numFmtId="0" fontId="8" fillId="33" borderId="11" xfId="4" applyFont="1" applyFill="1" applyBorder="1" applyAlignment="1">
      <alignment vertical="center"/>
    </xf>
    <xf numFmtId="0" fontId="7" fillId="33" borderId="11" xfId="4" applyFill="1" applyBorder="1" applyAlignment="1">
      <alignment vertical="center"/>
    </xf>
    <xf numFmtId="0" fontId="9" fillId="33" borderId="11" xfId="0" applyFont="1" applyFill="1" applyBorder="1" applyAlignment="1">
      <alignment vertical="center"/>
    </xf>
    <xf numFmtId="0" fontId="9" fillId="33" borderId="11" xfId="0" applyFont="1" applyFill="1" applyBorder="1" applyAlignment="1">
      <alignment horizontal="center" vertical="center"/>
    </xf>
    <xf numFmtId="0" fontId="10" fillId="33" borderId="11" xfId="0" applyFont="1" applyFill="1" applyBorder="1" applyAlignment="1">
      <alignment horizontal="center" vertical="center"/>
    </xf>
    <xf numFmtId="0" fontId="11" fillId="33" borderId="11" xfId="0" applyFont="1" applyFill="1" applyBorder="1" applyAlignment="1">
      <alignment horizontal="center" vertical="center"/>
    </xf>
    <xf numFmtId="0" fontId="11" fillId="33" borderId="12" xfId="0" applyFont="1" applyFill="1" applyBorder="1" applyAlignment="1">
      <alignment horizontal="center" vertical="center"/>
    </xf>
    <xf numFmtId="0" fontId="9" fillId="34" borderId="0" xfId="0" applyFont="1" applyFill="1" applyBorder="1" applyAlignment="1">
      <alignment vertical="center"/>
    </xf>
    <xf numFmtId="0" fontId="6" fillId="34" borderId="0" xfId="0" applyFont="1" applyFill="1" applyBorder="1" applyAlignment="1">
      <alignment vertical="center"/>
    </xf>
    <xf numFmtId="0" fontId="6" fillId="33" borderId="13" xfId="0" applyFont="1" applyFill="1" applyBorder="1" applyAlignment="1">
      <alignment vertical="center"/>
    </xf>
    <xf numFmtId="0" fontId="9" fillId="33" borderId="14" xfId="0" applyFont="1" applyFill="1" applyBorder="1" applyAlignment="1">
      <alignment vertical="center"/>
    </xf>
    <xf numFmtId="0" fontId="9" fillId="33" borderId="14" xfId="0" applyFont="1" applyFill="1" applyBorder="1" applyAlignment="1">
      <alignment horizontal="center" vertical="center"/>
    </xf>
    <xf numFmtId="0" fontId="10" fillId="33" borderId="14" xfId="0" applyFont="1" applyFill="1" applyBorder="1" applyAlignment="1">
      <alignment horizontal="center" vertical="center"/>
    </xf>
    <xf numFmtId="0" fontId="11" fillId="33" borderId="15" xfId="0" applyFont="1" applyFill="1" applyBorder="1" applyAlignment="1">
      <alignment horizontal="center" vertical="center"/>
    </xf>
    <xf numFmtId="0" fontId="9" fillId="33" borderId="16" xfId="0" applyFont="1" applyFill="1" applyBorder="1"/>
    <xf numFmtId="0" fontId="9" fillId="33" borderId="0" xfId="0" applyFont="1" applyFill="1" applyBorder="1"/>
    <xf numFmtId="0" fontId="9" fillId="33" borderId="0" xfId="0" applyFont="1" applyFill="1" applyBorder="1" applyAlignment="1">
      <alignment vertical="center"/>
    </xf>
    <xf numFmtId="0" fontId="9" fillId="33" borderId="12" xfId="0" applyFont="1" applyFill="1" applyBorder="1" applyAlignment="1">
      <alignment vertical="center"/>
    </xf>
    <xf numFmtId="0" fontId="9" fillId="34" borderId="0" xfId="0" applyFont="1" applyFill="1" applyBorder="1"/>
    <xf numFmtId="0" fontId="6" fillId="34" borderId="0" xfId="0" applyFont="1" applyFill="1" applyBorder="1"/>
    <xf numFmtId="0" fontId="6" fillId="33" borderId="0" xfId="0" applyFont="1" applyFill="1" applyBorder="1" applyAlignment="1">
      <alignment horizontal="center" wrapText="1"/>
    </xf>
    <xf numFmtId="0" fontId="9" fillId="33" borderId="11" xfId="0" applyFont="1" applyFill="1" applyBorder="1" applyAlignment="1">
      <alignment horizontal="right" vertical="center"/>
    </xf>
    <xf numFmtId="0" fontId="10" fillId="33" borderId="11" xfId="0" applyFont="1" applyFill="1" applyBorder="1" applyAlignment="1">
      <alignment horizontal="right" vertical="center"/>
    </xf>
    <xf numFmtId="0" fontId="9" fillId="33" borderId="0" xfId="0" applyFont="1" applyFill="1" applyBorder="1" applyAlignment="1">
      <alignment horizontal="right" vertical="center"/>
    </xf>
    <xf numFmtId="0" fontId="9" fillId="33" borderId="11" xfId="0" applyFont="1" applyFill="1" applyBorder="1"/>
    <xf numFmtId="0" fontId="9" fillId="33" borderId="12" xfId="0" applyFont="1" applyFill="1" applyBorder="1" applyAlignment="1">
      <alignment horizontal="right" vertical="center"/>
    </xf>
    <xf numFmtId="0" fontId="6" fillId="34" borderId="0" xfId="0" applyFont="1" applyFill="1" applyBorder="1" applyAlignment="1">
      <alignment horizontal="center"/>
    </xf>
    <xf numFmtId="0" fontId="11" fillId="34" borderId="0" xfId="0" applyFont="1" applyFill="1" applyBorder="1" applyAlignment="1">
      <alignment horizontal="center"/>
    </xf>
    <xf numFmtId="0" fontId="6" fillId="33" borderId="0" xfId="0" applyFont="1" applyFill="1" applyBorder="1" applyAlignment="1">
      <alignment horizontal="left" vertical="center" wrapText="1"/>
    </xf>
    <xf numFmtId="3" fontId="11" fillId="33" borderId="0" xfId="0" applyNumberFormat="1" applyFont="1" applyFill="1" applyBorder="1" applyAlignment="1">
      <alignment horizontal="right" vertical="center"/>
    </xf>
    <xf numFmtId="3" fontId="11" fillId="33" borderId="0" xfId="5" applyNumberFormat="1" applyFont="1" applyFill="1" applyBorder="1" applyAlignment="1">
      <alignment horizontal="right" vertical="center"/>
    </xf>
    <xf numFmtId="166" fontId="11" fillId="33" borderId="17" xfId="2" applyNumberFormat="1" applyFont="1" applyFill="1" applyBorder="1" applyAlignment="1">
      <alignment horizontal="right" vertical="center"/>
    </xf>
    <xf numFmtId="0" fontId="6" fillId="34" borderId="0" xfId="0" applyFont="1" applyFill="1" applyBorder="1" applyAlignment="1">
      <alignment horizontal="center" vertical="center"/>
    </xf>
    <xf numFmtId="0" fontId="11" fillId="34" borderId="0" xfId="0" applyFont="1" applyFill="1" applyBorder="1" applyAlignment="1">
      <alignment horizontal="center" vertical="center"/>
    </xf>
    <xf numFmtId="3" fontId="9" fillId="33" borderId="0" xfId="0" applyNumberFormat="1" applyFont="1" applyFill="1" applyBorder="1" applyAlignment="1">
      <alignment horizontal="right"/>
    </xf>
    <xf numFmtId="3" fontId="9" fillId="33" borderId="0" xfId="5" applyNumberFormat="1" applyFont="1" applyFill="1" applyBorder="1" applyAlignment="1">
      <alignment horizontal="right"/>
    </xf>
    <xf numFmtId="3" fontId="9" fillId="33" borderId="0" xfId="6" applyNumberFormat="1" applyFont="1" applyFill="1" applyBorder="1" applyAlignment="1">
      <alignment horizontal="right"/>
    </xf>
    <xf numFmtId="3" fontId="6" fillId="33" borderId="0" xfId="0" applyNumberFormat="1" applyFont="1" applyFill="1" applyBorder="1" applyAlignment="1">
      <alignment horizontal="right"/>
    </xf>
    <xf numFmtId="3" fontId="11" fillId="33" borderId="0" xfId="0" applyNumberFormat="1" applyFont="1" applyFill="1" applyBorder="1" applyAlignment="1">
      <alignment horizontal="right"/>
    </xf>
    <xf numFmtId="166" fontId="11" fillId="33" borderId="17" xfId="2" applyNumberFormat="1" applyFont="1" applyFill="1" applyBorder="1" applyAlignment="1">
      <alignment horizontal="right"/>
    </xf>
    <xf numFmtId="3" fontId="9" fillId="34" borderId="0" xfId="6" applyNumberFormat="1" applyFont="1" applyFill="1" applyBorder="1" applyAlignment="1">
      <alignment horizontal="right"/>
    </xf>
    <xf numFmtId="3" fontId="6" fillId="34" borderId="0" xfId="0" applyNumberFormat="1" applyFont="1" applyFill="1" applyBorder="1"/>
    <xf numFmtId="3" fontId="9" fillId="34" borderId="0" xfId="0" applyNumberFormat="1" applyFont="1" applyFill="1" applyBorder="1"/>
    <xf numFmtId="9" fontId="10" fillId="34" borderId="0" xfId="0" applyNumberFormat="1" applyFont="1" applyFill="1" applyBorder="1"/>
    <xf numFmtId="3" fontId="9" fillId="34" borderId="0" xfId="6" applyNumberFormat="1" applyFont="1" applyFill="1" applyBorder="1" applyAlignment="1">
      <alignment horizontal="center"/>
    </xf>
    <xf numFmtId="0" fontId="9" fillId="33" borderId="0" xfId="0" applyFont="1" applyFill="1" applyBorder="1" applyProtection="1">
      <protection locked="0"/>
    </xf>
    <xf numFmtId="3" fontId="9" fillId="33" borderId="0" xfId="0" applyNumberFormat="1" applyFont="1" applyFill="1" applyBorder="1" applyAlignment="1" applyProtection="1">
      <alignment horizontal="right"/>
      <protection locked="0"/>
    </xf>
    <xf numFmtId="0" fontId="9" fillId="33" borderId="0" xfId="0" applyFont="1" applyFill="1" applyBorder="1" applyAlignment="1">
      <alignment horizontal="center"/>
    </xf>
    <xf numFmtId="0" fontId="11" fillId="33" borderId="0" xfId="0" applyFont="1" applyFill="1" applyBorder="1" applyAlignment="1">
      <alignment horizontal="center"/>
    </xf>
    <xf numFmtId="0" fontId="6" fillId="33" borderId="16" xfId="0" applyFont="1" applyFill="1" applyBorder="1"/>
    <xf numFmtId="0" fontId="6" fillId="33" borderId="0" xfId="0" applyFont="1" applyFill="1" applyBorder="1"/>
    <xf numFmtId="0" fontId="6" fillId="33" borderId="0" xfId="0" applyFont="1" applyFill="1" applyBorder="1" applyAlignment="1">
      <alignment horizontal="right"/>
    </xf>
    <xf numFmtId="0" fontId="9" fillId="33" borderId="18" xfId="0" applyFont="1" applyFill="1" applyBorder="1"/>
    <xf numFmtId="0" fontId="9" fillId="33" borderId="19" xfId="0" applyFont="1" applyFill="1" applyBorder="1"/>
    <xf numFmtId="0" fontId="9" fillId="33" borderId="19" xfId="0" applyFont="1" applyFill="1" applyBorder="1" applyAlignment="1">
      <alignment horizontal="center"/>
    </xf>
    <xf numFmtId="0" fontId="10" fillId="33" borderId="19" xfId="0" applyFont="1" applyFill="1" applyBorder="1" applyAlignment="1">
      <alignment horizontal="center"/>
    </xf>
    <xf numFmtId="0" fontId="11" fillId="33" borderId="19" xfId="0" applyFont="1" applyFill="1" applyBorder="1" applyAlignment="1">
      <alignment horizontal="center"/>
    </xf>
    <xf numFmtId="0" fontId="11" fillId="33" borderId="20" xfId="0" applyFont="1" applyFill="1" applyBorder="1" applyAlignment="1">
      <alignment horizontal="center"/>
    </xf>
    <xf numFmtId="0" fontId="10" fillId="33" borderId="0" xfId="0" applyFont="1" applyFill="1" applyBorder="1" applyAlignment="1">
      <alignment horizontal="center"/>
    </xf>
    <xf numFmtId="0" fontId="11" fillId="33" borderId="17" xfId="0" applyFont="1" applyFill="1" applyBorder="1" applyAlignment="1">
      <alignment horizontal="center"/>
    </xf>
    <xf numFmtId="0" fontId="9" fillId="34" borderId="0" xfId="0" applyFont="1" applyFill="1" applyBorder="1" applyAlignment="1">
      <alignment horizontal="center"/>
    </xf>
    <xf numFmtId="0" fontId="10" fillId="34" borderId="0" xfId="0" applyFont="1" applyFill="1" applyBorder="1" applyAlignment="1">
      <alignment horizontal="center"/>
    </xf>
    <xf numFmtId="0" fontId="6" fillId="33" borderId="11" xfId="0" applyFont="1" applyFill="1" applyBorder="1" applyAlignment="1">
      <alignment horizontal="center" vertical="center"/>
    </xf>
    <xf numFmtId="0" fontId="6" fillId="33" borderId="11" xfId="0" applyFont="1" applyFill="1" applyBorder="1" applyAlignment="1">
      <alignment horizontal="center" vertical="center" wrapText="1"/>
    </xf>
    <xf numFmtId="0" fontId="11" fillId="33" borderId="11" xfId="0" applyFont="1" applyFill="1" applyBorder="1" applyAlignment="1">
      <alignment horizontal="center" vertical="center" wrapText="1"/>
    </xf>
    <xf numFmtId="0" fontId="7" fillId="33" borderId="11" xfId="4" applyFill="1" applyBorder="1" applyAlignment="1">
      <alignment vertical="center" wrapText="1"/>
    </xf>
    <xf numFmtId="0" fontId="14" fillId="33" borderId="11" xfId="4" applyFont="1" applyFill="1" applyBorder="1" applyAlignment="1">
      <alignment vertical="center"/>
    </xf>
    <xf numFmtId="0" fontId="6" fillId="33" borderId="14" xfId="6" applyFont="1" applyFill="1" applyBorder="1" applyAlignment="1">
      <alignment vertical="center"/>
    </xf>
    <xf numFmtId="0" fontId="11" fillId="33" borderId="14" xfId="6" applyFont="1" applyFill="1" applyBorder="1" applyAlignment="1">
      <alignment vertical="center"/>
    </xf>
    <xf numFmtId="0" fontId="11" fillId="33" borderId="15" xfId="6" applyFont="1" applyFill="1" applyBorder="1" applyAlignment="1">
      <alignment vertical="center"/>
    </xf>
    <xf numFmtId="0" fontId="6" fillId="34" borderId="0" xfId="6" applyFont="1" applyFill="1" applyAlignment="1">
      <alignment vertical="center"/>
    </xf>
    <xf numFmtId="0" fontId="9" fillId="33" borderId="16" xfId="6" applyFont="1" applyFill="1" applyBorder="1"/>
    <xf numFmtId="0" fontId="9" fillId="33" borderId="0" xfId="6" applyFont="1" applyFill="1" applyBorder="1"/>
    <xf numFmtId="0" fontId="9" fillId="33" borderId="0" xfId="6" applyFont="1" applyFill="1" applyBorder="1" applyAlignment="1">
      <alignment horizontal="center"/>
    </xf>
    <xf numFmtId="0" fontId="9" fillId="33" borderId="14" xfId="6" applyFont="1" applyFill="1" applyBorder="1" applyAlignment="1">
      <alignment vertical="center"/>
    </xf>
    <xf numFmtId="0" fontId="6" fillId="33" borderId="15" xfId="6" applyFont="1" applyFill="1" applyBorder="1" applyAlignment="1">
      <alignment vertical="center"/>
    </xf>
    <xf numFmtId="0" fontId="9" fillId="34" borderId="0" xfId="6" applyFont="1" applyFill="1"/>
    <xf numFmtId="0" fontId="6" fillId="34" borderId="0" xfId="6" applyFont="1" applyFill="1"/>
    <xf numFmtId="3" fontId="11" fillId="33" borderId="0" xfId="6" applyNumberFormat="1" applyFont="1" applyFill="1" applyBorder="1" applyAlignment="1">
      <alignment horizontal="right"/>
    </xf>
    <xf numFmtId="0" fontId="9" fillId="33" borderId="0" xfId="6" applyFont="1" applyFill="1" applyBorder="1" applyAlignment="1">
      <alignment vertical="center" wrapText="1"/>
    </xf>
    <xf numFmtId="0" fontId="9" fillId="33" borderId="11" xfId="6" applyFont="1" applyFill="1" applyBorder="1" applyAlignment="1">
      <alignment vertical="center"/>
    </xf>
    <xf numFmtId="0" fontId="9" fillId="33" borderId="12" xfId="6" applyFont="1" applyFill="1" applyBorder="1" applyAlignment="1">
      <alignment vertical="center"/>
    </xf>
    <xf numFmtId="0" fontId="6" fillId="34" borderId="0" xfId="6" applyFont="1" applyFill="1" applyAlignment="1">
      <alignment horizontal="center"/>
    </xf>
    <xf numFmtId="0" fontId="9" fillId="33" borderId="16" xfId="6" applyFont="1" applyFill="1" applyBorder="1" applyAlignment="1">
      <alignment vertical="center"/>
    </xf>
    <xf numFmtId="0" fontId="6" fillId="33" borderId="0" xfId="6" applyFont="1" applyFill="1" applyBorder="1" applyAlignment="1">
      <alignment horizontal="center" vertical="center" wrapText="1"/>
    </xf>
    <xf numFmtId="0" fontId="9" fillId="33" borderId="11" xfId="6" applyFont="1" applyFill="1" applyBorder="1" applyAlignment="1">
      <alignment horizontal="right" vertical="center"/>
    </xf>
    <xf numFmtId="3" fontId="11" fillId="33" borderId="0" xfId="6" applyNumberFormat="1" applyFont="1" applyFill="1" applyBorder="1" applyAlignment="1">
      <alignment horizontal="right" vertical="center"/>
    </xf>
    <xf numFmtId="0" fontId="9" fillId="33" borderId="0" xfId="6" applyFont="1" applyFill="1" applyBorder="1" applyAlignment="1">
      <alignment horizontal="center" vertical="center"/>
    </xf>
    <xf numFmtId="0" fontId="9" fillId="34" borderId="0" xfId="6" applyFont="1" applyFill="1" applyAlignment="1">
      <alignment vertical="center"/>
    </xf>
    <xf numFmtId="0" fontId="6" fillId="34" borderId="0" xfId="6" applyFont="1" applyFill="1" applyAlignment="1">
      <alignment horizontal="center" vertical="center"/>
    </xf>
    <xf numFmtId="0" fontId="11" fillId="34" borderId="0" xfId="6" applyFont="1" applyFill="1" applyAlignment="1">
      <alignment horizontal="center" vertical="center"/>
    </xf>
    <xf numFmtId="0" fontId="6" fillId="33" borderId="16" xfId="6" applyFont="1" applyFill="1" applyBorder="1" applyAlignment="1">
      <alignment vertical="center"/>
    </xf>
    <xf numFmtId="0" fontId="6" fillId="33" borderId="0" xfId="6" applyFont="1" applyFill="1" applyBorder="1" applyAlignment="1">
      <alignment vertical="center"/>
    </xf>
    <xf numFmtId="3" fontId="9" fillId="33" borderId="0" xfId="6" applyNumberFormat="1" applyFont="1" applyFill="1" applyBorder="1"/>
    <xf numFmtId="9" fontId="10" fillId="33" borderId="0" xfId="6" applyNumberFormat="1" applyFont="1" applyFill="1" applyBorder="1"/>
    <xf numFmtId="3" fontId="9" fillId="34" borderId="0" xfId="6" applyNumberFormat="1" applyFont="1" applyFill="1"/>
    <xf numFmtId="3" fontId="9" fillId="34" borderId="0" xfId="6" applyNumberFormat="1" applyFont="1" applyFill="1" applyAlignment="1">
      <alignment horizontal="right"/>
    </xf>
    <xf numFmtId="3" fontId="6" fillId="34" borderId="0" xfId="6" applyNumberFormat="1" applyFont="1" applyFill="1"/>
    <xf numFmtId="9" fontId="10" fillId="34" borderId="0" xfId="6" applyNumberFormat="1" applyFont="1" applyFill="1"/>
    <xf numFmtId="9" fontId="9" fillId="34" borderId="0" xfId="6" applyNumberFormat="1" applyFont="1" applyFill="1"/>
    <xf numFmtId="3" fontId="6" fillId="34" borderId="0" xfId="6" applyNumberFormat="1" applyFont="1" applyFill="1" applyAlignment="1">
      <alignment horizontal="right"/>
    </xf>
    <xf numFmtId="3" fontId="9" fillId="34" borderId="0" xfId="6" applyNumberFormat="1" applyFont="1" applyFill="1" applyAlignment="1">
      <alignment horizontal="center"/>
    </xf>
    <xf numFmtId="0" fontId="9" fillId="33" borderId="0" xfId="6" applyFont="1" applyFill="1" applyBorder="1" applyProtection="1">
      <protection locked="0"/>
    </xf>
    <xf numFmtId="3" fontId="11" fillId="33" borderId="0" xfId="6" applyNumberFormat="1" applyFont="1" applyFill="1" applyBorder="1"/>
    <xf numFmtId="0" fontId="6" fillId="33" borderId="0" xfId="6" applyFont="1" applyFill="1" applyBorder="1"/>
    <xf numFmtId="9" fontId="11" fillId="34" borderId="0" xfId="6" applyNumberFormat="1" applyFont="1" applyFill="1"/>
    <xf numFmtId="0" fontId="9" fillId="33" borderId="18" xfId="6" applyFont="1" applyFill="1" applyBorder="1"/>
    <xf numFmtId="0" fontId="9" fillId="33" borderId="19" xfId="6" applyFont="1" applyFill="1" applyBorder="1"/>
    <xf numFmtId="0" fontId="6" fillId="33" borderId="19" xfId="6" applyFont="1" applyFill="1" applyBorder="1"/>
    <xf numFmtId="0" fontId="11" fillId="33" borderId="19" xfId="6" applyFont="1" applyFill="1" applyBorder="1" applyAlignment="1">
      <alignment wrapText="1"/>
    </xf>
    <xf numFmtId="0" fontId="10" fillId="33" borderId="19" xfId="6" applyFont="1" applyFill="1" applyBorder="1" applyAlignment="1">
      <alignment wrapText="1"/>
    </xf>
    <xf numFmtId="0" fontId="11" fillId="33" borderId="19" xfId="6" applyFont="1" applyFill="1" applyBorder="1"/>
    <xf numFmtId="0" fontId="11" fillId="33" borderId="20" xfId="6" applyFont="1" applyFill="1" applyBorder="1"/>
    <xf numFmtId="0" fontId="9" fillId="33" borderId="13" xfId="6" applyFont="1" applyFill="1" applyBorder="1"/>
    <xf numFmtId="0" fontId="9" fillId="33" borderId="14" xfId="6" applyFont="1" applyFill="1" applyBorder="1"/>
    <xf numFmtId="0" fontId="6" fillId="33" borderId="14" xfId="6" applyFont="1" applyFill="1" applyBorder="1"/>
    <xf numFmtId="0" fontId="11" fillId="33" borderId="14" xfId="6" applyFont="1" applyFill="1" applyBorder="1" applyAlignment="1">
      <alignment wrapText="1"/>
    </xf>
    <xf numFmtId="0" fontId="10" fillId="33" borderId="14" xfId="6" applyFont="1" applyFill="1" applyBorder="1" applyAlignment="1">
      <alignment wrapText="1"/>
    </xf>
    <xf numFmtId="0" fontId="11" fillId="33" borderId="14" xfId="6" applyFont="1" applyFill="1" applyBorder="1"/>
    <xf numFmtId="0" fontId="11" fillId="33" borderId="15" xfId="6" applyFont="1" applyFill="1" applyBorder="1"/>
    <xf numFmtId="0" fontId="11" fillId="33" borderId="0" xfId="6" applyFont="1" applyFill="1" applyBorder="1" applyAlignment="1">
      <alignment wrapText="1"/>
    </xf>
    <xf numFmtId="0" fontId="10" fillId="33" borderId="0" xfId="6" applyFont="1" applyFill="1" applyBorder="1" applyAlignment="1">
      <alignment wrapText="1"/>
    </xf>
    <xf numFmtId="0" fontId="11" fillId="33" borderId="0" xfId="6" applyFont="1" applyFill="1" applyBorder="1"/>
    <xf numFmtId="0" fontId="10" fillId="33" borderId="0" xfId="6" applyFont="1" applyFill="1" applyBorder="1"/>
    <xf numFmtId="0" fontId="11" fillId="33" borderId="17" xfId="6" applyFont="1" applyFill="1" applyBorder="1"/>
    <xf numFmtId="0" fontId="10" fillId="33" borderId="19" xfId="6" applyFont="1" applyFill="1" applyBorder="1"/>
    <xf numFmtId="0" fontId="11" fillId="34" borderId="0" xfId="6" applyFont="1" applyFill="1" applyAlignment="1">
      <alignment wrapText="1"/>
    </xf>
    <xf numFmtId="0" fontId="10" fillId="34" borderId="0" xfId="6" applyFont="1" applyFill="1" applyAlignment="1">
      <alignment wrapText="1"/>
    </xf>
    <xf numFmtId="0" fontId="11" fillId="34" borderId="0" xfId="6" applyFont="1" applyFill="1"/>
    <xf numFmtId="0" fontId="10" fillId="34" borderId="0" xfId="6" applyFont="1" applyFill="1"/>
    <xf numFmtId="0" fontId="6" fillId="33" borderId="14" xfId="0" applyFont="1" applyFill="1" applyBorder="1" applyAlignment="1">
      <alignment vertical="center"/>
    </xf>
    <xf numFmtId="0" fontId="10" fillId="33" borderId="14" xfId="0" applyFont="1" applyFill="1" applyBorder="1" applyAlignment="1">
      <alignment vertical="center"/>
    </xf>
    <xf numFmtId="0" fontId="6" fillId="33" borderId="0" xfId="0" applyFont="1" applyFill="1" applyBorder="1" applyAlignment="1">
      <alignment vertical="center"/>
    </xf>
    <xf numFmtId="0" fontId="6" fillId="33" borderId="0" xfId="0" applyFont="1" applyFill="1" applyBorder="1" applyAlignment="1">
      <alignment horizontal="center" vertical="center" wrapText="1"/>
    </xf>
    <xf numFmtId="0" fontId="6" fillId="33" borderId="0" xfId="0" applyFont="1" applyFill="1" applyBorder="1" applyAlignment="1">
      <alignment horizontal="center" vertical="center"/>
    </xf>
    <xf numFmtId="0" fontId="6" fillId="33" borderId="12" xfId="0" applyFont="1" applyFill="1" applyBorder="1" applyAlignment="1">
      <alignment horizontal="center" vertical="center"/>
    </xf>
    <xf numFmtId="0" fontId="9" fillId="33" borderId="16" xfId="0" applyFont="1" applyFill="1" applyBorder="1" applyAlignment="1">
      <alignment vertical="center"/>
    </xf>
    <xf numFmtId="3" fontId="6" fillId="33" borderId="0" xfId="0" applyNumberFormat="1" applyFont="1" applyFill="1" applyBorder="1" applyAlignment="1">
      <alignment vertical="center"/>
    </xf>
    <xf numFmtId="3" fontId="11" fillId="33" borderId="0" xfId="0" applyNumberFormat="1" applyFont="1" applyFill="1" applyBorder="1" applyAlignment="1">
      <alignment vertical="center"/>
    </xf>
    <xf numFmtId="166" fontId="11" fillId="33" borderId="0" xfId="2" applyNumberFormat="1" applyFont="1" applyFill="1" applyBorder="1" applyAlignment="1">
      <alignment horizontal="right" vertical="center"/>
    </xf>
    <xf numFmtId="166" fontId="11" fillId="33" borderId="17" xfId="2" applyNumberFormat="1" applyFont="1" applyFill="1" applyBorder="1" applyAlignment="1">
      <alignment vertical="center"/>
    </xf>
    <xf numFmtId="0" fontId="11" fillId="33" borderId="0" xfId="0" applyFont="1" applyFill="1" applyBorder="1" applyAlignment="1">
      <alignment horizontal="right"/>
    </xf>
    <xf numFmtId="3" fontId="11" fillId="33" borderId="0" xfId="0" applyNumberFormat="1" applyFont="1" applyFill="1" applyBorder="1"/>
    <xf numFmtId="166" fontId="11" fillId="33" borderId="0" xfId="2" applyNumberFormat="1" applyFont="1" applyFill="1" applyBorder="1" applyAlignment="1">
      <alignment horizontal="right"/>
    </xf>
    <xf numFmtId="166" fontId="11" fillId="33" borderId="17" xfId="2" applyNumberFormat="1" applyFont="1" applyFill="1" applyBorder="1"/>
    <xf numFmtId="0" fontId="10" fillId="33" borderId="0" xfId="0" applyFont="1" applyFill="1" applyBorder="1" applyAlignment="1">
      <alignment horizontal="right"/>
    </xf>
    <xf numFmtId="3" fontId="9" fillId="33" borderId="0" xfId="0" applyNumberFormat="1" applyFont="1" applyFill="1" applyBorder="1"/>
    <xf numFmtId="167" fontId="11" fillId="33" borderId="0" xfId="2" applyNumberFormat="1" applyFont="1" applyFill="1" applyBorder="1" applyAlignment="1">
      <alignment horizontal="right"/>
    </xf>
    <xf numFmtId="167" fontId="11" fillId="33" borderId="17" xfId="2" applyNumberFormat="1" applyFont="1" applyFill="1" applyBorder="1" applyAlignment="1">
      <alignment horizontal="right"/>
    </xf>
    <xf numFmtId="0" fontId="6" fillId="33" borderId="19" xfId="0" applyFont="1" applyFill="1" applyBorder="1"/>
    <xf numFmtId="0" fontId="10" fillId="33" borderId="19" xfId="0" applyFont="1" applyFill="1" applyBorder="1"/>
    <xf numFmtId="0" fontId="9" fillId="33" borderId="13" xfId="0" applyFont="1" applyFill="1" applyBorder="1"/>
    <xf numFmtId="0" fontId="9" fillId="33" borderId="14" xfId="0" applyFont="1" applyFill="1" applyBorder="1"/>
    <xf numFmtId="0" fontId="6" fillId="33" borderId="14" xfId="0" applyFont="1" applyFill="1" applyBorder="1"/>
    <xf numFmtId="0" fontId="10" fillId="33" borderId="14" xfId="0" applyFont="1" applyFill="1" applyBorder="1"/>
    <xf numFmtId="0" fontId="10" fillId="33" borderId="0" xfId="0" applyFont="1" applyFill="1" applyBorder="1"/>
    <xf numFmtId="0" fontId="10" fillId="33" borderId="17" xfId="0" applyFont="1" applyFill="1" applyBorder="1"/>
    <xf numFmtId="0" fontId="10" fillId="33" borderId="20" xfId="0" applyFont="1" applyFill="1" applyBorder="1"/>
    <xf numFmtId="0" fontId="10" fillId="34" borderId="0" xfId="0" applyFont="1" applyFill="1" applyBorder="1"/>
    <xf numFmtId="0" fontId="9" fillId="0" borderId="0" xfId="0" applyFont="1" applyBorder="1"/>
    <xf numFmtId="0" fontId="9" fillId="0" borderId="0" xfId="0" applyFont="1" applyFill="1" applyBorder="1"/>
    <xf numFmtId="0" fontId="6" fillId="0" borderId="0" xfId="0" applyFont="1" applyFill="1" applyBorder="1"/>
    <xf numFmtId="0" fontId="10" fillId="0" borderId="0" xfId="0" applyFont="1" applyFill="1" applyBorder="1"/>
    <xf numFmtId="0" fontId="9" fillId="33" borderId="15" xfId="0" applyFont="1" applyFill="1" applyBorder="1" applyAlignment="1">
      <alignment vertical="center"/>
    </xf>
    <xf numFmtId="0" fontId="9" fillId="33" borderId="11" xfId="0" applyFont="1" applyFill="1" applyBorder="1" applyAlignment="1">
      <alignment horizontal="center" vertical="center"/>
    </xf>
    <xf numFmtId="0" fontId="9" fillId="33" borderId="11" xfId="0" applyFont="1" applyFill="1" applyBorder="1" applyAlignment="1">
      <alignment horizontal="right"/>
    </xf>
    <xf numFmtId="0" fontId="9" fillId="33" borderId="11" xfId="0" applyFont="1" applyFill="1" applyBorder="1" applyAlignment="1">
      <alignment horizontal="right" wrapText="1"/>
    </xf>
    <xf numFmtId="0" fontId="10" fillId="33" borderId="11" xfId="0" applyFont="1" applyFill="1" applyBorder="1" applyAlignment="1">
      <alignment horizontal="right" wrapText="1"/>
    </xf>
    <xf numFmtId="0" fontId="9" fillId="33" borderId="12" xfId="0" applyFont="1" applyFill="1" applyBorder="1"/>
    <xf numFmtId="0" fontId="9" fillId="34" borderId="17" xfId="0" applyFont="1" applyFill="1" applyBorder="1"/>
    <xf numFmtId="0" fontId="6" fillId="33" borderId="16" xfId="0" applyFont="1" applyFill="1" applyBorder="1" applyAlignment="1">
      <alignment vertical="center"/>
    </xf>
    <xf numFmtId="3" fontId="6" fillId="33" borderId="11" xfId="0" applyNumberFormat="1" applyFont="1" applyFill="1" applyBorder="1" applyAlignment="1">
      <alignment vertical="center" wrapText="1"/>
    </xf>
    <xf numFmtId="3" fontId="6" fillId="33" borderId="11" xfId="0" applyNumberFormat="1" applyFont="1" applyFill="1" applyBorder="1" applyAlignment="1">
      <alignment vertical="center"/>
    </xf>
    <xf numFmtId="166" fontId="11" fillId="33" borderId="11" xfId="0" applyNumberFormat="1" applyFont="1" applyFill="1" applyBorder="1" applyAlignment="1">
      <alignment vertical="center"/>
    </xf>
    <xf numFmtId="166" fontId="9" fillId="33" borderId="12" xfId="0" applyNumberFormat="1" applyFont="1" applyFill="1" applyBorder="1" applyAlignment="1">
      <alignment vertical="center"/>
    </xf>
    <xf numFmtId="3" fontId="6" fillId="34" borderId="0" xfId="0" applyNumberFormat="1" applyFont="1" applyFill="1" applyBorder="1" applyAlignment="1">
      <alignment vertical="center" wrapText="1"/>
    </xf>
    <xf numFmtId="0" fontId="6" fillId="34" borderId="0" xfId="0" applyFont="1" applyFill="1" applyBorder="1" applyAlignment="1">
      <alignment vertical="center" wrapText="1"/>
    </xf>
    <xf numFmtId="3" fontId="6" fillId="33" borderId="0" xfId="0" applyNumberFormat="1" applyFont="1" applyFill="1" applyBorder="1" applyAlignment="1">
      <alignment vertical="center" wrapText="1"/>
    </xf>
    <xf numFmtId="166" fontId="11" fillId="33" borderId="0" xfId="0" applyNumberFormat="1" applyFont="1" applyFill="1" applyBorder="1" applyAlignment="1">
      <alignment vertical="center"/>
    </xf>
    <xf numFmtId="166" fontId="9" fillId="33" borderId="17" xfId="0" applyNumberFormat="1" applyFont="1" applyFill="1" applyBorder="1" applyAlignment="1">
      <alignment vertical="center"/>
    </xf>
    <xf numFmtId="166" fontId="11" fillId="33" borderId="0" xfId="0" applyNumberFormat="1" applyFont="1" applyFill="1" applyBorder="1"/>
    <xf numFmtId="166" fontId="9" fillId="33" borderId="17" xfId="0" applyNumberFormat="1" applyFont="1" applyFill="1" applyBorder="1"/>
    <xf numFmtId="0" fontId="10" fillId="33" borderId="18" xfId="0" applyFont="1" applyFill="1" applyBorder="1"/>
    <xf numFmtId="167" fontId="10" fillId="34" borderId="0" xfId="0" applyNumberFormat="1" applyFont="1" applyFill="1" applyBorder="1"/>
    <xf numFmtId="0" fontId="9" fillId="33" borderId="15" xfId="0" applyFont="1" applyFill="1" applyBorder="1"/>
    <xf numFmtId="0" fontId="9" fillId="33" borderId="17" xfId="0" applyFont="1" applyFill="1" applyBorder="1"/>
    <xf numFmtId="0" fontId="9" fillId="33" borderId="20" xfId="0" applyFont="1" applyFill="1" applyBorder="1"/>
    <xf numFmtId="0" fontId="10" fillId="33" borderId="12" xfId="0" applyFont="1" applyFill="1" applyBorder="1" applyAlignment="1">
      <alignment horizontal="right" vertical="center"/>
    </xf>
    <xf numFmtId="166" fontId="11" fillId="33" borderId="0" xfId="2" applyNumberFormat="1" applyFont="1" applyFill="1" applyBorder="1" applyAlignment="1">
      <alignment vertical="center"/>
    </xf>
    <xf numFmtId="1" fontId="11" fillId="33" borderId="0" xfId="2" applyNumberFormat="1" applyFont="1" applyFill="1" applyBorder="1" applyAlignment="1">
      <alignment vertical="center"/>
    </xf>
    <xf numFmtId="1" fontId="11" fillId="33" borderId="17" xfId="2" applyNumberFormat="1" applyFont="1" applyFill="1" applyBorder="1" applyAlignment="1">
      <alignment horizontal="right" vertical="center"/>
    </xf>
    <xf numFmtId="3" fontId="9" fillId="34" borderId="0" xfId="0" applyNumberFormat="1" applyFont="1" applyFill="1" applyBorder="1" applyAlignment="1">
      <alignment vertical="center"/>
    </xf>
    <xf numFmtId="3" fontId="6" fillId="34" borderId="0" xfId="0" applyNumberFormat="1" applyFont="1" applyFill="1" applyBorder="1" applyAlignment="1">
      <alignment vertical="center"/>
    </xf>
    <xf numFmtId="3" fontId="6" fillId="33" borderId="0" xfId="0" applyNumberFormat="1" applyFont="1" applyFill="1" applyBorder="1"/>
    <xf numFmtId="166" fontId="11" fillId="33" borderId="0" xfId="2" applyNumberFormat="1" applyFont="1" applyFill="1" applyBorder="1"/>
    <xf numFmtId="1" fontId="11" fillId="33" borderId="0" xfId="2" applyNumberFormat="1" applyFont="1" applyFill="1" applyBorder="1"/>
    <xf numFmtId="1" fontId="11" fillId="33" borderId="17" xfId="2" applyNumberFormat="1" applyFont="1" applyFill="1" applyBorder="1" applyAlignment="1">
      <alignment horizontal="right"/>
    </xf>
    <xf numFmtId="3" fontId="9" fillId="33" borderId="19" xfId="0" applyNumberFormat="1" applyFont="1" applyFill="1" applyBorder="1"/>
    <xf numFmtId="3" fontId="6" fillId="33" borderId="19" xfId="0" applyNumberFormat="1" applyFont="1" applyFill="1" applyBorder="1"/>
    <xf numFmtId="166" fontId="11" fillId="33" borderId="19" xfId="2" applyNumberFormat="1" applyFont="1" applyFill="1" applyBorder="1"/>
    <xf numFmtId="1" fontId="11" fillId="33" borderId="19" xfId="2" applyNumberFormat="1" applyFont="1" applyFill="1" applyBorder="1"/>
    <xf numFmtId="166" fontId="11" fillId="33" borderId="19" xfId="0" applyNumberFormat="1" applyFont="1" applyFill="1" applyBorder="1"/>
    <xf numFmtId="166" fontId="11" fillId="33" borderId="19" xfId="2" applyNumberFormat="1" applyFont="1" applyFill="1" applyBorder="1" applyAlignment="1">
      <alignment horizontal="right"/>
    </xf>
    <xf numFmtId="1" fontId="11" fillId="33" borderId="20" xfId="2" applyNumberFormat="1" applyFont="1" applyFill="1" applyBorder="1" applyAlignment="1">
      <alignment horizontal="right"/>
    </xf>
    <xf numFmtId="0" fontId="11" fillId="34" borderId="0" xfId="0" applyFont="1" applyFill="1" applyBorder="1"/>
    <xf numFmtId="167" fontId="10" fillId="33" borderId="19" xfId="0" applyNumberFormat="1" applyFont="1" applyFill="1" applyBorder="1"/>
    <xf numFmtId="0" fontId="11" fillId="33" borderId="19" xfId="0" applyFont="1" applyFill="1" applyBorder="1"/>
    <xf numFmtId="0" fontId="10" fillId="33" borderId="16" xfId="0" applyFont="1" applyFill="1" applyBorder="1"/>
    <xf numFmtId="167" fontId="10" fillId="33" borderId="0" xfId="0" applyNumberFormat="1" applyFont="1" applyFill="1" applyBorder="1"/>
    <xf numFmtId="0" fontId="11" fillId="33" borderId="0" xfId="0" applyFont="1" applyFill="1" applyBorder="1"/>
    <xf numFmtId="0" fontId="9" fillId="33" borderId="0" xfId="0" applyFont="1" applyFill="1" applyBorder="1" applyAlignment="1">
      <alignment horizontal="left" vertical="top" wrapText="1"/>
    </xf>
    <xf numFmtId="0" fontId="9" fillId="33" borderId="10" xfId="0" applyFont="1" applyFill="1" applyBorder="1" applyAlignment="1">
      <alignment vertical="center"/>
    </xf>
    <xf numFmtId="0" fontId="9" fillId="34" borderId="17" xfId="0" applyFont="1" applyFill="1" applyBorder="1" applyAlignment="1">
      <alignment vertical="center"/>
    </xf>
    <xf numFmtId="1" fontId="11" fillId="33" borderId="17" xfId="0" applyNumberFormat="1" applyFont="1" applyFill="1" applyBorder="1" applyAlignment="1">
      <alignment vertical="center"/>
    </xf>
    <xf numFmtId="3" fontId="6" fillId="33" borderId="0" xfId="0" applyNumberFormat="1" applyFont="1" applyFill="1" applyBorder="1" applyAlignment="1">
      <alignment horizontal="right" vertical="center"/>
    </xf>
    <xf numFmtId="1" fontId="11" fillId="33" borderId="17" xfId="0" applyNumberFormat="1" applyFont="1" applyFill="1" applyBorder="1"/>
    <xf numFmtId="3" fontId="6" fillId="33" borderId="19" xfId="0" applyNumberFormat="1" applyFont="1" applyFill="1" applyBorder="1" applyAlignment="1">
      <alignment vertical="center"/>
    </xf>
    <xf numFmtId="1" fontId="11" fillId="33" borderId="20" xfId="0" applyNumberFormat="1" applyFont="1" applyFill="1" applyBorder="1"/>
    <xf numFmtId="3" fontId="9" fillId="33" borderId="14" xfId="0" applyNumberFormat="1" applyFont="1" applyFill="1" applyBorder="1"/>
    <xf numFmtId="0" fontId="18" fillId="33" borderId="11" xfId="4" applyFont="1" applyFill="1" applyBorder="1" applyAlignment="1">
      <alignment vertical="center"/>
    </xf>
    <xf numFmtId="0" fontId="9" fillId="33" borderId="11" xfId="0" applyFont="1" applyFill="1" applyBorder="1" applyAlignment="1">
      <alignment horizontal="right" vertical="center" wrapText="1"/>
    </xf>
    <xf numFmtId="0" fontId="10" fillId="33" borderId="11" xfId="0" applyFont="1" applyFill="1" applyBorder="1" applyAlignment="1">
      <alignment horizontal="right" vertical="center" wrapText="1"/>
    </xf>
    <xf numFmtId="0" fontId="10" fillId="33" borderId="0" xfId="0" applyFont="1" applyFill="1" applyBorder="1" applyAlignment="1">
      <alignment vertical="center"/>
    </xf>
    <xf numFmtId="0" fontId="9" fillId="33" borderId="12" xfId="0" applyFont="1" applyFill="1" applyBorder="1" applyAlignment="1">
      <alignment horizontal="right" vertical="center" wrapText="1"/>
    </xf>
    <xf numFmtId="0" fontId="11" fillId="33" borderId="0" xfId="0" applyFont="1" applyFill="1" applyBorder="1" applyAlignment="1">
      <alignment vertical="center" wrapText="1"/>
    </xf>
    <xf numFmtId="166" fontId="11" fillId="33" borderId="0" xfId="2" applyNumberFormat="1" applyFont="1" applyFill="1" applyBorder="1" applyAlignment="1">
      <alignment vertical="center" wrapText="1"/>
    </xf>
    <xf numFmtId="1" fontId="11" fillId="33" borderId="15" xfId="0" applyNumberFormat="1" applyFont="1" applyFill="1" applyBorder="1" applyAlignment="1">
      <alignment vertical="center" wrapText="1"/>
    </xf>
    <xf numFmtId="166" fontId="11" fillId="33" borderId="0" xfId="2" applyNumberFormat="1" applyFont="1" applyFill="1" applyBorder="1" applyAlignment="1">
      <alignment horizontal="right" wrapText="1"/>
    </xf>
    <xf numFmtId="1" fontId="11" fillId="33" borderId="17" xfId="0" applyNumberFormat="1" applyFont="1" applyFill="1" applyBorder="1" applyAlignment="1">
      <alignment vertical="center" wrapText="1"/>
    </xf>
    <xf numFmtId="3" fontId="9" fillId="33" borderId="0" xfId="0" applyNumberFormat="1" applyFont="1" applyFill="1" applyBorder="1" applyAlignment="1">
      <alignment vertical="center"/>
    </xf>
    <xf numFmtId="166" fontId="11" fillId="33" borderId="0" xfId="2" applyNumberFormat="1" applyFont="1" applyFill="1" applyBorder="1" applyAlignment="1">
      <alignment wrapText="1"/>
    </xf>
    <xf numFmtId="1" fontId="11" fillId="33" borderId="17" xfId="0" applyNumberFormat="1" applyFont="1" applyFill="1" applyBorder="1" applyAlignment="1">
      <alignment wrapText="1"/>
    </xf>
    <xf numFmtId="0" fontId="6" fillId="34" borderId="0" xfId="0" applyFont="1" applyFill="1" applyBorder="1" applyAlignment="1">
      <alignment wrapText="1"/>
    </xf>
    <xf numFmtId="3" fontId="9" fillId="33" borderId="0" xfId="0" applyNumberFormat="1" applyFont="1" applyFill="1" applyBorder="1" applyAlignment="1">
      <alignment horizontal="right" vertical="center"/>
    </xf>
    <xf numFmtId="3" fontId="9" fillId="33" borderId="19" xfId="0" applyNumberFormat="1" applyFont="1" applyFill="1" applyBorder="1" applyAlignment="1">
      <alignment vertical="center"/>
    </xf>
    <xf numFmtId="166" fontId="11" fillId="33" borderId="19" xfId="2" applyNumberFormat="1" applyFont="1" applyFill="1" applyBorder="1" applyAlignment="1">
      <alignment wrapText="1"/>
    </xf>
    <xf numFmtId="1" fontId="11" fillId="33" borderId="20" xfId="0" applyNumberFormat="1" applyFont="1" applyFill="1" applyBorder="1" applyAlignment="1">
      <alignment wrapText="1"/>
    </xf>
    <xf numFmtId="1" fontId="11" fillId="33" borderId="17" xfId="0" applyNumberFormat="1" applyFont="1" applyFill="1" applyBorder="1" applyAlignment="1">
      <alignment horizontal="right" wrapText="1"/>
    </xf>
    <xf numFmtId="166" fontId="11" fillId="33" borderId="0" xfId="0" applyNumberFormat="1" applyFont="1" applyFill="1" applyBorder="1" applyAlignment="1">
      <alignment wrapText="1"/>
    </xf>
    <xf numFmtId="0" fontId="19" fillId="33" borderId="10" xfId="0" applyFont="1" applyFill="1" applyBorder="1" applyAlignment="1">
      <alignment vertical="center"/>
    </xf>
    <xf numFmtId="0" fontId="20" fillId="33" borderId="11" xfId="4" applyFont="1" applyFill="1" applyBorder="1" applyAlignment="1">
      <alignment vertical="center"/>
    </xf>
    <xf numFmtId="0" fontId="21" fillId="33" borderId="11" xfId="0" applyFont="1" applyFill="1" applyBorder="1" applyAlignment="1">
      <alignment vertical="center"/>
    </xf>
    <xf numFmtId="0" fontId="21" fillId="33" borderId="12" xfId="0" applyFont="1" applyFill="1" applyBorder="1" applyAlignment="1">
      <alignment vertical="center"/>
    </xf>
    <xf numFmtId="0" fontId="21" fillId="34" borderId="0" xfId="0" applyFont="1" applyFill="1" applyBorder="1" applyAlignment="1">
      <alignment vertical="center"/>
    </xf>
    <xf numFmtId="0" fontId="9" fillId="33" borderId="16" xfId="0" applyFont="1" applyFill="1" applyBorder="1" applyAlignment="1">
      <alignment vertical="center" wrapText="1"/>
    </xf>
    <xf numFmtId="0" fontId="9" fillId="33" borderId="0" xfId="0" applyFont="1" applyFill="1" applyBorder="1" applyAlignment="1">
      <alignment vertical="center" wrapText="1"/>
    </xf>
    <xf numFmtId="0" fontId="9" fillId="33" borderId="11" xfId="0" applyFont="1" applyFill="1" applyBorder="1" applyAlignment="1">
      <alignment vertical="center" wrapText="1"/>
    </xf>
    <xf numFmtId="0" fontId="9" fillId="34" borderId="0" xfId="0" applyFont="1" applyFill="1" applyBorder="1" applyAlignment="1">
      <alignment vertical="center" wrapText="1"/>
    </xf>
    <xf numFmtId="166" fontId="11" fillId="33" borderId="0" xfId="0" applyNumberFormat="1" applyFont="1" applyFill="1" applyBorder="1" applyAlignment="1">
      <alignment horizontal="right" vertical="center"/>
    </xf>
    <xf numFmtId="166" fontId="11" fillId="33" borderId="0" xfId="0" applyNumberFormat="1" applyFont="1" applyFill="1" applyBorder="1" applyAlignment="1">
      <alignment horizontal="right"/>
    </xf>
    <xf numFmtId="1" fontId="11" fillId="33" borderId="17" xfId="0" applyNumberFormat="1" applyFont="1" applyFill="1" applyBorder="1" applyAlignment="1">
      <alignment horizontal="right"/>
    </xf>
    <xf numFmtId="0" fontId="9" fillId="33" borderId="0" xfId="0" applyFont="1" applyFill="1" applyBorder="1" applyAlignment="1">
      <alignment horizontal="right"/>
    </xf>
    <xf numFmtId="0" fontId="9" fillId="33" borderId="16" xfId="0" applyFont="1" applyFill="1" applyBorder="1" applyAlignment="1"/>
    <xf numFmtId="0" fontId="9" fillId="33" borderId="0" xfId="0" applyFont="1" applyFill="1" applyBorder="1" applyAlignment="1"/>
    <xf numFmtId="0" fontId="20" fillId="33" borderId="14" xfId="4" applyFont="1" applyFill="1" applyBorder="1" applyAlignment="1">
      <alignment vertical="center"/>
    </xf>
    <xf numFmtId="0" fontId="6" fillId="33" borderId="11" xfId="0" applyFont="1" applyFill="1" applyBorder="1" applyAlignment="1">
      <alignment vertical="center"/>
    </xf>
    <xf numFmtId="0" fontId="6" fillId="33" borderId="12" xfId="0" applyFont="1" applyFill="1" applyBorder="1" applyAlignment="1">
      <alignment vertical="center"/>
    </xf>
    <xf numFmtId="3" fontId="6" fillId="33" borderId="17" xfId="0" applyNumberFormat="1" applyFont="1" applyFill="1" applyBorder="1" applyAlignment="1">
      <alignment vertical="center"/>
    </xf>
    <xf numFmtId="3" fontId="11" fillId="33" borderId="17" xfId="0" applyNumberFormat="1" applyFont="1" applyFill="1" applyBorder="1"/>
    <xf numFmtId="0" fontId="11" fillId="33" borderId="20" xfId="0" applyFont="1" applyFill="1" applyBorder="1"/>
    <xf numFmtId="0" fontId="6" fillId="33" borderId="16" xfId="0" applyFont="1" applyFill="1" applyBorder="1" applyAlignment="1">
      <alignment horizontal="left" wrapText="1"/>
    </xf>
    <xf numFmtId="3" fontId="11" fillId="33" borderId="17" xfId="0" applyNumberFormat="1" applyFont="1" applyFill="1" applyBorder="1" applyAlignment="1">
      <alignment vertical="center"/>
    </xf>
    <xf numFmtId="3" fontId="11" fillId="33" borderId="17" xfId="0" applyNumberFormat="1" applyFont="1" applyFill="1" applyBorder="1" applyAlignment="1">
      <alignment horizontal="right" vertical="center"/>
    </xf>
    <xf numFmtId="0" fontId="6" fillId="33" borderId="18" xfId="0" applyFont="1" applyFill="1" applyBorder="1" applyAlignment="1">
      <alignment horizontal="left" wrapText="1"/>
    </xf>
    <xf numFmtId="0" fontId="6" fillId="33" borderId="19" xfId="0" applyFont="1" applyFill="1" applyBorder="1" applyAlignment="1">
      <alignment horizontal="left" wrapText="1"/>
    </xf>
    <xf numFmtId="3" fontId="9" fillId="33" borderId="19" xfId="0" applyNumberFormat="1" applyFont="1" applyFill="1" applyBorder="1" applyAlignment="1">
      <alignment horizontal="right"/>
    </xf>
    <xf numFmtId="3" fontId="11" fillId="33" borderId="20" xfId="0" applyNumberFormat="1" applyFont="1" applyFill="1" applyBorder="1" applyAlignment="1">
      <alignment vertical="center"/>
    </xf>
    <xf numFmtId="0" fontId="9" fillId="33" borderId="16" xfId="0" applyFont="1" applyFill="1" applyBorder="1" applyAlignment="1">
      <alignment horizontal="center" vertical="center"/>
    </xf>
    <xf numFmtId="169" fontId="11" fillId="33" borderId="0" xfId="0" applyNumberFormat="1" applyFont="1" applyFill="1" applyBorder="1" applyAlignment="1">
      <alignment vertical="center"/>
    </xf>
    <xf numFmtId="0" fontId="9" fillId="33" borderId="16" xfId="0" applyFont="1" applyFill="1" applyBorder="1" applyAlignment="1">
      <alignment horizontal="left" wrapText="1"/>
    </xf>
    <xf numFmtId="166" fontId="11" fillId="33" borderId="0" xfId="0" applyNumberFormat="1" applyFont="1" applyFill="1" applyBorder="1" applyAlignment="1">
      <alignment horizontal="right" wrapText="1"/>
    </xf>
    <xf numFmtId="3" fontId="11" fillId="33" borderId="17" xfId="0" applyNumberFormat="1" applyFont="1" applyFill="1" applyBorder="1" applyAlignment="1">
      <alignment horizontal="right" wrapText="1"/>
    </xf>
    <xf numFmtId="166" fontId="11" fillId="33" borderId="17" xfId="0" applyNumberFormat="1" applyFont="1" applyFill="1" applyBorder="1" applyAlignment="1">
      <alignment horizontal="right" wrapText="1"/>
    </xf>
    <xf numFmtId="166" fontId="11" fillId="33" borderId="14" xfId="0" applyNumberFormat="1" applyFont="1" applyFill="1" applyBorder="1"/>
    <xf numFmtId="1" fontId="11" fillId="33" borderId="15" xfId="0" applyNumberFormat="1" applyFont="1" applyFill="1" applyBorder="1"/>
    <xf numFmtId="0" fontId="11" fillId="33" borderId="11" xfId="0" applyFont="1" applyFill="1" applyBorder="1" applyAlignment="1">
      <alignment vertical="center"/>
    </xf>
    <xf numFmtId="0" fontId="10" fillId="33" borderId="12" xfId="0" applyFont="1" applyFill="1" applyBorder="1" applyAlignment="1">
      <alignment horizontal="right" vertical="center" wrapText="1"/>
    </xf>
    <xf numFmtId="3" fontId="6" fillId="33" borderId="17" xfId="0" applyNumberFormat="1" applyFont="1" applyFill="1" applyBorder="1"/>
    <xf numFmtId="0" fontId="6" fillId="33" borderId="17" xfId="0" applyFont="1" applyFill="1" applyBorder="1"/>
    <xf numFmtId="3" fontId="6" fillId="33" borderId="17" xfId="0" applyNumberFormat="1" applyFont="1" applyFill="1" applyBorder="1" applyAlignment="1">
      <alignment horizontal="right"/>
    </xf>
    <xf numFmtId="167" fontId="11" fillId="33" borderId="20" xfId="0" applyNumberFormat="1" applyFont="1" applyFill="1" applyBorder="1"/>
    <xf numFmtId="169" fontId="6" fillId="33" borderId="0" xfId="0" applyNumberFormat="1" applyFont="1" applyFill="1" applyBorder="1" applyAlignment="1">
      <alignment vertical="center"/>
    </xf>
    <xf numFmtId="0" fontId="10" fillId="34" borderId="0" xfId="0" applyFont="1" applyFill="1" applyBorder="1" applyAlignment="1">
      <alignment vertical="center"/>
    </xf>
    <xf numFmtId="169" fontId="9" fillId="33" borderId="16" xfId="0" applyNumberFormat="1" applyFont="1" applyFill="1" applyBorder="1"/>
    <xf numFmtId="169" fontId="6" fillId="33" borderId="16" xfId="0" applyNumberFormat="1" applyFont="1" applyFill="1" applyBorder="1" applyAlignment="1">
      <alignment vertical="center" wrapText="1"/>
    </xf>
    <xf numFmtId="0" fontId="6" fillId="33" borderId="18" xfId="0" applyFont="1" applyFill="1" applyBorder="1"/>
    <xf numFmtId="166" fontId="11" fillId="33" borderId="19" xfId="0" applyNumberFormat="1" applyFont="1" applyFill="1" applyBorder="1" applyAlignment="1">
      <alignment wrapText="1"/>
    </xf>
    <xf numFmtId="169" fontId="6" fillId="33" borderId="20" xfId="0" applyNumberFormat="1" applyFont="1" applyFill="1" applyBorder="1" applyAlignment="1">
      <alignment vertical="center"/>
    </xf>
    <xf numFmtId="0" fontId="11" fillId="33" borderId="17" xfId="0" applyFont="1" applyFill="1" applyBorder="1"/>
    <xf numFmtId="0" fontId="11" fillId="33" borderId="17" xfId="0" applyFont="1" applyFill="1" applyBorder="1" applyAlignment="1">
      <alignment horizontal="left" vertical="top" wrapText="1"/>
    </xf>
    <xf numFmtId="0" fontId="11" fillId="0" borderId="0" xfId="0" applyFont="1" applyFill="1" applyBorder="1"/>
    <xf numFmtId="0" fontId="11" fillId="33" borderId="0" xfId="0" applyFont="1" applyFill="1" applyBorder="1" applyAlignment="1">
      <alignment vertical="center"/>
    </xf>
    <xf numFmtId="166" fontId="11" fillId="33" borderId="0" xfId="0" applyNumberFormat="1" applyFont="1" applyFill="1" applyBorder="1" applyAlignment="1"/>
    <xf numFmtId="1" fontId="11" fillId="33" borderId="17" xfId="0" applyNumberFormat="1" applyFont="1" applyFill="1" applyBorder="1" applyAlignment="1"/>
    <xf numFmtId="166" fontId="11" fillId="33" borderId="19" xfId="0" applyNumberFormat="1" applyFont="1" applyFill="1" applyBorder="1" applyAlignment="1">
      <alignment horizontal="right"/>
    </xf>
    <xf numFmtId="3" fontId="11" fillId="33" borderId="19" xfId="0" applyNumberFormat="1" applyFont="1" applyFill="1" applyBorder="1" applyAlignment="1">
      <alignment horizontal="right"/>
    </xf>
    <xf numFmtId="1" fontId="11" fillId="33" borderId="20" xfId="0" applyNumberFormat="1" applyFont="1" applyFill="1" applyBorder="1" applyAlignment="1">
      <alignment horizontal="right"/>
    </xf>
    <xf numFmtId="0" fontId="9" fillId="33" borderId="0" xfId="0" applyFont="1" applyFill="1" applyBorder="1" applyAlignment="1">
      <alignment horizontal="right" vertical="center" wrapText="1"/>
    </xf>
    <xf numFmtId="0" fontId="9" fillId="33" borderId="14" xfId="0" applyFont="1" applyFill="1" applyBorder="1" applyAlignment="1">
      <alignment horizontal="right" vertical="center" wrapText="1"/>
    </xf>
    <xf numFmtId="0" fontId="9" fillId="33" borderId="15" xfId="0" applyFont="1" applyFill="1" applyBorder="1" applyAlignment="1">
      <alignment horizontal="right" vertical="center" wrapText="1"/>
    </xf>
    <xf numFmtId="0" fontId="9" fillId="33" borderId="0" xfId="0" applyFont="1" applyFill="1" applyBorder="1" applyAlignment="1">
      <alignment horizontal="right" wrapText="1"/>
    </xf>
    <xf numFmtId="0" fontId="9" fillId="33" borderId="0" xfId="0" applyFont="1" applyFill="1" applyBorder="1" applyAlignment="1">
      <alignment horizontal="center" vertical="center"/>
    </xf>
    <xf numFmtId="0" fontId="9" fillId="33" borderId="16" xfId="0" applyFont="1" applyFill="1" applyBorder="1" applyAlignment="1">
      <alignment horizontal="right"/>
    </xf>
    <xf numFmtId="0" fontId="9" fillId="33" borderId="12" xfId="0" applyFont="1" applyFill="1" applyBorder="1" applyAlignment="1">
      <alignment horizontal="right" wrapText="1"/>
    </xf>
    <xf numFmtId="0" fontId="9" fillId="34" borderId="0" xfId="0" applyFont="1" applyFill="1" applyBorder="1" applyAlignment="1">
      <alignment horizontal="right"/>
    </xf>
    <xf numFmtId="166" fontId="6" fillId="33" borderId="0" xfId="0" applyNumberFormat="1" applyFont="1" applyFill="1" applyBorder="1" applyAlignment="1">
      <alignment vertical="center"/>
    </xf>
    <xf numFmtId="166" fontId="6" fillId="34" borderId="0" xfId="0" applyNumberFormat="1" applyFont="1" applyFill="1" applyBorder="1" applyAlignment="1">
      <alignment vertical="center"/>
    </xf>
    <xf numFmtId="169" fontId="6" fillId="33" borderId="0" xfId="0" applyNumberFormat="1" applyFont="1" applyFill="1" applyBorder="1"/>
    <xf numFmtId="169" fontId="6" fillId="33" borderId="0" xfId="0" applyNumberFormat="1" applyFont="1" applyFill="1" applyBorder="1" applyAlignment="1">
      <alignment horizontal="right"/>
    </xf>
    <xf numFmtId="166" fontId="6" fillId="33" borderId="0" xfId="0" applyNumberFormat="1" applyFont="1" applyFill="1" applyBorder="1"/>
    <xf numFmtId="166" fontId="6" fillId="34" borderId="0" xfId="0" applyNumberFormat="1" applyFont="1" applyFill="1" applyBorder="1"/>
    <xf numFmtId="166" fontId="9" fillId="34" borderId="0" xfId="0" applyNumberFormat="1" applyFont="1" applyFill="1" applyBorder="1"/>
    <xf numFmtId="169" fontId="6" fillId="33" borderId="17" xfId="0" applyNumberFormat="1" applyFont="1" applyFill="1" applyBorder="1"/>
    <xf numFmtId="166" fontId="6" fillId="33" borderId="0" xfId="0" applyNumberFormat="1" applyFont="1" applyFill="1" applyBorder="1" applyAlignment="1">
      <alignment horizontal="right"/>
    </xf>
    <xf numFmtId="3" fontId="10" fillId="33" borderId="19" xfId="0" applyNumberFormat="1" applyFont="1" applyFill="1" applyBorder="1"/>
    <xf numFmtId="169" fontId="10" fillId="33" borderId="19" xfId="0" applyNumberFormat="1" applyFont="1" applyFill="1" applyBorder="1"/>
    <xf numFmtId="169" fontId="9" fillId="33" borderId="19" xfId="0" applyNumberFormat="1" applyFont="1" applyFill="1" applyBorder="1"/>
    <xf numFmtId="3" fontId="9" fillId="33" borderId="20" xfId="0" applyNumberFormat="1" applyFont="1" applyFill="1" applyBorder="1"/>
    <xf numFmtId="3" fontId="10" fillId="33" borderId="0" xfId="0" applyNumberFormat="1" applyFont="1" applyFill="1" applyBorder="1"/>
    <xf numFmtId="1" fontId="11" fillId="33" borderId="0" xfId="0" applyNumberFormat="1" applyFont="1" applyFill="1" applyBorder="1"/>
    <xf numFmtId="1" fontId="6" fillId="33" borderId="0" xfId="0" applyNumberFormat="1" applyFont="1" applyFill="1" applyBorder="1"/>
    <xf numFmtId="1" fontId="6" fillId="33" borderId="0" xfId="0" applyNumberFormat="1" applyFont="1" applyFill="1" applyBorder="1" applyAlignment="1">
      <alignment wrapText="1"/>
    </xf>
    <xf numFmtId="1" fontId="6" fillId="33" borderId="17" xfId="0" applyNumberFormat="1" applyFont="1" applyFill="1" applyBorder="1" applyAlignment="1">
      <alignment wrapText="1"/>
    </xf>
    <xf numFmtId="0" fontId="24" fillId="33" borderId="11" xfId="4" applyFont="1" applyFill="1" applyBorder="1" applyAlignment="1">
      <alignment vertical="center"/>
    </xf>
    <xf numFmtId="0" fontId="9" fillId="33" borderId="14" xfId="0" applyFont="1" applyFill="1" applyBorder="1" applyAlignment="1">
      <alignment horizontal="right" vertical="center"/>
    </xf>
    <xf numFmtId="166" fontId="9" fillId="33" borderId="0" xfId="0" applyNumberFormat="1" applyFont="1" applyFill="1" applyBorder="1" applyAlignment="1">
      <alignment horizontal="right" vertical="center"/>
    </xf>
    <xf numFmtId="169" fontId="9" fillId="33" borderId="0" xfId="0" applyNumberFormat="1" applyFont="1" applyFill="1" applyBorder="1" applyAlignment="1">
      <alignment horizontal="right" vertical="center"/>
    </xf>
    <xf numFmtId="3" fontId="6" fillId="33" borderId="17" xfId="0" applyNumberFormat="1" applyFont="1" applyFill="1" applyBorder="1" applyAlignment="1">
      <alignment horizontal="right" vertical="center"/>
    </xf>
    <xf numFmtId="3" fontId="6" fillId="33" borderId="19" xfId="0" applyNumberFormat="1" applyFont="1" applyFill="1" applyBorder="1" applyAlignment="1">
      <alignment horizontal="right" vertical="center"/>
    </xf>
    <xf numFmtId="169" fontId="6" fillId="33" borderId="19" xfId="0" applyNumberFormat="1" applyFont="1" applyFill="1" applyBorder="1" applyAlignment="1">
      <alignment horizontal="right" vertical="center"/>
    </xf>
    <xf numFmtId="3" fontId="6" fillId="33" borderId="20" xfId="0" applyNumberFormat="1" applyFont="1" applyFill="1" applyBorder="1" applyAlignment="1">
      <alignment horizontal="right" vertical="center"/>
    </xf>
    <xf numFmtId="0" fontId="9" fillId="33" borderId="0" xfId="0" applyFont="1" applyFill="1" applyBorder="1" applyAlignment="1">
      <alignment wrapText="1"/>
    </xf>
    <xf numFmtId="0" fontId="6" fillId="33" borderId="0" xfId="0" applyFont="1" applyFill="1" applyBorder="1" applyAlignment="1">
      <alignment horizontal="left" wrapText="1"/>
    </xf>
    <xf numFmtId="3" fontId="9" fillId="33" borderId="0" xfId="0" applyNumberFormat="1" applyFont="1" applyFill="1" applyBorder="1" applyAlignment="1">
      <alignment horizontal="right" wrapText="1"/>
    </xf>
    <xf numFmtId="1" fontId="9" fillId="33" borderId="0" xfId="0" applyNumberFormat="1" applyFont="1" applyFill="1" applyBorder="1" applyAlignment="1">
      <alignment horizontal="right"/>
    </xf>
    <xf numFmtId="3" fontId="9" fillId="33" borderId="0" xfId="1" applyNumberFormat="1" applyFont="1" applyFill="1" applyBorder="1" applyAlignment="1">
      <alignment horizontal="right"/>
    </xf>
    <xf numFmtId="3" fontId="9" fillId="33" borderId="0" xfId="1" applyNumberFormat="1" applyFont="1" applyFill="1" applyBorder="1" applyAlignment="1">
      <alignment horizontal="right" wrapText="1"/>
    </xf>
    <xf numFmtId="169" fontId="9" fillId="33" borderId="0" xfId="0" applyNumberFormat="1" applyFont="1" applyFill="1" applyBorder="1" applyAlignment="1">
      <alignment horizontal="right"/>
    </xf>
    <xf numFmtId="0" fontId="6" fillId="33" borderId="0" xfId="0" applyFont="1" applyFill="1" applyBorder="1" applyAlignment="1"/>
    <xf numFmtId="166" fontId="9" fillId="33" borderId="0" xfId="0" applyNumberFormat="1" applyFont="1" applyFill="1" applyBorder="1" applyAlignment="1">
      <alignment horizontal="right"/>
    </xf>
    <xf numFmtId="0" fontId="9" fillId="33" borderId="19" xfId="0" applyFont="1" applyFill="1" applyBorder="1" applyAlignment="1">
      <alignment horizontal="right"/>
    </xf>
    <xf numFmtId="169" fontId="6" fillId="33" borderId="19" xfId="0" applyNumberFormat="1" applyFont="1" applyFill="1" applyBorder="1" applyAlignment="1">
      <alignment horizontal="right"/>
    </xf>
    <xf numFmtId="3" fontId="6" fillId="33" borderId="19" xfId="0" applyNumberFormat="1" applyFont="1" applyFill="1" applyBorder="1" applyAlignment="1">
      <alignment horizontal="right"/>
    </xf>
    <xf numFmtId="169" fontId="9" fillId="33" borderId="19" xfId="0" applyNumberFormat="1" applyFont="1" applyFill="1" applyBorder="1" applyAlignment="1">
      <alignment horizontal="right"/>
    </xf>
    <xf numFmtId="3" fontId="9" fillId="33" borderId="19" xfId="1" applyNumberFormat="1" applyFont="1" applyFill="1" applyBorder="1" applyAlignment="1">
      <alignment horizontal="right"/>
    </xf>
    <xf numFmtId="3" fontId="6" fillId="33" borderId="20" xfId="0" applyNumberFormat="1" applyFont="1" applyFill="1" applyBorder="1" applyAlignment="1">
      <alignment horizontal="right"/>
    </xf>
    <xf numFmtId="0" fontId="9" fillId="33" borderId="14" xfId="0" applyFont="1" applyFill="1" applyBorder="1" applyAlignment="1">
      <alignment horizontal="right"/>
    </xf>
    <xf numFmtId="3" fontId="6" fillId="33" borderId="0" xfId="1" applyNumberFormat="1" applyFont="1" applyFill="1" applyBorder="1" applyAlignment="1">
      <alignment horizontal="right"/>
    </xf>
    <xf numFmtId="3" fontId="9" fillId="33" borderId="20" xfId="0" applyNumberFormat="1" applyFont="1" applyFill="1" applyBorder="1" applyAlignment="1">
      <alignment horizontal="right"/>
    </xf>
    <xf numFmtId="3" fontId="9" fillId="33" borderId="17" xfId="0" applyNumberFormat="1" applyFont="1" applyFill="1" applyBorder="1" applyAlignment="1">
      <alignment horizontal="right"/>
    </xf>
    <xf numFmtId="3" fontId="9" fillId="34" borderId="0" xfId="0" applyNumberFormat="1" applyFont="1" applyFill="1" applyBorder="1" applyAlignment="1">
      <alignment horizontal="right"/>
    </xf>
    <xf numFmtId="0" fontId="6" fillId="33" borderId="13" xfId="8" applyFont="1" applyFill="1" applyBorder="1" applyAlignment="1">
      <alignment vertical="center"/>
    </xf>
    <xf numFmtId="0" fontId="9" fillId="33" borderId="14" xfId="8" applyFont="1" applyFill="1" applyBorder="1" applyAlignment="1">
      <alignment vertical="center"/>
    </xf>
    <xf numFmtId="0" fontId="9" fillId="33" borderId="14" xfId="8" applyFont="1" applyFill="1" applyBorder="1" applyAlignment="1">
      <alignment horizontal="right" vertical="center"/>
    </xf>
    <xf numFmtId="0" fontId="6" fillId="33" borderId="15" xfId="8" applyFont="1" applyFill="1" applyBorder="1" applyAlignment="1">
      <alignment horizontal="right" vertical="center"/>
    </xf>
    <xf numFmtId="0" fontId="9" fillId="34" borderId="0" xfId="8" applyFont="1" applyFill="1" applyAlignment="1">
      <alignment vertical="center"/>
    </xf>
    <xf numFmtId="0" fontId="9" fillId="33" borderId="16" xfId="8" applyFont="1" applyFill="1" applyBorder="1" applyAlignment="1">
      <alignment vertical="center"/>
    </xf>
    <xf numFmtId="0" fontId="9" fillId="33" borderId="0" xfId="8" applyFont="1" applyFill="1" applyBorder="1" applyAlignment="1">
      <alignment vertical="center"/>
    </xf>
    <xf numFmtId="0" fontId="9" fillId="33" borderId="0" xfId="8" applyFont="1" applyFill="1" applyBorder="1" applyAlignment="1">
      <alignment horizontal="center" vertical="center"/>
    </xf>
    <xf numFmtId="0" fontId="6" fillId="33" borderId="16" xfId="8" applyFont="1" applyFill="1" applyBorder="1" applyAlignment="1">
      <alignment vertical="center"/>
    </xf>
    <xf numFmtId="0" fontId="6" fillId="33" borderId="0" xfId="8" applyFont="1" applyFill="1" applyBorder="1" applyAlignment="1">
      <alignment vertical="center"/>
    </xf>
    <xf numFmtId="0" fontId="9" fillId="33" borderId="0" xfId="8" applyFont="1" applyFill="1" applyBorder="1" applyAlignment="1">
      <alignment vertical="center" wrapText="1"/>
    </xf>
    <xf numFmtId="0" fontId="9" fillId="33" borderId="0" xfId="8" applyFont="1" applyFill="1" applyBorder="1" applyAlignment="1">
      <alignment horizontal="right" vertical="center"/>
    </xf>
    <xf numFmtId="0" fontId="6" fillId="34" borderId="0" xfId="8" applyFont="1" applyFill="1" applyAlignment="1">
      <alignment vertical="center"/>
    </xf>
    <xf numFmtId="0" fontId="9" fillId="33" borderId="11" xfId="8" applyFont="1" applyFill="1" applyBorder="1" applyAlignment="1">
      <alignment horizontal="right" vertical="center"/>
    </xf>
    <xf numFmtId="0" fontId="9" fillId="33" borderId="12" xfId="8" applyFont="1" applyFill="1" applyBorder="1" applyAlignment="1">
      <alignment horizontal="right" vertical="center"/>
    </xf>
    <xf numFmtId="166" fontId="6" fillId="34" borderId="0" xfId="8" applyNumberFormat="1" applyFont="1" applyFill="1" applyAlignment="1">
      <alignment vertical="center"/>
    </xf>
    <xf numFmtId="0" fontId="10" fillId="33" borderId="16" xfId="8" applyFont="1" applyFill="1" applyBorder="1"/>
    <xf numFmtId="0" fontId="9" fillId="33" borderId="0" xfId="8" applyFont="1" applyFill="1" applyBorder="1" applyAlignment="1">
      <alignment wrapText="1"/>
    </xf>
    <xf numFmtId="3" fontId="9" fillId="33" borderId="0" xfId="8" applyNumberFormat="1" applyFont="1" applyFill="1" applyBorder="1" applyAlignment="1">
      <alignment horizontal="right"/>
    </xf>
    <xf numFmtId="3" fontId="9" fillId="33" borderId="0" xfId="8" applyNumberFormat="1" applyFont="1" applyFill="1" applyBorder="1" applyAlignment="1">
      <alignment horizontal="right" wrapText="1"/>
    </xf>
    <xf numFmtId="3" fontId="6" fillId="33" borderId="0" xfId="8" applyNumberFormat="1" applyFont="1" applyFill="1" applyBorder="1" applyAlignment="1">
      <alignment horizontal="right"/>
    </xf>
    <xf numFmtId="3" fontId="6" fillId="33" borderId="17" xfId="8" applyNumberFormat="1" applyFont="1" applyFill="1" applyBorder="1" applyAlignment="1">
      <alignment horizontal="right"/>
    </xf>
    <xf numFmtId="0" fontId="9" fillId="34" borderId="0" xfId="8" applyFont="1" applyFill="1"/>
    <xf numFmtId="166" fontId="6" fillId="34" borderId="0" xfId="8" applyNumberFormat="1" applyFont="1" applyFill="1"/>
    <xf numFmtId="0" fontId="6" fillId="34" borderId="0" xfId="8" applyFont="1" applyFill="1"/>
    <xf numFmtId="0" fontId="9" fillId="33" borderId="0" xfId="8" applyFont="1" applyFill="1" applyBorder="1"/>
    <xf numFmtId="0" fontId="6" fillId="33" borderId="0" xfId="8" applyFont="1" applyFill="1" applyBorder="1"/>
    <xf numFmtId="0" fontId="9" fillId="33" borderId="16" xfId="8" applyFont="1" applyFill="1" applyBorder="1"/>
    <xf numFmtId="0" fontId="9" fillId="33" borderId="0" xfId="8" applyFont="1" applyFill="1" applyBorder="1" applyAlignment="1">
      <alignment horizontal="right"/>
    </xf>
    <xf numFmtId="166" fontId="9" fillId="34" borderId="0" xfId="8" applyNumberFormat="1" applyFont="1" applyFill="1"/>
    <xf numFmtId="0" fontId="9" fillId="33" borderId="18" xfId="8" applyFont="1" applyFill="1" applyBorder="1"/>
    <xf numFmtId="0" fontId="9" fillId="33" borderId="19" xfId="8" applyFont="1" applyFill="1" applyBorder="1"/>
    <xf numFmtId="3" fontId="9" fillId="33" borderId="19" xfId="8" applyNumberFormat="1" applyFont="1" applyFill="1" applyBorder="1" applyAlignment="1">
      <alignment horizontal="right"/>
    </xf>
    <xf numFmtId="0" fontId="9" fillId="33" borderId="19" xfId="8" applyFont="1" applyFill="1" applyBorder="1" applyAlignment="1">
      <alignment horizontal="right"/>
    </xf>
    <xf numFmtId="169" fontId="6" fillId="33" borderId="19" xfId="8" applyNumberFormat="1" applyFont="1" applyFill="1" applyBorder="1" applyAlignment="1">
      <alignment horizontal="right"/>
    </xf>
    <xf numFmtId="3" fontId="6" fillId="33" borderId="19" xfId="8" applyNumberFormat="1" applyFont="1" applyFill="1" applyBorder="1" applyAlignment="1">
      <alignment horizontal="right"/>
    </xf>
    <xf numFmtId="0" fontId="6" fillId="33" borderId="20" xfId="8" applyFont="1" applyFill="1" applyBorder="1" applyAlignment="1">
      <alignment horizontal="right"/>
    </xf>
    <xf numFmtId="169" fontId="9" fillId="33" borderId="0" xfId="8" applyNumberFormat="1" applyFont="1" applyFill="1" applyBorder="1" applyAlignment="1">
      <alignment horizontal="right"/>
    </xf>
    <xf numFmtId="169" fontId="9" fillId="33" borderId="19" xfId="8" applyNumberFormat="1" applyFont="1" applyFill="1" applyBorder="1" applyAlignment="1">
      <alignment horizontal="right"/>
    </xf>
    <xf numFmtId="169" fontId="6" fillId="33" borderId="0" xfId="8" applyNumberFormat="1" applyFont="1" applyFill="1" applyBorder="1" applyAlignment="1">
      <alignment horizontal="right"/>
    </xf>
    <xf numFmtId="0" fontId="6" fillId="33" borderId="17" xfId="8" applyFont="1" applyFill="1" applyBorder="1" applyAlignment="1">
      <alignment horizontal="right"/>
    </xf>
    <xf numFmtId="0" fontId="9" fillId="34" borderId="0" xfId="8" applyFont="1" applyFill="1" applyAlignment="1">
      <alignment horizontal="right"/>
    </xf>
    <xf numFmtId="0" fontId="6" fillId="34" borderId="0" xfId="8" applyFont="1" applyFill="1" applyAlignment="1">
      <alignment horizontal="right"/>
    </xf>
    <xf numFmtId="0" fontId="9" fillId="33" borderId="15" xfId="0" applyFont="1" applyFill="1" applyBorder="1" applyAlignment="1">
      <alignment horizontal="right"/>
    </xf>
    <xf numFmtId="0" fontId="9" fillId="33" borderId="17" xfId="0" applyFont="1" applyFill="1" applyBorder="1" applyAlignment="1">
      <alignment horizontal="right"/>
    </xf>
    <xf numFmtId="169" fontId="10" fillId="33" borderId="0" xfId="0" applyNumberFormat="1" applyFont="1" applyFill="1" applyBorder="1" applyAlignment="1">
      <alignment horizontal="right"/>
    </xf>
    <xf numFmtId="0" fontId="9" fillId="33" borderId="19" xfId="0" applyFont="1" applyFill="1" applyBorder="1" applyAlignment="1"/>
    <xf numFmtId="166" fontId="9" fillId="33" borderId="19" xfId="0" applyNumberFormat="1" applyFont="1" applyFill="1" applyBorder="1" applyAlignment="1">
      <alignment horizontal="right"/>
    </xf>
    <xf numFmtId="169" fontId="9" fillId="33" borderId="17" xfId="0" applyNumberFormat="1" applyFont="1" applyFill="1" applyBorder="1" applyAlignment="1">
      <alignment horizontal="right"/>
    </xf>
    <xf numFmtId="0" fontId="9" fillId="33" borderId="20" xfId="0" applyFont="1" applyFill="1" applyBorder="1" applyAlignment="1">
      <alignment horizontal="right"/>
    </xf>
    <xf numFmtId="0" fontId="6" fillId="33" borderId="18" xfId="0" applyFont="1" applyFill="1" applyBorder="1" applyAlignment="1">
      <alignment vertical="center"/>
    </xf>
    <xf numFmtId="0" fontId="6" fillId="33" borderId="19" xfId="0" applyFont="1" applyFill="1" applyBorder="1" applyAlignment="1">
      <alignment vertical="center"/>
    </xf>
    <xf numFmtId="1" fontId="6" fillId="33" borderId="0" xfId="1" applyNumberFormat="1" applyFont="1" applyFill="1" applyBorder="1" applyAlignment="1">
      <alignment horizontal="left"/>
    </xf>
    <xf numFmtId="1" fontId="9" fillId="33" borderId="0" xfId="1" applyNumberFormat="1" applyFont="1" applyFill="1" applyBorder="1" applyAlignment="1">
      <alignment horizontal="right"/>
    </xf>
    <xf numFmtId="1" fontId="6" fillId="33" borderId="0" xfId="1" applyNumberFormat="1" applyFont="1" applyFill="1" applyBorder="1" applyAlignment="1">
      <alignment horizontal="right"/>
    </xf>
    <xf numFmtId="168" fontId="9" fillId="33" borderId="0" xfId="1" applyNumberFormat="1" applyFont="1" applyFill="1" applyBorder="1" applyAlignment="1">
      <alignment horizontal="right"/>
    </xf>
    <xf numFmtId="168" fontId="6" fillId="33" borderId="17" xfId="1" applyNumberFormat="1" applyFont="1" applyFill="1" applyBorder="1" applyAlignment="1">
      <alignment horizontal="right"/>
    </xf>
    <xf numFmtId="3" fontId="6" fillId="33" borderId="0" xfId="1" applyNumberFormat="1" applyFont="1" applyFill="1" applyBorder="1"/>
    <xf numFmtId="170" fontId="6" fillId="33" borderId="0" xfId="1" applyNumberFormat="1" applyFont="1" applyFill="1" applyBorder="1" applyAlignment="1">
      <alignment horizontal="left"/>
    </xf>
    <xf numFmtId="1" fontId="9" fillId="33" borderId="0" xfId="1" applyNumberFormat="1" applyFont="1" applyFill="1" applyBorder="1" applyAlignment="1">
      <alignment horizontal="right" vertical="center"/>
    </xf>
    <xf numFmtId="1" fontId="6" fillId="33" borderId="0" xfId="1" applyNumberFormat="1" applyFont="1" applyFill="1" applyBorder="1" applyAlignment="1">
      <alignment horizontal="right" vertical="center"/>
    </xf>
    <xf numFmtId="168" fontId="6" fillId="33" borderId="17" xfId="1" applyNumberFormat="1" applyFont="1" applyFill="1" applyBorder="1" applyAlignment="1">
      <alignment horizontal="right" vertical="center"/>
    </xf>
    <xf numFmtId="0" fontId="9" fillId="33" borderId="19" xfId="0" applyFont="1" applyFill="1" applyBorder="1" applyAlignment="1">
      <alignment vertical="center"/>
    </xf>
    <xf numFmtId="1" fontId="9" fillId="33" borderId="19" xfId="1" applyNumberFormat="1" applyFont="1" applyFill="1" applyBorder="1" applyAlignment="1">
      <alignment horizontal="right" vertical="center"/>
    </xf>
    <xf numFmtId="1" fontId="6" fillId="33" borderId="19" xfId="1" applyNumberFormat="1" applyFont="1" applyFill="1" applyBorder="1" applyAlignment="1">
      <alignment horizontal="right" vertical="center"/>
    </xf>
    <xf numFmtId="166" fontId="6" fillId="33" borderId="0" xfId="1" applyNumberFormat="1" applyFont="1" applyFill="1" applyBorder="1" applyAlignment="1">
      <alignment horizontal="right" vertical="center"/>
    </xf>
    <xf numFmtId="168" fontId="6" fillId="33" borderId="0" xfId="1" applyNumberFormat="1" applyFont="1" applyFill="1" applyBorder="1" applyAlignment="1">
      <alignment horizontal="right"/>
    </xf>
    <xf numFmtId="0" fontId="9" fillId="33" borderId="14" xfId="0" applyFont="1" applyFill="1" applyBorder="1" applyAlignment="1">
      <alignment horizontal="right" vertical="top"/>
    </xf>
    <xf numFmtId="0" fontId="6" fillId="33" borderId="14" xfId="0" applyFont="1" applyFill="1" applyBorder="1" applyAlignment="1">
      <alignment horizontal="right" vertical="top"/>
    </xf>
    <xf numFmtId="0" fontId="9" fillId="33" borderId="15" xfId="0" applyFont="1" applyFill="1" applyBorder="1" applyAlignment="1">
      <alignment horizontal="right" vertical="top"/>
    </xf>
    <xf numFmtId="0" fontId="9" fillId="34" borderId="0" xfId="0" applyFont="1" applyFill="1" applyBorder="1" applyAlignment="1">
      <alignment vertical="top"/>
    </xf>
    <xf numFmtId="0" fontId="6" fillId="33" borderId="11" xfId="0" applyFont="1" applyFill="1" applyBorder="1" applyAlignment="1">
      <alignment horizontal="right" vertical="center" wrapText="1"/>
    </xf>
    <xf numFmtId="3" fontId="6" fillId="33" borderId="0" xfId="1" applyNumberFormat="1" applyFont="1" applyFill="1" applyBorder="1" applyAlignment="1">
      <alignment horizontal="right" vertical="center"/>
    </xf>
    <xf numFmtId="3" fontId="6" fillId="33" borderId="17" xfId="0" applyNumberFormat="1" applyFont="1" applyFill="1" applyBorder="1" applyAlignment="1">
      <alignment horizontal="right" vertical="center" wrapText="1"/>
    </xf>
    <xf numFmtId="3" fontId="6" fillId="33" borderId="17" xfId="0" applyNumberFormat="1" applyFont="1" applyFill="1" applyBorder="1" applyAlignment="1">
      <alignment horizontal="right" wrapText="1"/>
    </xf>
    <xf numFmtId="167" fontId="9" fillId="33" borderId="19" xfId="0" applyNumberFormat="1" applyFont="1" applyFill="1" applyBorder="1" applyAlignment="1">
      <alignment horizontal="right"/>
    </xf>
    <xf numFmtId="167" fontId="6" fillId="33" borderId="19" xfId="0" applyNumberFormat="1" applyFont="1" applyFill="1" applyBorder="1" applyAlignment="1">
      <alignment horizontal="right"/>
    </xf>
    <xf numFmtId="167" fontId="6" fillId="33" borderId="20" xfId="0" applyNumberFormat="1" applyFont="1" applyFill="1" applyBorder="1" applyAlignment="1">
      <alignment horizontal="right"/>
    </xf>
    <xf numFmtId="0" fontId="9" fillId="33" borderId="13" xfId="0" applyFont="1" applyFill="1" applyBorder="1" applyAlignment="1">
      <alignment vertical="center"/>
    </xf>
    <xf numFmtId="166" fontId="6" fillId="33" borderId="0" xfId="0" applyNumberFormat="1" applyFont="1" applyFill="1" applyBorder="1" applyAlignment="1">
      <alignment horizontal="right" vertical="center"/>
    </xf>
    <xf numFmtId="0" fontId="6" fillId="33" borderId="19" xfId="0" applyFont="1" applyFill="1" applyBorder="1" applyAlignment="1">
      <alignment horizontal="right"/>
    </xf>
    <xf numFmtId="0" fontId="6" fillId="33" borderId="14" xfId="0" applyFont="1" applyFill="1" applyBorder="1" applyAlignment="1">
      <alignment horizontal="right"/>
    </xf>
    <xf numFmtId="0" fontId="6" fillId="34" borderId="0" xfId="0" applyFont="1" applyFill="1" applyBorder="1" applyAlignment="1">
      <alignment horizontal="right"/>
    </xf>
    <xf numFmtId="0" fontId="8" fillId="33" borderId="11" xfId="4" applyFont="1" applyFill="1" applyBorder="1" applyAlignment="1">
      <alignment horizontal="left" vertical="center"/>
    </xf>
    <xf numFmtId="0" fontId="6" fillId="33" borderId="15" xfId="0" applyFont="1" applyFill="1" applyBorder="1"/>
    <xf numFmtId="0" fontId="9" fillId="34" borderId="0" xfId="0" applyFont="1" applyFill="1" applyBorder="1" applyAlignment="1">
      <alignment horizontal="center" vertical="center"/>
    </xf>
    <xf numFmtId="3" fontId="6" fillId="33" borderId="11" xfId="0" applyNumberFormat="1" applyFont="1" applyFill="1" applyBorder="1" applyAlignment="1">
      <alignment horizontal="right" vertical="center"/>
    </xf>
    <xf numFmtId="3" fontId="6" fillId="33" borderId="12" xfId="0" applyNumberFormat="1" applyFont="1" applyFill="1" applyBorder="1" applyAlignment="1">
      <alignment horizontal="right" vertical="center"/>
    </xf>
    <xf numFmtId="1" fontId="9" fillId="34" borderId="0" xfId="2" applyNumberFormat="1" applyFont="1" applyFill="1" applyBorder="1" applyAlignment="1">
      <alignment vertical="center"/>
    </xf>
    <xf numFmtId="9" fontId="9" fillId="34" borderId="0" xfId="2" applyFont="1" applyFill="1" applyBorder="1"/>
    <xf numFmtId="0" fontId="9" fillId="0" borderId="0" xfId="0" applyFont="1" applyFill="1" applyBorder="1" applyAlignment="1">
      <alignment horizontal="right"/>
    </xf>
    <xf numFmtId="3" fontId="6" fillId="34" borderId="0" xfId="0" applyNumberFormat="1" applyFont="1" applyFill="1" applyBorder="1" applyAlignment="1">
      <alignment horizontal="right"/>
    </xf>
    <xf numFmtId="0" fontId="9" fillId="34" borderId="0" xfId="0" applyFont="1" applyFill="1"/>
    <xf numFmtId="0" fontId="9" fillId="34" borderId="0" xfId="0" applyFont="1" applyFill="1" applyProtection="1">
      <protection locked="0"/>
    </xf>
    <xf numFmtId="0" fontId="9" fillId="34" borderId="0" xfId="0" applyFont="1" applyFill="1" applyBorder="1" applyProtection="1">
      <protection locked="0"/>
    </xf>
    <xf numFmtId="0" fontId="8" fillId="33" borderId="14" xfId="4" applyFont="1" applyFill="1" applyBorder="1" applyAlignment="1">
      <alignment vertical="center"/>
    </xf>
    <xf numFmtId="0" fontId="7" fillId="33" borderId="14" xfId="4" applyFill="1" applyBorder="1" applyAlignment="1">
      <alignment vertical="center"/>
    </xf>
    <xf numFmtId="0" fontId="9" fillId="0" borderId="0" xfId="0" applyFont="1" applyFill="1" applyBorder="1" applyAlignment="1">
      <alignment vertical="center"/>
    </xf>
    <xf numFmtId="0" fontId="9" fillId="0" borderId="0" xfId="0" applyFont="1" applyBorder="1" applyAlignment="1">
      <alignment vertical="center"/>
    </xf>
    <xf numFmtId="3" fontId="6" fillId="33" borderId="14" xfId="0" applyNumberFormat="1" applyFont="1" applyFill="1" applyBorder="1" applyAlignment="1">
      <alignment horizontal="center" vertical="center" wrapText="1"/>
    </xf>
    <xf numFmtId="3" fontId="9" fillId="33" borderId="13" xfId="0" applyNumberFormat="1" applyFont="1" applyFill="1" applyBorder="1" applyAlignment="1">
      <alignment vertical="center"/>
    </xf>
    <xf numFmtId="0" fontId="9" fillId="34" borderId="0" xfId="0" applyFont="1" applyFill="1" applyAlignment="1">
      <alignment vertical="center"/>
    </xf>
    <xf numFmtId="0" fontId="9" fillId="0" borderId="0" xfId="0" applyFont="1" applyAlignment="1">
      <alignment vertical="center"/>
    </xf>
    <xf numFmtId="3" fontId="6" fillId="33" borderId="0" xfId="0" applyNumberFormat="1" applyFont="1" applyFill="1" applyBorder="1" applyAlignment="1">
      <alignment horizontal="center" vertical="center" wrapText="1"/>
    </xf>
    <xf numFmtId="3" fontId="6" fillId="33" borderId="0" xfId="0" applyNumberFormat="1" applyFont="1" applyFill="1" applyBorder="1" applyAlignment="1">
      <alignment horizontal="right" vertical="center" wrapText="1"/>
    </xf>
    <xf numFmtId="0" fontId="9" fillId="0" borderId="0" xfId="0" applyFont="1"/>
    <xf numFmtId="166" fontId="6" fillId="33" borderId="17" xfId="0" applyNumberFormat="1" applyFont="1" applyFill="1" applyBorder="1" applyAlignment="1">
      <alignment horizontal="right" vertical="center"/>
    </xf>
    <xf numFmtId="0" fontId="10" fillId="33" borderId="0" xfId="0" applyFont="1" applyFill="1" applyBorder="1" applyProtection="1">
      <protection locked="0"/>
    </xf>
    <xf numFmtId="166" fontId="11" fillId="33" borderId="17" xfId="0" applyNumberFormat="1" applyFont="1" applyFill="1" applyBorder="1"/>
    <xf numFmtId="0" fontId="6" fillId="33" borderId="0" xfId="0" applyFont="1" applyFill="1"/>
    <xf numFmtId="0" fontId="9" fillId="33" borderId="0" xfId="0" applyFont="1" applyFill="1"/>
    <xf numFmtId="0" fontId="9" fillId="33" borderId="0" xfId="0" applyFont="1" applyFill="1" applyBorder="1" applyAlignment="1">
      <alignment vertical="top"/>
    </xf>
    <xf numFmtId="3" fontId="6" fillId="33" borderId="16" xfId="0" applyNumberFormat="1" applyFont="1" applyFill="1" applyBorder="1" applyAlignment="1">
      <alignment vertical="center"/>
    </xf>
    <xf numFmtId="3" fontId="6" fillId="34" borderId="0" xfId="0" applyNumberFormat="1" applyFont="1" applyFill="1" applyBorder="1" applyAlignment="1">
      <alignment horizontal="center" vertical="center" wrapText="1"/>
    </xf>
    <xf numFmtId="3" fontId="6" fillId="34" borderId="0" xfId="0" applyNumberFormat="1" applyFont="1" applyFill="1" applyBorder="1" applyAlignment="1">
      <alignment horizontal="center" vertical="center"/>
    </xf>
    <xf numFmtId="3" fontId="6" fillId="0" borderId="0" xfId="0" applyNumberFormat="1" applyFont="1" applyFill="1" applyBorder="1" applyAlignment="1">
      <alignment horizontal="center" vertical="center" wrapText="1"/>
    </xf>
    <xf numFmtId="3" fontId="9" fillId="0" borderId="0" xfId="0" applyNumberFormat="1" applyFont="1" applyFill="1" applyBorder="1" applyAlignment="1">
      <alignment vertical="center" wrapText="1"/>
    </xf>
    <xf numFmtId="3" fontId="6" fillId="33" borderId="0" xfId="0" applyNumberFormat="1" applyFont="1" applyFill="1" applyBorder="1" applyAlignment="1">
      <alignment horizontal="right" wrapText="1"/>
    </xf>
    <xf numFmtId="3" fontId="9" fillId="0" borderId="0" xfId="0" applyNumberFormat="1" applyFont="1" applyFill="1" applyBorder="1"/>
    <xf numFmtId="0" fontId="9" fillId="34" borderId="0" xfId="0" applyFont="1" applyFill="1" applyBorder="1" applyAlignment="1"/>
    <xf numFmtId="3" fontId="6" fillId="34" borderId="0" xfId="0" applyNumberFormat="1" applyFont="1" applyFill="1" applyBorder="1" applyAlignment="1">
      <alignment horizontal="right" vertical="center" wrapText="1"/>
    </xf>
    <xf numFmtId="0" fontId="65" fillId="33" borderId="16" xfId="3" applyFont="1" applyFill="1" applyBorder="1"/>
    <xf numFmtId="0" fontId="65" fillId="33" borderId="0" xfId="3" applyFont="1" applyFill="1" applyBorder="1"/>
    <xf numFmtId="0" fontId="9" fillId="33" borderId="14" xfId="0" applyFont="1" applyFill="1" applyBorder="1" applyAlignment="1">
      <alignment horizontal="left" vertical="center"/>
    </xf>
    <xf numFmtId="0" fontId="6" fillId="33" borderId="12" xfId="0" applyFont="1" applyFill="1" applyBorder="1" applyAlignment="1">
      <alignment horizontal="left" vertical="center"/>
    </xf>
    <xf numFmtId="0" fontId="9" fillId="34" borderId="0" xfId="0" applyFont="1" applyFill="1" applyBorder="1" applyAlignment="1">
      <alignment horizontal="left" vertical="center"/>
    </xf>
    <xf numFmtId="0" fontId="9" fillId="0" borderId="0" xfId="0" applyFont="1" applyAlignment="1">
      <alignment horizontal="left" vertical="center"/>
    </xf>
    <xf numFmtId="0" fontId="66" fillId="34" borderId="0" xfId="0" applyFont="1" applyFill="1" applyBorder="1"/>
    <xf numFmtId="0" fontId="66" fillId="33" borderId="16" xfId="0" applyFont="1" applyFill="1" applyBorder="1" applyAlignment="1">
      <alignment horizontal="center" vertical="center"/>
    </xf>
    <xf numFmtId="0" fontId="66" fillId="33" borderId="0" xfId="0" applyFont="1" applyFill="1" applyBorder="1" applyAlignment="1">
      <alignment horizontal="center" vertical="center"/>
    </xf>
    <xf numFmtId="0" fontId="21" fillId="33" borderId="11" xfId="0" applyFont="1" applyFill="1" applyBorder="1" applyAlignment="1">
      <alignment horizontal="right" vertical="center" wrapText="1"/>
    </xf>
    <xf numFmtId="0" fontId="67" fillId="33" borderId="0" xfId="0" applyFont="1" applyFill="1" applyBorder="1" applyAlignment="1">
      <alignment horizontal="right"/>
    </xf>
    <xf numFmtId="0" fontId="21" fillId="33" borderId="12" xfId="0" applyFont="1" applyFill="1" applyBorder="1" applyAlignment="1">
      <alignment horizontal="right" vertical="center" wrapText="1"/>
    </xf>
    <xf numFmtId="0" fontId="66" fillId="0" borderId="0" xfId="0" applyFont="1" applyAlignment="1">
      <alignment horizontal="center" vertical="center"/>
    </xf>
    <xf numFmtId="0" fontId="6" fillId="33" borderId="0" xfId="0" applyFont="1" applyFill="1" applyBorder="1" applyAlignment="1">
      <alignment horizontal="right" vertical="center" wrapText="1"/>
    </xf>
    <xf numFmtId="0" fontId="68" fillId="33" borderId="0" xfId="0" applyFont="1" applyFill="1" applyBorder="1" applyAlignment="1">
      <alignment horizontal="right" vertical="center" wrapText="1"/>
    </xf>
    <xf numFmtId="0" fontId="6" fillId="33" borderId="17" xfId="0" applyFont="1" applyFill="1" applyBorder="1" applyAlignment="1">
      <alignment horizontal="right" vertical="center" wrapText="1"/>
    </xf>
    <xf numFmtId="0" fontId="9" fillId="0" borderId="0" xfId="0" applyFont="1" applyAlignment="1">
      <alignment horizontal="center" vertical="center"/>
    </xf>
    <xf numFmtId="0" fontId="69" fillId="33" borderId="0" xfId="0" applyFont="1" applyFill="1" applyBorder="1"/>
    <xf numFmtId="0" fontId="6" fillId="33" borderId="17" xfId="0" applyFont="1" applyFill="1" applyBorder="1" applyAlignment="1">
      <alignment horizontal="right"/>
    </xf>
    <xf numFmtId="0" fontId="6" fillId="33" borderId="20" xfId="0" applyFont="1" applyFill="1" applyBorder="1"/>
    <xf numFmtId="0" fontId="6" fillId="0" borderId="0" xfId="0" applyFont="1"/>
    <xf numFmtId="0" fontId="6" fillId="0" borderId="0" xfId="0" applyFont="1" applyBorder="1"/>
    <xf numFmtId="0" fontId="9" fillId="33" borderId="16" xfId="0" applyFont="1" applyFill="1" applyBorder="1" applyAlignment="1">
      <alignment horizontal="left"/>
    </xf>
    <xf numFmtId="0" fontId="9" fillId="33" borderId="0" xfId="0" applyFont="1" applyFill="1" applyBorder="1" applyAlignment="1">
      <alignment horizontal="left"/>
    </xf>
    <xf numFmtId="0" fontId="6" fillId="33" borderId="17" xfId="0" applyFont="1" applyFill="1" applyBorder="1" applyAlignment="1">
      <alignment horizontal="left"/>
    </xf>
    <xf numFmtId="0" fontId="0" fillId="33" borderId="16" xfId="0" applyFill="1" applyBorder="1" applyAlignment="1">
      <alignment vertical="center"/>
    </xf>
    <xf numFmtId="0" fontId="0" fillId="33" borderId="0" xfId="0" applyFill="1" applyBorder="1" applyAlignment="1">
      <alignment vertical="center"/>
    </xf>
    <xf numFmtId="0" fontId="70" fillId="33" borderId="11" xfId="0" applyFont="1" applyFill="1" applyBorder="1" applyAlignment="1">
      <alignment vertical="center"/>
    </xf>
    <xf numFmtId="0" fontId="70" fillId="33" borderId="12" xfId="0" applyFont="1" applyFill="1" applyBorder="1" applyAlignment="1">
      <alignment vertical="center"/>
    </xf>
    <xf numFmtId="0" fontId="0" fillId="33" borderId="17" xfId="0" applyFill="1" applyBorder="1" applyAlignment="1">
      <alignment vertical="center"/>
    </xf>
    <xf numFmtId="0" fontId="0" fillId="33" borderId="16" xfId="0" applyFill="1" applyBorder="1"/>
    <xf numFmtId="0" fontId="0" fillId="33" borderId="0" xfId="0" applyFill="1" applyBorder="1"/>
    <xf numFmtId="0" fontId="0" fillId="33" borderId="17" xfId="0" applyFill="1" applyBorder="1"/>
    <xf numFmtId="0" fontId="0" fillId="33" borderId="0" xfId="0" applyFill="1" applyBorder="1" applyAlignment="1">
      <alignment wrapText="1"/>
    </xf>
    <xf numFmtId="0" fontId="0" fillId="33" borderId="19" xfId="0" applyFill="1" applyBorder="1"/>
    <xf numFmtId="0" fontId="0" fillId="33" borderId="20" xfId="0" applyFill="1" applyBorder="1"/>
    <xf numFmtId="0" fontId="10" fillId="33" borderId="0" xfId="245" applyFont="1" applyFill="1" applyBorder="1" applyAlignment="1">
      <alignment vertical="center"/>
    </xf>
    <xf numFmtId="0" fontId="9" fillId="33" borderId="0" xfId="245" applyFont="1" applyFill="1" applyBorder="1"/>
    <xf numFmtId="167" fontId="9" fillId="33" borderId="0" xfId="0" applyNumberFormat="1" applyFont="1" applyFill="1" applyBorder="1"/>
    <xf numFmtId="0" fontId="6" fillId="33" borderId="0" xfId="245" applyFont="1" applyFill="1" applyBorder="1" applyAlignment="1">
      <alignment vertical="center"/>
    </xf>
    <xf numFmtId="0" fontId="6" fillId="33" borderId="16" xfId="245" applyFont="1" applyFill="1" applyBorder="1" applyAlignment="1">
      <alignment vertical="center"/>
    </xf>
    <xf numFmtId="0" fontId="9" fillId="33" borderId="0" xfId="245" applyFont="1" applyFill="1" applyBorder="1" applyAlignment="1">
      <alignment vertical="center"/>
    </xf>
    <xf numFmtId="167" fontId="6" fillId="33" borderId="0" xfId="0" applyNumberFormat="1" applyFont="1" applyFill="1" applyBorder="1" applyAlignment="1">
      <alignment vertical="center"/>
    </xf>
    <xf numFmtId="0" fontId="9" fillId="57" borderId="0" xfId="246" applyFont="1" applyFill="1"/>
    <xf numFmtId="3" fontId="9" fillId="57" borderId="0" xfId="246" applyNumberFormat="1" applyFont="1" applyFill="1"/>
    <xf numFmtId="3" fontId="6" fillId="57" borderId="0" xfId="246" applyNumberFormat="1" applyFont="1" applyFill="1"/>
    <xf numFmtId="0" fontId="9" fillId="58" borderId="0" xfId="246" applyFont="1" applyFill="1"/>
    <xf numFmtId="3" fontId="9" fillId="58" borderId="0" xfId="246" applyNumberFormat="1" applyFont="1" applyFill="1"/>
    <xf numFmtId="3" fontId="6" fillId="58" borderId="0" xfId="246" applyNumberFormat="1" applyFont="1" applyFill="1"/>
    <xf numFmtId="0" fontId="9" fillId="59" borderId="0" xfId="246" applyFont="1" applyFill="1"/>
    <xf numFmtId="3" fontId="9" fillId="59" borderId="0" xfId="246" applyNumberFormat="1" applyFont="1" applyFill="1"/>
    <xf numFmtId="3" fontId="6" fillId="59" borderId="0" xfId="246" applyNumberFormat="1" applyFont="1" applyFill="1"/>
    <xf numFmtId="0" fontId="9" fillId="60" borderId="0" xfId="246" applyFont="1" applyFill="1"/>
    <xf numFmtId="3" fontId="9" fillId="60" borderId="0" xfId="246" applyNumberFormat="1" applyFont="1" applyFill="1"/>
    <xf numFmtId="3" fontId="6" fillId="60" borderId="0" xfId="246" applyNumberFormat="1" applyFont="1" applyFill="1"/>
    <xf numFmtId="0" fontId="9" fillId="61" borderId="0" xfId="246" applyFont="1" applyFill="1"/>
    <xf numFmtId="3" fontId="9" fillId="61" borderId="0" xfId="246" applyNumberFormat="1" applyFont="1" applyFill="1"/>
    <xf numFmtId="3" fontId="6" fillId="61" borderId="0" xfId="246" applyNumberFormat="1" applyFont="1" applyFill="1"/>
    <xf numFmtId="0" fontId="9" fillId="62" borderId="0" xfId="246" applyFont="1" applyFill="1"/>
    <xf numFmtId="3" fontId="9" fillId="62" borderId="0" xfId="246" applyNumberFormat="1" applyFont="1" applyFill="1"/>
    <xf numFmtId="3" fontId="6" fillId="62" borderId="0" xfId="246" applyNumberFormat="1" applyFont="1" applyFill="1"/>
    <xf numFmtId="0" fontId="9" fillId="63" borderId="0" xfId="246" applyFont="1" applyFill="1"/>
    <xf numFmtId="3" fontId="9" fillId="63" borderId="0" xfId="246" applyNumberFormat="1" applyFont="1" applyFill="1"/>
    <xf numFmtId="3" fontId="6" fillId="63" borderId="0" xfId="246" applyNumberFormat="1" applyFont="1" applyFill="1"/>
    <xf numFmtId="0" fontId="9" fillId="64" borderId="0" xfId="246" applyFont="1" applyFill="1"/>
    <xf numFmtId="3" fontId="9" fillId="64" borderId="0" xfId="246" applyNumberFormat="1" applyFont="1" applyFill="1"/>
    <xf numFmtId="3" fontId="6" fillId="64" borderId="0" xfId="246" applyNumberFormat="1" applyFont="1" applyFill="1"/>
    <xf numFmtId="0" fontId="9" fillId="65" borderId="0" xfId="246" applyFont="1" applyFill="1"/>
    <xf numFmtId="3" fontId="9" fillId="65" borderId="0" xfId="246" applyNumberFormat="1" applyFont="1" applyFill="1"/>
    <xf numFmtId="3" fontId="6" fillId="65" borderId="0" xfId="246" applyNumberFormat="1" applyFont="1" applyFill="1"/>
    <xf numFmtId="0" fontId="9" fillId="33" borderId="19" xfId="245" applyFont="1" applyFill="1" applyBorder="1"/>
    <xf numFmtId="169" fontId="11" fillId="33" borderId="19" xfId="0" applyNumberFormat="1" applyFont="1" applyFill="1" applyBorder="1"/>
    <xf numFmtId="169" fontId="11" fillId="33" borderId="20" xfId="0" applyNumberFormat="1" applyFont="1" applyFill="1" applyBorder="1"/>
    <xf numFmtId="0" fontId="9" fillId="33" borderId="14" xfId="245" applyFont="1" applyFill="1" applyBorder="1"/>
    <xf numFmtId="167" fontId="10" fillId="33" borderId="14" xfId="0" applyNumberFormat="1" applyFont="1" applyFill="1" applyBorder="1"/>
    <xf numFmtId="169" fontId="9" fillId="33" borderId="14" xfId="0" applyNumberFormat="1" applyFont="1" applyFill="1" applyBorder="1"/>
    <xf numFmtId="169" fontId="11" fillId="33" borderId="14" xfId="0" applyNumberFormat="1" applyFont="1" applyFill="1" applyBorder="1"/>
    <xf numFmtId="169" fontId="11" fillId="33" borderId="15" xfId="0" applyNumberFormat="1" applyFont="1" applyFill="1" applyBorder="1"/>
    <xf numFmtId="169" fontId="9" fillId="33" borderId="17" xfId="0" applyNumberFormat="1" applyFont="1" applyFill="1" applyBorder="1"/>
    <xf numFmtId="0" fontId="0" fillId="0" borderId="0" xfId="0" applyAlignment="1">
      <alignment vertical="center"/>
    </xf>
    <xf numFmtId="0" fontId="9" fillId="33" borderId="14" xfId="0" applyFont="1" applyFill="1" applyBorder="1" applyAlignment="1">
      <alignment horizontal="center" vertical="center"/>
    </xf>
    <xf numFmtId="0" fontId="9" fillId="33" borderId="11" xfId="0" applyFont="1" applyFill="1" applyBorder="1" applyAlignment="1">
      <alignment horizontal="center" vertical="center"/>
    </xf>
    <xf numFmtId="0" fontId="9" fillId="34" borderId="0" xfId="0" applyFont="1" applyFill="1" applyBorder="1" applyAlignment="1">
      <alignment horizontal="center"/>
    </xf>
    <xf numFmtId="0" fontId="18" fillId="33" borderId="0" xfId="4" applyFont="1" applyFill="1" applyBorder="1"/>
    <xf numFmtId="0" fontId="72" fillId="33" borderId="0" xfId="0" applyFont="1" applyFill="1" applyBorder="1"/>
    <xf numFmtId="0" fontId="18" fillId="33" borderId="0" xfId="4" applyFont="1" applyFill="1" applyBorder="1" applyAlignment="1">
      <alignment horizontal="left"/>
    </xf>
    <xf numFmtId="3" fontId="6" fillId="33" borderId="0" xfId="0" applyNumberFormat="1" applyFont="1" applyFill="1" applyBorder="1" applyAlignment="1"/>
    <xf numFmtId="0" fontId="0" fillId="0" borderId="0" xfId="0" applyAlignment="1"/>
    <xf numFmtId="0" fontId="6" fillId="33" borderId="16" xfId="6" applyFont="1" applyFill="1" applyBorder="1" applyAlignment="1"/>
    <xf numFmtId="3" fontId="6" fillId="34" borderId="0" xfId="0" applyNumberFormat="1" applyFont="1" applyFill="1" applyBorder="1" applyAlignment="1"/>
    <xf numFmtId="49" fontId="9" fillId="33" borderId="16" xfId="0" applyNumberFormat="1" applyFont="1" applyFill="1" applyBorder="1" applyAlignment="1">
      <alignment horizontal="center"/>
    </xf>
    <xf numFmtId="49" fontId="9" fillId="33" borderId="16" xfId="0" applyNumberFormat="1" applyFont="1" applyFill="1" applyBorder="1" applyAlignment="1">
      <alignment horizontal="center" vertical="top"/>
    </xf>
    <xf numFmtId="169" fontId="11" fillId="33" borderId="17" xfId="0" applyNumberFormat="1" applyFont="1" applyFill="1" applyBorder="1"/>
    <xf numFmtId="169" fontId="11" fillId="33" borderId="0" xfId="0" applyNumberFormat="1" applyFont="1" applyFill="1" applyBorder="1"/>
    <xf numFmtId="169" fontId="11" fillId="33" borderId="0" xfId="0" applyNumberFormat="1" applyFont="1" applyFill="1" applyBorder="1" applyAlignment="1">
      <alignment horizontal="right"/>
    </xf>
    <xf numFmtId="0" fontId="73" fillId="33" borderId="19" xfId="0" applyFont="1" applyFill="1" applyBorder="1" applyAlignment="1">
      <alignment vertical="center" wrapText="1"/>
    </xf>
    <xf numFmtId="0" fontId="73" fillId="33" borderId="0" xfId="0" applyFont="1" applyFill="1" applyBorder="1" applyAlignment="1">
      <alignment vertical="center" wrapText="1"/>
    </xf>
    <xf numFmtId="0" fontId="10" fillId="33" borderId="17" xfId="0" applyFont="1" applyFill="1" applyBorder="1" applyAlignment="1">
      <alignment vertical="center"/>
    </xf>
    <xf numFmtId="0" fontId="75" fillId="33" borderId="16" xfId="0" applyFont="1" applyFill="1" applyBorder="1" applyAlignment="1">
      <alignment vertical="center"/>
    </xf>
    <xf numFmtId="0" fontId="6" fillId="0" borderId="0" xfId="0" applyFont="1" applyFill="1" applyBorder="1" applyAlignment="1">
      <alignment vertical="center"/>
    </xf>
    <xf numFmtId="0" fontId="11" fillId="33" borderId="17" xfId="0" applyFont="1" applyFill="1" applyBorder="1" applyAlignment="1">
      <alignment vertical="center"/>
    </xf>
    <xf numFmtId="0" fontId="9" fillId="0" borderId="0" xfId="0" applyFont="1" applyFill="1" applyBorder="1" applyAlignment="1"/>
    <xf numFmtId="0" fontId="6" fillId="34" borderId="0" xfId="0" applyFont="1" applyFill="1" applyBorder="1" applyAlignment="1"/>
    <xf numFmtId="0" fontId="10" fillId="33" borderId="17" xfId="0" applyFont="1" applyFill="1" applyBorder="1" applyAlignment="1"/>
    <xf numFmtId="0" fontId="10" fillId="33" borderId="0" xfId="0" applyFont="1" applyFill="1" applyBorder="1" applyAlignment="1"/>
    <xf numFmtId="0" fontId="73" fillId="33" borderId="0" xfId="0" applyFont="1" applyFill="1" applyBorder="1" applyAlignment="1">
      <alignment wrapText="1"/>
    </xf>
    <xf numFmtId="0" fontId="75" fillId="33" borderId="0" xfId="0" applyFont="1" applyFill="1" applyBorder="1" applyAlignment="1">
      <alignment vertical="center" wrapText="1"/>
    </xf>
    <xf numFmtId="0" fontId="73" fillId="33" borderId="0" xfId="0" applyFont="1" applyFill="1" applyBorder="1" applyAlignment="1">
      <alignment horizontal="right" vertical="center" wrapText="1"/>
    </xf>
    <xf numFmtId="0" fontId="9" fillId="33" borderId="16" xfId="0" applyFont="1" applyFill="1" applyBorder="1" applyAlignment="1">
      <alignment horizontal="right" vertical="center"/>
    </xf>
    <xf numFmtId="0" fontId="10" fillId="33" borderId="12" xfId="0" applyFont="1" applyFill="1" applyBorder="1" applyAlignment="1">
      <alignment vertical="center"/>
    </xf>
    <xf numFmtId="0" fontId="10" fillId="33" borderId="11" xfId="0" applyFont="1" applyFill="1" applyBorder="1" applyAlignment="1">
      <alignment vertical="center"/>
    </xf>
    <xf numFmtId="0" fontId="75" fillId="33" borderId="17" xfId="0" applyFont="1" applyFill="1" applyBorder="1" applyAlignment="1">
      <alignment vertical="center" wrapText="1"/>
    </xf>
    <xf numFmtId="0" fontId="75" fillId="33" borderId="0" xfId="0" applyFont="1" applyFill="1" applyBorder="1" applyAlignment="1">
      <alignment horizontal="right" vertical="center" wrapText="1"/>
    </xf>
    <xf numFmtId="0" fontId="75" fillId="33" borderId="20" xfId="0" applyFont="1" applyFill="1" applyBorder="1" applyAlignment="1">
      <alignment vertical="center" wrapText="1"/>
    </xf>
    <xf numFmtId="0" fontId="75" fillId="33" borderId="19" xfId="0" applyFont="1" applyFill="1" applyBorder="1" applyAlignment="1">
      <alignment horizontal="right" vertical="center" wrapText="1"/>
    </xf>
    <xf numFmtId="0" fontId="73" fillId="33" borderId="17" xfId="0" applyFont="1" applyFill="1" applyBorder="1" applyAlignment="1">
      <alignment vertical="center" wrapText="1"/>
    </xf>
    <xf numFmtId="0" fontId="73" fillId="33" borderId="11" xfId="0" applyFont="1" applyFill="1" applyBorder="1" applyAlignment="1">
      <alignment horizontal="right" vertical="center" wrapText="1"/>
    </xf>
    <xf numFmtId="0" fontId="9" fillId="62" borderId="0" xfId="0" applyFont="1" applyFill="1" applyBorder="1"/>
    <xf numFmtId="169" fontId="11" fillId="66" borderId="17" xfId="0" applyNumberFormat="1" applyFont="1" applyFill="1" applyBorder="1"/>
    <xf numFmtId="169" fontId="11" fillId="66" borderId="0" xfId="0" applyNumberFormat="1" applyFont="1" applyFill="1" applyBorder="1"/>
    <xf numFmtId="3" fontId="6" fillId="66" borderId="0" xfId="0" applyNumberFormat="1" applyFont="1" applyFill="1" applyBorder="1"/>
    <xf numFmtId="3" fontId="11" fillId="66" borderId="0" xfId="0" applyNumberFormat="1" applyFont="1" applyFill="1" applyBorder="1"/>
    <xf numFmtId="3" fontId="9" fillId="66" borderId="0" xfId="0" applyNumberFormat="1" applyFont="1" applyFill="1" applyBorder="1"/>
    <xf numFmtId="167" fontId="10" fillId="66" borderId="0" xfId="0" applyNumberFormat="1" applyFont="1" applyFill="1" applyBorder="1"/>
    <xf numFmtId="0" fontId="9" fillId="66" borderId="0" xfId="245" applyFont="1" applyFill="1" applyBorder="1"/>
    <xf numFmtId="0" fontId="9" fillId="66" borderId="16" xfId="6" applyFont="1" applyFill="1" applyBorder="1"/>
    <xf numFmtId="169" fontId="11" fillId="67" borderId="17" xfId="0" applyNumberFormat="1" applyFont="1" applyFill="1" applyBorder="1"/>
    <xf numFmtId="169" fontId="11" fillId="67" borderId="0" xfId="0" applyNumberFormat="1" applyFont="1" applyFill="1" applyBorder="1"/>
    <xf numFmtId="0" fontId="6" fillId="67" borderId="0" xfId="0" applyFont="1" applyFill="1" applyBorder="1"/>
    <xf numFmtId="3" fontId="6" fillId="67" borderId="0" xfId="0" applyNumberFormat="1" applyFont="1" applyFill="1" applyBorder="1"/>
    <xf numFmtId="0" fontId="6" fillId="67" borderId="16" xfId="6" applyFont="1" applyFill="1" applyBorder="1"/>
    <xf numFmtId="0" fontId="6" fillId="33" borderId="20" xfId="0" applyFont="1" applyFill="1" applyBorder="1" applyAlignment="1">
      <alignment horizontal="center" vertical="center"/>
    </xf>
    <xf numFmtId="0" fontId="6" fillId="33" borderId="19" xfId="0" applyFont="1" applyFill="1" applyBorder="1" applyAlignment="1">
      <alignment horizontal="center" vertical="center"/>
    </xf>
    <xf numFmtId="0" fontId="9" fillId="33" borderId="14" xfId="0" applyFont="1" applyFill="1" applyBorder="1" applyAlignment="1">
      <alignment horizontal="center" vertical="center"/>
    </xf>
    <xf numFmtId="0" fontId="9" fillId="33" borderId="0" xfId="0" applyFont="1" applyFill="1" applyBorder="1" applyAlignment="1">
      <alignment horizontal="center" vertical="center"/>
    </xf>
    <xf numFmtId="0" fontId="6" fillId="0" borderId="16" xfId="0" applyFont="1" applyFill="1" applyBorder="1" applyAlignment="1">
      <alignment vertical="center"/>
    </xf>
    <xf numFmtId="0" fontId="9" fillId="33" borderId="15" xfId="0" applyFont="1" applyFill="1" applyBorder="1" applyAlignment="1">
      <alignment horizontal="right" vertical="center"/>
    </xf>
    <xf numFmtId="0" fontId="9" fillId="33" borderId="14" xfId="0" applyFont="1" applyFill="1" applyBorder="1" applyAlignment="1">
      <alignment horizontal="center" vertical="center"/>
    </xf>
    <xf numFmtId="166" fontId="9" fillId="34" borderId="0" xfId="0" applyNumberFormat="1" applyFont="1" applyFill="1" applyBorder="1" applyAlignment="1">
      <alignment vertical="center"/>
    </xf>
    <xf numFmtId="3" fontId="6" fillId="33" borderId="0" xfId="8" applyNumberFormat="1" applyFont="1" applyFill="1" applyBorder="1" applyAlignment="1">
      <alignment vertical="center"/>
    </xf>
    <xf numFmtId="3" fontId="6" fillId="33" borderId="17" xfId="8" applyNumberFormat="1" applyFont="1" applyFill="1" applyBorder="1" applyAlignment="1">
      <alignment vertical="center"/>
    </xf>
    <xf numFmtId="0" fontId="0" fillId="33" borderId="19" xfId="0" applyFill="1" applyBorder="1" applyAlignment="1">
      <alignment vertical="center"/>
    </xf>
    <xf numFmtId="0" fontId="0" fillId="33" borderId="20" xfId="0" applyFill="1" applyBorder="1" applyAlignment="1">
      <alignment vertical="center"/>
    </xf>
    <xf numFmtId="0" fontId="9" fillId="57" borderId="0" xfId="246" applyFont="1" applyFill="1" applyBorder="1"/>
    <xf numFmtId="3" fontId="9" fillId="57" borderId="0" xfId="246" applyNumberFormat="1" applyFont="1" applyFill="1" applyBorder="1"/>
    <xf numFmtId="3" fontId="6" fillId="57" borderId="0" xfId="246" applyNumberFormat="1" applyFont="1" applyFill="1" applyBorder="1"/>
    <xf numFmtId="0" fontId="9" fillId="58" borderId="0" xfId="246" applyFont="1" applyFill="1" applyBorder="1"/>
    <xf numFmtId="3" fontId="9" fillId="58" borderId="0" xfId="246" applyNumberFormat="1" applyFont="1" applyFill="1" applyBorder="1"/>
    <xf numFmtId="3" fontId="6" fillId="58" borderId="0" xfId="246" applyNumberFormat="1" applyFont="1" applyFill="1" applyBorder="1"/>
    <xf numFmtId="0" fontId="9" fillId="59" borderId="0" xfId="246" applyFont="1" applyFill="1" applyBorder="1"/>
    <xf numFmtId="3" fontId="9" fillId="59" borderId="0" xfId="246" applyNumberFormat="1" applyFont="1" applyFill="1" applyBorder="1"/>
    <xf numFmtId="3" fontId="6" fillId="59" borderId="0" xfId="246" applyNumberFormat="1" applyFont="1" applyFill="1" applyBorder="1"/>
    <xf numFmtId="0" fontId="9" fillId="60" borderId="0" xfId="246" applyFont="1" applyFill="1" applyBorder="1"/>
    <xf numFmtId="3" fontId="9" fillId="60" borderId="0" xfId="246" applyNumberFormat="1" applyFont="1" applyFill="1" applyBorder="1"/>
    <xf numFmtId="3" fontId="6" fillId="60" borderId="0" xfId="246" applyNumberFormat="1" applyFont="1" applyFill="1" applyBorder="1"/>
    <xf numFmtId="0" fontId="9" fillId="61" borderId="0" xfId="246" applyFont="1" applyFill="1" applyBorder="1"/>
    <xf numFmtId="3" fontId="9" fillId="61" borderId="0" xfId="246" applyNumberFormat="1" applyFont="1" applyFill="1" applyBorder="1"/>
    <xf numFmtId="3" fontId="6" fillId="61" borderId="0" xfId="246" applyNumberFormat="1" applyFont="1" applyFill="1" applyBorder="1"/>
    <xf numFmtId="0" fontId="9" fillId="62" borderId="0" xfId="246" applyFont="1" applyFill="1" applyBorder="1"/>
    <xf numFmtId="3" fontId="9" fillId="62" borderId="0" xfId="246" applyNumberFormat="1" applyFont="1" applyFill="1" applyBorder="1"/>
    <xf numFmtId="3" fontId="6" fillId="62" borderId="0" xfId="246" applyNumberFormat="1" applyFont="1" applyFill="1" applyBorder="1"/>
    <xf numFmtId="0" fontId="9" fillId="63" borderId="0" xfId="246" applyFont="1" applyFill="1" applyBorder="1"/>
    <xf numFmtId="3" fontId="9" fillId="63" borderId="0" xfId="246" applyNumberFormat="1" applyFont="1" applyFill="1" applyBorder="1"/>
    <xf numFmtId="3" fontId="6" fillId="63" borderId="0" xfId="246" applyNumberFormat="1" applyFont="1" applyFill="1" applyBorder="1"/>
    <xf numFmtId="0" fontId="9" fillId="64" borderId="0" xfId="246" applyFont="1" applyFill="1" applyBorder="1"/>
    <xf numFmtId="3" fontId="9" fillId="64" borderId="0" xfId="246" applyNumberFormat="1" applyFont="1" applyFill="1" applyBorder="1"/>
    <xf numFmtId="3" fontId="6" fillId="64" borderId="0" xfId="246" applyNumberFormat="1" applyFont="1" applyFill="1" applyBorder="1"/>
    <xf numFmtId="0" fontId="9" fillId="65" borderId="0" xfId="246" applyFont="1" applyFill="1" applyBorder="1"/>
    <xf numFmtId="3" fontId="9" fillId="65" borderId="0" xfId="246" applyNumberFormat="1" applyFont="1" applyFill="1" applyBorder="1"/>
    <xf numFmtId="3" fontId="6" fillId="65" borderId="0" xfId="246" applyNumberFormat="1" applyFont="1" applyFill="1" applyBorder="1"/>
    <xf numFmtId="0" fontId="78" fillId="33" borderId="0" xfId="0" applyFont="1" applyFill="1" applyBorder="1"/>
    <xf numFmtId="3" fontId="9" fillId="33" borderId="0" xfId="0" applyNumberFormat="1" applyFont="1" applyFill="1" applyBorder="1" applyAlignment="1"/>
    <xf numFmtId="0" fontId="6" fillId="33" borderId="14" xfId="0" applyFont="1" applyFill="1" applyBorder="1" applyAlignment="1">
      <alignment horizontal="right" vertical="center"/>
    </xf>
    <xf numFmtId="0" fontId="6" fillId="33" borderId="19" xfId="0" applyFont="1" applyFill="1" applyBorder="1" applyAlignment="1">
      <alignment horizontal="right" vertical="center"/>
    </xf>
    <xf numFmtId="0" fontId="9" fillId="33" borderId="0" xfId="0" applyFont="1" applyFill="1" applyBorder="1" applyAlignment="1">
      <alignment horizontal="right" vertical="top"/>
    </xf>
    <xf numFmtId="0" fontId="9" fillId="33" borderId="17" xfId="0" applyFont="1" applyFill="1" applyBorder="1" applyAlignment="1">
      <alignment horizontal="right" vertical="top"/>
    </xf>
    <xf numFmtId="0" fontId="0" fillId="0" borderId="0" xfId="0" applyAlignment="1">
      <alignment horizontal="right"/>
    </xf>
    <xf numFmtId="0" fontId="11" fillId="33" borderId="11" xfId="0" applyFont="1" applyFill="1" applyBorder="1" applyAlignment="1">
      <alignment horizontal="right" vertical="center"/>
    </xf>
    <xf numFmtId="0" fontId="9" fillId="33" borderId="11" xfId="0" applyFont="1" applyFill="1" applyBorder="1" applyAlignment="1">
      <alignment wrapText="1"/>
    </xf>
    <xf numFmtId="169" fontId="11" fillId="33" borderId="0" xfId="0" applyNumberFormat="1" applyFont="1" applyFill="1" applyBorder="1" applyAlignment="1"/>
    <xf numFmtId="3" fontId="9" fillId="33" borderId="19" xfId="0" applyNumberFormat="1" applyFont="1" applyFill="1" applyBorder="1" applyAlignment="1"/>
    <xf numFmtId="169" fontId="6" fillId="33" borderId="17" xfId="0" applyNumberFormat="1" applyFont="1" applyFill="1" applyBorder="1" applyAlignment="1">
      <alignment horizontal="right" vertical="center"/>
    </xf>
    <xf numFmtId="0" fontId="66" fillId="33" borderId="16" xfId="0" applyFont="1" applyFill="1" applyBorder="1" applyAlignment="1">
      <alignment vertical="center"/>
    </xf>
    <xf numFmtId="0" fontId="66" fillId="33" borderId="0" xfId="0" applyFont="1" applyFill="1" applyBorder="1" applyAlignment="1">
      <alignment vertical="center"/>
    </xf>
    <xf numFmtId="0" fontId="67" fillId="33" borderId="0" xfId="0" applyFont="1" applyFill="1" applyBorder="1" applyAlignment="1">
      <alignment vertical="center"/>
    </xf>
    <xf numFmtId="0" fontId="66" fillId="34" borderId="0" xfId="0" applyFont="1" applyFill="1" applyBorder="1" applyAlignment="1">
      <alignment vertical="center"/>
    </xf>
    <xf numFmtId="0" fontId="66" fillId="0" borderId="0" xfId="0" applyFont="1" applyAlignment="1">
      <alignment vertical="center"/>
    </xf>
    <xf numFmtId="0" fontId="73" fillId="33" borderId="12" xfId="0" applyFont="1" applyFill="1" applyBorder="1" applyAlignment="1">
      <alignment horizontal="right" vertical="center" wrapText="1"/>
    </xf>
    <xf numFmtId="0" fontId="11" fillId="33" borderId="14" xfId="0" applyFont="1" applyFill="1" applyBorder="1" applyAlignment="1">
      <alignment horizontal="center" vertical="center"/>
    </xf>
    <xf numFmtId="0" fontId="9" fillId="33" borderId="19" xfId="0" applyFont="1" applyFill="1" applyBorder="1" applyAlignment="1">
      <alignment horizontal="right" vertical="center" wrapText="1"/>
    </xf>
    <xf numFmtId="0" fontId="6" fillId="33" borderId="0" xfId="0" applyFont="1" applyFill="1" applyBorder="1" applyAlignment="1">
      <alignment horizontal="right" vertical="center"/>
    </xf>
    <xf numFmtId="0" fontId="14" fillId="33" borderId="14" xfId="4" applyFont="1" applyFill="1" applyBorder="1" applyAlignment="1">
      <alignment vertical="center"/>
    </xf>
    <xf numFmtId="0" fontId="6" fillId="33" borderId="14" xfId="0" applyFont="1" applyFill="1" applyBorder="1" applyAlignment="1">
      <alignment horizontal="center" vertical="center"/>
    </xf>
    <xf numFmtId="0" fontId="11" fillId="33" borderId="0" xfId="0" applyFont="1" applyFill="1" applyBorder="1" applyAlignment="1">
      <alignment horizontal="center" vertical="center"/>
    </xf>
    <xf numFmtId="3" fontId="10" fillId="33" borderId="0" xfId="6" applyNumberFormat="1" applyFont="1" applyFill="1" applyBorder="1" applyAlignment="1">
      <alignment horizontal="right"/>
    </xf>
    <xf numFmtId="3" fontId="10" fillId="33" borderId="0" xfId="0" applyNumberFormat="1" applyFont="1" applyFill="1" applyBorder="1" applyAlignment="1">
      <alignment horizontal="right"/>
    </xf>
    <xf numFmtId="0" fontId="11" fillId="33" borderId="16" xfId="0" applyFont="1" applyFill="1" applyBorder="1"/>
    <xf numFmtId="0" fontId="12" fillId="0" borderId="0" xfId="0" applyFont="1"/>
    <xf numFmtId="169" fontId="11" fillId="33" borderId="0" xfId="0" applyNumberFormat="1" applyFont="1" applyFill="1" applyBorder="1" applyAlignment="1">
      <alignment horizontal="right" vertical="center"/>
    </xf>
    <xf numFmtId="166" fontId="11" fillId="33" borderId="0" xfId="0" applyNumberFormat="1" applyFont="1" applyFill="1" applyBorder="1" applyAlignment="1">
      <alignment vertical="center" wrapText="1"/>
    </xf>
    <xf numFmtId="166" fontId="11" fillId="33" borderId="0" xfId="0" applyNumberFormat="1" applyFont="1" applyFill="1" applyBorder="1" applyAlignment="1">
      <alignment horizontal="right" vertical="center" wrapText="1"/>
    </xf>
    <xf numFmtId="3" fontId="11" fillId="33" borderId="0" xfId="6" applyNumberFormat="1" applyFont="1" applyFill="1" applyBorder="1" applyAlignment="1">
      <alignment vertical="center" wrapText="1"/>
    </xf>
    <xf numFmtId="166" fontId="11" fillId="33" borderId="0" xfId="6" applyNumberFormat="1" applyFont="1" applyFill="1" applyBorder="1" applyAlignment="1">
      <alignment horizontal="right" vertical="center" wrapText="1"/>
    </xf>
    <xf numFmtId="0" fontId="11" fillId="33" borderId="0" xfId="6" applyFont="1" applyFill="1" applyBorder="1" applyAlignment="1">
      <alignment horizontal="center" vertical="center"/>
    </xf>
    <xf numFmtId="3" fontId="11" fillId="33" borderId="0" xfId="6" applyNumberFormat="1" applyFont="1" applyFill="1" applyBorder="1" applyAlignment="1">
      <alignment vertical="center"/>
    </xf>
    <xf numFmtId="166" fontId="11" fillId="33" borderId="17" xfId="6" applyNumberFormat="1" applyFont="1" applyFill="1" applyBorder="1" applyAlignment="1">
      <alignment horizontal="right" vertical="center"/>
    </xf>
    <xf numFmtId="3" fontId="11" fillId="33" borderId="0" xfId="6" applyNumberFormat="1" applyFont="1" applyFill="1" applyBorder="1" applyAlignment="1">
      <alignment wrapText="1"/>
    </xf>
    <xf numFmtId="166" fontId="11" fillId="33" borderId="0" xfId="6" applyNumberFormat="1" applyFont="1" applyFill="1" applyBorder="1" applyAlignment="1">
      <alignment horizontal="right" wrapText="1"/>
    </xf>
    <xf numFmtId="3" fontId="11" fillId="33" borderId="0" xfId="6" applyNumberFormat="1" applyFont="1" applyFill="1" applyBorder="1" applyAlignment="1">
      <alignment horizontal="right" wrapText="1"/>
    </xf>
    <xf numFmtId="166" fontId="11" fillId="33" borderId="17" xfId="6" applyNumberFormat="1" applyFont="1" applyFill="1" applyBorder="1" applyAlignment="1">
      <alignment horizontal="right"/>
    </xf>
    <xf numFmtId="3" fontId="11" fillId="33" borderId="19" xfId="0" applyNumberFormat="1" applyFont="1" applyFill="1" applyBorder="1" applyAlignment="1">
      <alignment vertical="center"/>
    </xf>
    <xf numFmtId="169" fontId="11" fillId="33" borderId="17" xfId="0" applyNumberFormat="1" applyFont="1" applyFill="1" applyBorder="1" applyAlignment="1">
      <alignment vertical="center"/>
    </xf>
    <xf numFmtId="169" fontId="10" fillId="33" borderId="0" xfId="0" applyNumberFormat="1" applyFont="1" applyFill="1" applyBorder="1"/>
    <xf numFmtId="166" fontId="11" fillId="33" borderId="17" xfId="0" applyNumberFormat="1" applyFont="1" applyFill="1" applyBorder="1" applyAlignment="1">
      <alignment vertical="center" wrapText="1"/>
    </xf>
    <xf numFmtId="0" fontId="9" fillId="33" borderId="20" xfId="0" applyFont="1" applyFill="1" applyBorder="1" applyAlignment="1">
      <alignment horizontal="right" vertical="center" wrapText="1"/>
    </xf>
    <xf numFmtId="0" fontId="0" fillId="0" borderId="0" xfId="0" applyBorder="1"/>
    <xf numFmtId="3" fontId="11" fillId="33" borderId="17" xfId="0" applyNumberFormat="1" applyFont="1" applyFill="1" applyBorder="1" applyAlignment="1">
      <alignment horizontal="right"/>
    </xf>
    <xf numFmtId="166" fontId="11" fillId="34" borderId="0" xfId="0" applyNumberFormat="1" applyFont="1" applyFill="1" applyBorder="1"/>
    <xf numFmtId="0" fontId="81" fillId="0" borderId="0" xfId="0" applyFont="1"/>
    <xf numFmtId="166" fontId="10" fillId="33" borderId="0" xfId="0" applyNumberFormat="1" applyFont="1" applyFill="1" applyBorder="1" applyAlignment="1">
      <alignment horizontal="right" vertical="center"/>
    </xf>
    <xf numFmtId="169" fontId="10" fillId="33" borderId="0" xfId="0" applyNumberFormat="1" applyFont="1" applyFill="1" applyBorder="1" applyAlignment="1">
      <alignment horizontal="right" vertical="center"/>
    </xf>
    <xf numFmtId="0" fontId="11" fillId="33" borderId="0" xfId="0" applyFont="1" applyFill="1" applyBorder="1" applyAlignment="1">
      <alignment horizontal="right" vertical="center"/>
    </xf>
    <xf numFmtId="3" fontId="10" fillId="33" borderId="19" xfId="0" applyNumberFormat="1" applyFont="1" applyFill="1" applyBorder="1" applyAlignment="1">
      <alignment horizontal="right"/>
    </xf>
    <xf numFmtId="3" fontId="11" fillId="33" borderId="0" xfId="8" applyNumberFormat="1" applyFont="1" applyFill="1" applyBorder="1" applyAlignment="1">
      <alignment vertical="center"/>
    </xf>
    <xf numFmtId="0" fontId="11" fillId="33" borderId="0" xfId="8" applyFont="1" applyFill="1" applyBorder="1" applyAlignment="1">
      <alignment vertical="center"/>
    </xf>
    <xf numFmtId="3" fontId="11" fillId="33" borderId="17" xfId="8" applyNumberFormat="1" applyFont="1" applyFill="1" applyBorder="1" applyAlignment="1">
      <alignment vertical="center"/>
    </xf>
    <xf numFmtId="169" fontId="10" fillId="33" borderId="0" xfId="8" applyNumberFormat="1" applyFont="1" applyFill="1" applyBorder="1" applyAlignment="1">
      <alignment horizontal="right"/>
    </xf>
    <xf numFmtId="0" fontId="11" fillId="33" borderId="0" xfId="8" applyFont="1" applyFill="1" applyBorder="1"/>
    <xf numFmtId="0" fontId="10" fillId="33" borderId="0" xfId="8" applyFont="1" applyFill="1" applyBorder="1" applyAlignment="1">
      <alignment wrapText="1"/>
    </xf>
    <xf numFmtId="3" fontId="11" fillId="33" borderId="17" xfId="8" applyNumberFormat="1" applyFont="1" applyFill="1" applyBorder="1" applyAlignment="1">
      <alignment horizontal="right"/>
    </xf>
    <xf numFmtId="3" fontId="10" fillId="33" borderId="0" xfId="1" applyNumberFormat="1" applyFont="1" applyFill="1" applyBorder="1" applyAlignment="1">
      <alignment horizontal="right"/>
    </xf>
    <xf numFmtId="0" fontId="10" fillId="33" borderId="0" xfId="8" applyFont="1" applyFill="1" applyBorder="1" applyAlignment="1">
      <alignment horizontal="right"/>
    </xf>
    <xf numFmtId="0" fontId="10" fillId="33" borderId="0" xfId="8" applyFont="1" applyFill="1" applyBorder="1"/>
    <xf numFmtId="166" fontId="11" fillId="33" borderId="0" xfId="1" applyNumberFormat="1" applyFont="1" applyFill="1" applyBorder="1" applyAlignment="1">
      <alignment vertical="center"/>
    </xf>
    <xf numFmtId="166" fontId="11" fillId="33" borderId="0" xfId="1" applyNumberFormat="1" applyFont="1" applyFill="1" applyBorder="1" applyAlignment="1">
      <alignment horizontal="right" vertical="center"/>
    </xf>
    <xf numFmtId="168" fontId="11" fillId="33" borderId="0" xfId="1" applyNumberFormat="1" applyFont="1" applyFill="1" applyBorder="1" applyAlignment="1">
      <alignment vertical="center"/>
    </xf>
    <xf numFmtId="168" fontId="11" fillId="33" borderId="17" xfId="1" applyNumberFormat="1" applyFont="1" applyFill="1" applyBorder="1" applyAlignment="1">
      <alignment horizontal="right" vertical="center"/>
    </xf>
    <xf numFmtId="166" fontId="11" fillId="33" borderId="0" xfId="1" applyNumberFormat="1" applyFont="1" applyFill="1" applyBorder="1" applyAlignment="1">
      <alignment horizontal="right"/>
    </xf>
    <xf numFmtId="1" fontId="11" fillId="33" borderId="0" xfId="1" applyNumberFormat="1" applyFont="1" applyFill="1" applyBorder="1" applyAlignment="1">
      <alignment horizontal="right"/>
    </xf>
    <xf numFmtId="1" fontId="11" fillId="33" borderId="0" xfId="1" applyNumberFormat="1" applyFont="1" applyFill="1" applyBorder="1" applyAlignment="1">
      <alignment horizontal="right" vertical="center"/>
    </xf>
    <xf numFmtId="166" fontId="11" fillId="33" borderId="19" xfId="1" applyNumberFormat="1" applyFont="1" applyFill="1" applyBorder="1" applyAlignment="1">
      <alignment horizontal="right" vertical="center"/>
    </xf>
    <xf numFmtId="1" fontId="11" fillId="33" borderId="19" xfId="1" applyNumberFormat="1" applyFont="1" applyFill="1" applyBorder="1" applyAlignment="1">
      <alignment horizontal="right" vertical="center"/>
    </xf>
    <xf numFmtId="168" fontId="11" fillId="33" borderId="20" xfId="1" applyNumberFormat="1" applyFont="1" applyFill="1" applyBorder="1" applyAlignment="1">
      <alignment horizontal="right" vertical="center"/>
    </xf>
    <xf numFmtId="1" fontId="11" fillId="33" borderId="0" xfId="0" applyNumberFormat="1" applyFont="1" applyFill="1" applyBorder="1" applyAlignment="1">
      <alignment horizontal="right" vertical="center"/>
    </xf>
    <xf numFmtId="1" fontId="11" fillId="33" borderId="17" xfId="0" applyNumberFormat="1" applyFont="1" applyFill="1" applyBorder="1" applyAlignment="1">
      <alignment horizontal="right" vertical="center"/>
    </xf>
    <xf numFmtId="166" fontId="10" fillId="33" borderId="0" xfId="0" applyNumberFormat="1" applyFont="1" applyFill="1" applyBorder="1" applyAlignment="1">
      <alignment horizontal="right"/>
    </xf>
    <xf numFmtId="1" fontId="10" fillId="33" borderId="0" xfId="0" applyNumberFormat="1" applyFont="1" applyFill="1" applyBorder="1" applyAlignment="1">
      <alignment horizontal="right"/>
    </xf>
    <xf numFmtId="1" fontId="11" fillId="33" borderId="0" xfId="0" applyNumberFormat="1" applyFont="1" applyFill="1" applyBorder="1" applyAlignment="1">
      <alignment horizontal="right"/>
    </xf>
    <xf numFmtId="0" fontId="10" fillId="33" borderId="19" xfId="0" applyFont="1" applyFill="1" applyBorder="1" applyAlignment="1">
      <alignment horizontal="right"/>
    </xf>
    <xf numFmtId="0" fontId="11" fillId="33" borderId="19" xfId="0" applyFont="1" applyFill="1" applyBorder="1" applyAlignment="1">
      <alignment horizontal="right"/>
    </xf>
    <xf numFmtId="1" fontId="10" fillId="33" borderId="19" xfId="0" applyNumberFormat="1" applyFont="1" applyFill="1" applyBorder="1" applyAlignment="1">
      <alignment horizontal="right"/>
    </xf>
    <xf numFmtId="1" fontId="10" fillId="33" borderId="20" xfId="0" applyNumberFormat="1" applyFont="1" applyFill="1" applyBorder="1" applyAlignment="1">
      <alignment horizontal="right"/>
    </xf>
    <xf numFmtId="3" fontId="6" fillId="33" borderId="18" xfId="0" applyNumberFormat="1" applyFont="1" applyFill="1" applyBorder="1" applyAlignment="1">
      <alignment vertical="center"/>
    </xf>
    <xf numFmtId="3" fontId="6" fillId="33" borderId="19" xfId="0" applyNumberFormat="1" applyFont="1" applyFill="1" applyBorder="1" applyAlignment="1">
      <alignment horizontal="center" vertical="center" wrapText="1"/>
    </xf>
    <xf numFmtId="3" fontId="6" fillId="33" borderId="20" xfId="0" applyNumberFormat="1" applyFont="1" applyFill="1" applyBorder="1" applyAlignment="1">
      <alignment horizontal="right" vertical="center" wrapText="1"/>
    </xf>
    <xf numFmtId="0" fontId="9" fillId="34" borderId="0" xfId="0" applyFont="1" applyFill="1" applyAlignment="1">
      <alignment horizontal="center" vertical="center"/>
    </xf>
    <xf numFmtId="166" fontId="10" fillId="63" borderId="0" xfId="246" applyNumberFormat="1" applyFont="1" applyFill="1"/>
    <xf numFmtId="166" fontId="10" fillId="63" borderId="0" xfId="2" applyNumberFormat="1" applyFont="1" applyFill="1"/>
    <xf numFmtId="166" fontId="11" fillId="62" borderId="17" xfId="2" applyNumberFormat="1" applyFont="1" applyFill="1" applyBorder="1"/>
    <xf numFmtId="166" fontId="10" fillId="62" borderId="0" xfId="246" applyNumberFormat="1" applyFont="1" applyFill="1"/>
    <xf numFmtId="166" fontId="10" fillId="62" borderId="0" xfId="2" applyNumberFormat="1" applyFont="1" applyFill="1"/>
    <xf numFmtId="166" fontId="11" fillId="61" borderId="17" xfId="2" applyNumberFormat="1" applyFont="1" applyFill="1" applyBorder="1"/>
    <xf numFmtId="166" fontId="10" fillId="61" borderId="0" xfId="246" applyNumberFormat="1" applyFont="1" applyFill="1"/>
    <xf numFmtId="166" fontId="10" fillId="61" borderId="0" xfId="2" applyNumberFormat="1" applyFont="1" applyFill="1"/>
    <xf numFmtId="166" fontId="11" fillId="60" borderId="17" xfId="2" applyNumberFormat="1" applyFont="1" applyFill="1" applyBorder="1"/>
    <xf numFmtId="166" fontId="10" fillId="60" borderId="0" xfId="246" applyNumberFormat="1" applyFont="1" applyFill="1"/>
    <xf numFmtId="166" fontId="10" fillId="60" borderId="0" xfId="2" applyNumberFormat="1" applyFont="1" applyFill="1"/>
    <xf numFmtId="166" fontId="11" fillId="59" borderId="17" xfId="2" applyNumberFormat="1" applyFont="1" applyFill="1" applyBorder="1"/>
    <xf numFmtId="166" fontId="10" fillId="59" borderId="0" xfId="246" applyNumberFormat="1" applyFont="1" applyFill="1"/>
    <xf numFmtId="166" fontId="10" fillId="59" borderId="0" xfId="2" applyNumberFormat="1" applyFont="1" applyFill="1"/>
    <xf numFmtId="166" fontId="11" fillId="58" borderId="17" xfId="2" applyNumberFormat="1" applyFont="1" applyFill="1" applyBorder="1"/>
    <xf numFmtId="166" fontId="10" fillId="58" borderId="0" xfId="246" applyNumberFormat="1" applyFont="1" applyFill="1"/>
    <xf numFmtId="166" fontId="10" fillId="58" borderId="0" xfId="2" applyNumberFormat="1" applyFont="1" applyFill="1"/>
    <xf numFmtId="166" fontId="11" fillId="57" borderId="17" xfId="2" applyNumberFormat="1" applyFont="1" applyFill="1" applyBorder="1"/>
    <xf numFmtId="166" fontId="10" fillId="57" borderId="0" xfId="246" applyNumberFormat="1" applyFont="1" applyFill="1"/>
    <xf numFmtId="166" fontId="10" fillId="57" borderId="0" xfId="2" applyNumberFormat="1" applyFont="1" applyFill="1"/>
    <xf numFmtId="166" fontId="11" fillId="33" borderId="17" xfId="0" applyNumberFormat="1" applyFont="1" applyFill="1" applyBorder="1" applyAlignment="1">
      <alignment vertical="center"/>
    </xf>
    <xf numFmtId="166" fontId="11" fillId="33" borderId="15" xfId="0" applyNumberFormat="1" applyFont="1" applyFill="1" applyBorder="1" applyAlignment="1">
      <alignment vertical="center"/>
    </xf>
    <xf numFmtId="169" fontId="6" fillId="33" borderId="0" xfId="0" applyNumberFormat="1" applyFont="1" applyFill="1" applyBorder="1" applyAlignment="1">
      <alignment horizontal="right" vertical="center"/>
    </xf>
    <xf numFmtId="3" fontId="6" fillId="33" borderId="0" xfId="0" applyNumberFormat="1" applyFont="1" applyFill="1" applyBorder="1" applyAlignment="1">
      <alignment horizontal="right" vertical="center"/>
    </xf>
    <xf numFmtId="166" fontId="11" fillId="63" borderId="17" xfId="2" applyNumberFormat="1" applyFont="1" applyFill="1" applyBorder="1"/>
    <xf numFmtId="166" fontId="10" fillId="64" borderId="0" xfId="2" applyNumberFormat="1" applyFont="1" applyFill="1"/>
    <xf numFmtId="166" fontId="10" fillId="64" borderId="0" xfId="246" applyNumberFormat="1" applyFont="1" applyFill="1"/>
    <xf numFmtId="166" fontId="11" fillId="64" borderId="17" xfId="2" applyNumberFormat="1" applyFont="1" applyFill="1" applyBorder="1"/>
    <xf numFmtId="166" fontId="10" fillId="65" borderId="0" xfId="2" applyNumberFormat="1" applyFont="1" applyFill="1"/>
    <xf numFmtId="166" fontId="10" fillId="65" borderId="0" xfId="246" applyNumberFormat="1" applyFont="1" applyFill="1"/>
    <xf numFmtId="166" fontId="11" fillId="65" borderId="17" xfId="246" applyNumberFormat="1" applyFont="1" applyFill="1" applyBorder="1"/>
    <xf numFmtId="166" fontId="11" fillId="33" borderId="17" xfId="0" applyNumberFormat="1" applyFont="1" applyFill="1" applyBorder="1" applyAlignment="1"/>
    <xf numFmtId="166" fontId="10" fillId="57" borderId="0" xfId="2" applyNumberFormat="1" applyFont="1" applyFill="1" applyBorder="1"/>
    <xf numFmtId="166" fontId="10" fillId="57" borderId="0" xfId="246" applyNumberFormat="1" applyFont="1" applyFill="1" applyBorder="1"/>
    <xf numFmtId="166" fontId="10" fillId="58" borderId="0" xfId="2" applyNumberFormat="1" applyFont="1" applyFill="1" applyBorder="1"/>
    <xf numFmtId="166" fontId="10" fillId="58" borderId="0" xfId="246" applyNumberFormat="1" applyFont="1" applyFill="1" applyBorder="1"/>
    <xf numFmtId="166" fontId="10" fillId="59" borderId="0" xfId="2" applyNumberFormat="1" applyFont="1" applyFill="1" applyBorder="1"/>
    <xf numFmtId="166" fontId="10" fillId="59" borderId="0" xfId="246" applyNumberFormat="1" applyFont="1" applyFill="1" applyBorder="1"/>
    <xf numFmtId="166" fontId="10" fillId="60" borderId="0" xfId="2" applyNumberFormat="1" applyFont="1" applyFill="1" applyBorder="1"/>
    <xf numFmtId="166" fontId="10" fillId="60" borderId="0" xfId="246" applyNumberFormat="1" applyFont="1" applyFill="1" applyBorder="1"/>
    <xf numFmtId="166" fontId="10" fillId="61" borderId="0" xfId="2" applyNumberFormat="1" applyFont="1" applyFill="1" applyBorder="1"/>
    <xf numFmtId="166" fontId="10" fillId="61" borderId="0" xfId="246" applyNumberFormat="1" applyFont="1" applyFill="1" applyBorder="1"/>
    <xf numFmtId="166" fontId="10" fillId="62" borderId="0" xfId="2" applyNumberFormat="1" applyFont="1" applyFill="1" applyBorder="1"/>
    <xf numFmtId="166" fontId="10" fillId="62" borderId="0" xfId="246" applyNumberFormat="1" applyFont="1" applyFill="1" applyBorder="1"/>
    <xf numFmtId="166" fontId="10" fillId="63" borderId="0" xfId="2" applyNumberFormat="1" applyFont="1" applyFill="1" applyBorder="1"/>
    <xf numFmtId="166" fontId="10" fillId="63" borderId="0" xfId="246" applyNumberFormat="1" applyFont="1" applyFill="1" applyBorder="1"/>
    <xf numFmtId="166" fontId="10" fillId="64" borderId="0" xfId="2" applyNumberFormat="1" applyFont="1" applyFill="1" applyBorder="1"/>
    <xf numFmtId="166" fontId="10" fillId="64" borderId="0" xfId="246" applyNumberFormat="1" applyFont="1" applyFill="1" applyBorder="1"/>
    <xf numFmtId="166" fontId="10" fillId="65" borderId="0" xfId="2" applyNumberFormat="1" applyFont="1" applyFill="1" applyBorder="1"/>
    <xf numFmtId="166" fontId="10" fillId="65" borderId="0" xfId="246" applyNumberFormat="1" applyFont="1" applyFill="1" applyBorder="1"/>
    <xf numFmtId="0" fontId="82" fillId="67" borderId="0" xfId="245" applyFont="1" applyFill="1" applyBorder="1"/>
    <xf numFmtId="0" fontId="9" fillId="33" borderId="12" xfId="0" applyFont="1" applyFill="1" applyBorder="1" applyAlignment="1">
      <alignment horizontal="center" vertical="center" wrapText="1"/>
    </xf>
    <xf numFmtId="166" fontId="6" fillId="33" borderId="0" xfId="0" applyNumberFormat="1" applyFont="1" applyFill="1" applyBorder="1" applyAlignment="1">
      <alignment vertical="center" wrapText="1"/>
    </xf>
    <xf numFmtId="166" fontId="6" fillId="33" borderId="0" xfId="0" applyNumberFormat="1" applyFont="1" applyFill="1" applyBorder="1" applyAlignment="1">
      <alignment horizontal="right" vertical="center" wrapText="1"/>
    </xf>
    <xf numFmtId="166" fontId="6" fillId="33" borderId="17" xfId="0" applyNumberFormat="1" applyFont="1" applyFill="1" applyBorder="1" applyAlignment="1">
      <alignment horizontal="right" vertical="center" wrapText="1"/>
    </xf>
    <xf numFmtId="169" fontId="6" fillId="33" borderId="0" xfId="0" applyNumberFormat="1" applyFont="1" applyFill="1" applyBorder="1" applyAlignment="1"/>
    <xf numFmtId="169" fontId="6" fillId="33" borderId="17" xfId="0" applyNumberFormat="1" applyFont="1" applyFill="1" applyBorder="1" applyAlignment="1">
      <alignment horizontal="right"/>
    </xf>
    <xf numFmtId="169" fontId="6" fillId="33" borderId="19" xfId="0" applyNumberFormat="1" applyFont="1" applyFill="1" applyBorder="1" applyAlignment="1"/>
    <xf numFmtId="169" fontId="6" fillId="33" borderId="20" xfId="0" applyNumberFormat="1" applyFont="1" applyFill="1" applyBorder="1" applyAlignment="1">
      <alignment horizontal="right"/>
    </xf>
    <xf numFmtId="169" fontId="6" fillId="33" borderId="14" xfId="0" applyNumberFormat="1" applyFont="1" applyFill="1" applyBorder="1" applyAlignment="1">
      <alignment horizontal="right" vertical="center"/>
    </xf>
    <xf numFmtId="169" fontId="6" fillId="33" borderId="14" xfId="0" applyNumberFormat="1" applyFont="1" applyFill="1" applyBorder="1" applyAlignment="1">
      <alignment vertical="center"/>
    </xf>
    <xf numFmtId="169" fontId="6" fillId="33" borderId="15" xfId="0" applyNumberFormat="1" applyFont="1" applyFill="1" applyBorder="1" applyAlignment="1">
      <alignment horizontal="right" vertical="center"/>
    </xf>
    <xf numFmtId="169" fontId="6" fillId="33" borderId="20" xfId="0" applyNumberFormat="1" applyFont="1" applyFill="1" applyBorder="1" applyAlignment="1">
      <alignment horizontal="right" vertical="center"/>
    </xf>
    <xf numFmtId="0" fontId="6" fillId="34" borderId="0" xfId="0" applyFont="1" applyFill="1" applyAlignment="1">
      <alignment vertical="center"/>
    </xf>
    <xf numFmtId="0" fontId="6" fillId="0" borderId="0" xfId="0" applyFont="1" applyAlignment="1">
      <alignment vertical="center"/>
    </xf>
    <xf numFmtId="3" fontId="65" fillId="33" borderId="0" xfId="3" applyNumberFormat="1" applyFont="1" applyFill="1" applyBorder="1"/>
    <xf numFmtId="3" fontId="65" fillId="33" borderId="0" xfId="3" applyNumberFormat="1" applyFont="1" applyFill="1" applyBorder="1" applyAlignment="1">
      <alignment horizontal="right"/>
    </xf>
    <xf numFmtId="3" fontId="83" fillId="33" borderId="0" xfId="3" applyNumberFormat="1" applyFont="1" applyFill="1" applyBorder="1"/>
    <xf numFmtId="0" fontId="6" fillId="33" borderId="0" xfId="0" applyFont="1" applyFill="1" applyBorder="1" applyAlignment="1">
      <alignment horizontal="left" vertical="center" wrapText="1"/>
    </xf>
    <xf numFmtId="3" fontId="6" fillId="33" borderId="0" xfId="0" applyNumberFormat="1" applyFont="1" applyFill="1" applyBorder="1" applyAlignment="1">
      <alignment horizontal="right" vertical="center"/>
    </xf>
    <xf numFmtId="0" fontId="5" fillId="33" borderId="0" xfId="3" applyFill="1" applyBorder="1" applyAlignment="1">
      <alignment horizontal="right" vertical="center" wrapText="1"/>
    </xf>
    <xf numFmtId="0" fontId="9" fillId="33" borderId="18" xfId="0" applyFont="1" applyFill="1" applyBorder="1" applyAlignment="1">
      <alignment vertical="top"/>
    </xf>
    <xf numFmtId="0" fontId="73" fillId="33" borderId="19" xfId="0" applyFont="1" applyFill="1" applyBorder="1" applyAlignment="1">
      <alignment vertical="top" wrapText="1"/>
    </xf>
    <xf numFmtId="0" fontId="9" fillId="33" borderId="19" xfId="0" applyFont="1" applyFill="1" applyBorder="1" applyAlignment="1">
      <alignment horizontal="right" vertical="top" wrapText="1"/>
    </xf>
    <xf numFmtId="0" fontId="73" fillId="33" borderId="20" xfId="0" applyFont="1" applyFill="1" applyBorder="1" applyAlignment="1">
      <alignment vertical="top" wrapText="1"/>
    </xf>
    <xf numFmtId="0" fontId="9" fillId="0" borderId="0" xfId="0" applyFont="1" applyFill="1" applyBorder="1" applyAlignment="1">
      <alignment vertical="top"/>
    </xf>
    <xf numFmtId="0" fontId="83" fillId="33" borderId="0" xfId="3" applyFont="1" applyFill="1" applyBorder="1" applyAlignment="1">
      <alignment vertical="center" wrapText="1"/>
    </xf>
    <xf numFmtId="0" fontId="83" fillId="33" borderId="17" xfId="3" applyFont="1" applyFill="1" applyBorder="1" applyAlignment="1">
      <alignment vertical="center" wrapText="1"/>
    </xf>
    <xf numFmtId="0" fontId="65" fillId="33" borderId="0" xfId="3" applyFont="1" applyFill="1" applyBorder="1" applyAlignment="1">
      <alignment vertical="center" wrapText="1"/>
    </xf>
    <xf numFmtId="0" fontId="65" fillId="33" borderId="17" xfId="3" applyFont="1" applyFill="1" applyBorder="1" applyAlignment="1">
      <alignment vertical="center" wrapText="1"/>
    </xf>
    <xf numFmtId="0" fontId="6" fillId="33" borderId="13" xfId="0" applyFont="1" applyFill="1" applyBorder="1" applyAlignment="1">
      <alignment horizontal="left" vertical="center"/>
    </xf>
    <xf numFmtId="0" fontId="9" fillId="33" borderId="0" xfId="0" applyFont="1" applyFill="1" applyBorder="1" applyAlignment="1">
      <alignment horizontal="left" vertical="top" wrapText="1"/>
    </xf>
    <xf numFmtId="0" fontId="6" fillId="33" borderId="15" xfId="0" applyFont="1" applyFill="1" applyBorder="1" applyAlignment="1">
      <alignment vertical="center"/>
    </xf>
    <xf numFmtId="0" fontId="9" fillId="33" borderId="19" xfId="0" applyFont="1" applyFill="1" applyBorder="1" applyAlignment="1">
      <alignment vertical="top"/>
    </xf>
    <xf numFmtId="0" fontId="9" fillId="33" borderId="20" xfId="0" applyFont="1" applyFill="1" applyBorder="1" applyAlignment="1">
      <alignment vertical="top"/>
    </xf>
    <xf numFmtId="0" fontId="0" fillId="0" borderId="0" xfId="0" applyAlignment="1">
      <alignment vertical="top"/>
    </xf>
    <xf numFmtId="0" fontId="11" fillId="33" borderId="15" xfId="0" applyFont="1" applyFill="1" applyBorder="1"/>
    <xf numFmtId="0" fontId="11" fillId="33" borderId="12" xfId="0" applyFont="1" applyFill="1" applyBorder="1" applyAlignment="1">
      <alignment vertical="center"/>
    </xf>
    <xf numFmtId="0" fontId="75" fillId="33" borderId="13" xfId="0" applyFont="1" applyFill="1" applyBorder="1" applyAlignment="1">
      <alignment vertical="center"/>
    </xf>
    <xf numFmtId="0" fontId="75" fillId="33" borderId="14" xfId="0" applyFont="1" applyFill="1" applyBorder="1" applyAlignment="1">
      <alignment vertical="center"/>
    </xf>
    <xf numFmtId="0" fontId="7" fillId="33" borderId="0" xfId="4" applyFill="1" applyBorder="1"/>
    <xf numFmtId="3" fontId="6" fillId="33" borderId="0" xfId="0" applyNumberFormat="1" applyFont="1" applyFill="1" applyBorder="1" applyAlignment="1">
      <alignment horizontal="right" vertical="center"/>
    </xf>
    <xf numFmtId="0" fontId="9" fillId="33" borderId="0" xfId="0" applyFont="1" applyFill="1" applyBorder="1"/>
    <xf numFmtId="0" fontId="9" fillId="33" borderId="16" xfId="0" applyFont="1" applyFill="1" applyBorder="1"/>
    <xf numFmtId="167" fontId="9" fillId="34" borderId="0" xfId="2" applyNumberFormat="1" applyFont="1" applyFill="1" applyBorder="1"/>
    <xf numFmtId="0" fontId="9" fillId="33" borderId="14" xfId="0" applyFont="1" applyFill="1" applyBorder="1" applyAlignment="1">
      <alignment horizontal="center" vertical="center"/>
    </xf>
    <xf numFmtId="0" fontId="6" fillId="33" borderId="0" xfId="0" applyFont="1" applyFill="1" applyBorder="1" applyAlignment="1">
      <alignment horizontal="left" vertical="center" wrapText="1"/>
    </xf>
    <xf numFmtId="0" fontId="9" fillId="33" borderId="11" xfId="0" applyFont="1" applyFill="1" applyBorder="1" applyAlignment="1">
      <alignment horizontal="center" vertical="center"/>
    </xf>
    <xf numFmtId="0" fontId="9" fillId="33" borderId="20" xfId="0" applyFont="1" applyFill="1" applyBorder="1" applyAlignment="1">
      <alignment horizontal="center" vertical="center"/>
    </xf>
    <xf numFmtId="0" fontId="10" fillId="33" borderId="14" xfId="0" applyFont="1" applyFill="1" applyBorder="1" applyAlignment="1">
      <alignment horizontal="center" vertical="center"/>
    </xf>
    <xf numFmtId="166" fontId="6" fillId="33" borderId="14" xfId="0" applyNumberFormat="1" applyFont="1" applyFill="1" applyBorder="1" applyAlignment="1">
      <alignment horizontal="right" vertical="center"/>
    </xf>
    <xf numFmtId="166" fontId="6" fillId="33" borderId="15" xfId="0" applyNumberFormat="1" applyFont="1" applyFill="1" applyBorder="1" applyAlignment="1">
      <alignment horizontal="right" vertical="center"/>
    </xf>
    <xf numFmtId="0" fontId="10" fillId="33" borderId="0" xfId="0" applyFont="1" applyFill="1" applyBorder="1" applyAlignment="1" applyProtection="1">
      <alignment horizontal="right"/>
      <protection locked="0"/>
    </xf>
    <xf numFmtId="3" fontId="6" fillId="33" borderId="30" xfId="0" applyNumberFormat="1" applyFont="1" applyFill="1" applyBorder="1" applyAlignment="1">
      <alignment horizontal="center" vertical="center"/>
    </xf>
    <xf numFmtId="3" fontId="6" fillId="33" borderId="30" xfId="0" applyNumberFormat="1" applyFont="1" applyFill="1" applyBorder="1" applyAlignment="1">
      <alignment horizontal="right" vertical="center"/>
    </xf>
    <xf numFmtId="0" fontId="6" fillId="33" borderId="30" xfId="0" applyFont="1" applyFill="1" applyBorder="1" applyAlignment="1">
      <alignment horizontal="right" vertical="center"/>
    </xf>
    <xf numFmtId="0" fontId="6" fillId="33" borderId="30" xfId="0" applyFont="1" applyFill="1" applyBorder="1" applyAlignment="1">
      <alignment horizontal="right" vertical="center" wrapText="1"/>
    </xf>
    <xf numFmtId="169" fontId="6" fillId="33" borderId="30" xfId="0" applyNumberFormat="1" applyFont="1" applyFill="1" applyBorder="1" applyAlignment="1">
      <alignment horizontal="center" vertical="center"/>
    </xf>
    <xf numFmtId="169" fontId="6" fillId="33" borderId="30" xfId="0" applyNumberFormat="1" applyFont="1" applyFill="1" applyBorder="1" applyAlignment="1">
      <alignment horizontal="right" vertical="center"/>
    </xf>
    <xf numFmtId="168" fontId="9" fillId="33" borderId="19" xfId="1" applyNumberFormat="1" applyFont="1" applyFill="1" applyBorder="1" applyAlignment="1">
      <alignment horizontal="right"/>
    </xf>
    <xf numFmtId="168" fontId="6" fillId="33" borderId="20" xfId="1" applyNumberFormat="1" applyFont="1" applyFill="1" applyBorder="1" applyAlignment="1">
      <alignment horizontal="right"/>
    </xf>
    <xf numFmtId="0" fontId="10" fillId="33" borderId="0" xfId="0" applyFont="1" applyFill="1" applyBorder="1" applyAlignment="1">
      <alignment horizontal="right" vertical="center"/>
    </xf>
    <xf numFmtId="3" fontId="11" fillId="33" borderId="19" xfId="0" applyNumberFormat="1" applyFont="1" applyFill="1" applyBorder="1" applyAlignment="1">
      <alignment horizontal="right" vertical="center"/>
    </xf>
    <xf numFmtId="166" fontId="11" fillId="33" borderId="19" xfId="2" applyNumberFormat="1" applyFont="1" applyFill="1" applyBorder="1" applyAlignment="1">
      <alignment horizontal="right" vertical="center"/>
    </xf>
    <xf numFmtId="3" fontId="11" fillId="33" borderId="19" xfId="6" applyNumberFormat="1" applyFont="1" applyFill="1" applyBorder="1" applyAlignment="1">
      <alignment horizontal="right" vertical="center"/>
    </xf>
    <xf numFmtId="166" fontId="11" fillId="33" borderId="20" xfId="2" applyNumberFormat="1" applyFont="1" applyFill="1" applyBorder="1" applyAlignment="1">
      <alignment horizontal="right" vertical="center"/>
    </xf>
    <xf numFmtId="166" fontId="11" fillId="33" borderId="17" xfId="0" applyNumberFormat="1" applyFont="1" applyFill="1" applyBorder="1" applyAlignment="1">
      <alignment horizontal="right" vertical="center"/>
    </xf>
    <xf numFmtId="3" fontId="10" fillId="33" borderId="0" xfId="0" applyNumberFormat="1" applyFont="1" applyFill="1" applyBorder="1" applyAlignment="1">
      <alignment horizontal="right" vertical="center"/>
    </xf>
    <xf numFmtId="0" fontId="6" fillId="34" borderId="0" xfId="0" applyFont="1" applyFill="1" applyBorder="1" applyAlignment="1">
      <alignment horizontal="right" vertical="center"/>
    </xf>
    <xf numFmtId="3" fontId="6" fillId="0" borderId="0" xfId="0" applyNumberFormat="1" applyFont="1" applyFill="1" applyBorder="1" applyAlignment="1">
      <alignment vertical="center"/>
    </xf>
    <xf numFmtId="3" fontId="6" fillId="33" borderId="0" xfId="6" applyNumberFormat="1" applyFont="1" applyFill="1" applyBorder="1" applyAlignment="1">
      <alignment horizontal="right" vertical="center"/>
    </xf>
    <xf numFmtId="166" fontId="6" fillId="33" borderId="17" xfId="2" applyNumberFormat="1" applyFont="1" applyFill="1" applyBorder="1" applyAlignment="1">
      <alignment horizontal="right" vertical="center"/>
    </xf>
    <xf numFmtId="166" fontId="6" fillId="33" borderId="20" xfId="2" applyNumberFormat="1" applyFont="1" applyFill="1" applyBorder="1" applyAlignment="1">
      <alignment horizontal="right" vertical="center"/>
    </xf>
    <xf numFmtId="9" fontId="11" fillId="33" borderId="0" xfId="6" applyNumberFormat="1" applyFont="1" applyFill="1" applyBorder="1" applyAlignment="1">
      <alignment vertical="center"/>
    </xf>
    <xf numFmtId="3" fontId="6" fillId="34" borderId="0" xfId="6" applyNumberFormat="1" applyFont="1" applyFill="1" applyAlignment="1">
      <alignment vertical="center"/>
    </xf>
    <xf numFmtId="3" fontId="6" fillId="34" borderId="0" xfId="6" applyNumberFormat="1" applyFont="1" applyFill="1" applyAlignment="1">
      <alignment horizontal="right" vertical="center"/>
    </xf>
    <xf numFmtId="9" fontId="11" fillId="34" borderId="0" xfId="6" applyNumberFormat="1" applyFont="1" applyFill="1" applyAlignment="1">
      <alignment vertical="center"/>
    </xf>
    <xf numFmtId="9" fontId="6" fillId="34" borderId="0" xfId="6" applyNumberFormat="1" applyFont="1" applyFill="1" applyAlignment="1">
      <alignment vertical="center"/>
    </xf>
    <xf numFmtId="0" fontId="11" fillId="34" borderId="0" xfId="0" applyFont="1" applyFill="1" applyBorder="1" applyAlignment="1">
      <alignment vertical="center"/>
    </xf>
    <xf numFmtId="166" fontId="11" fillId="33" borderId="19" xfId="2" applyNumberFormat="1" applyFont="1" applyFill="1" applyBorder="1" applyAlignment="1">
      <alignment vertical="center"/>
    </xf>
    <xf numFmtId="1" fontId="11" fillId="33" borderId="19" xfId="2" applyNumberFormat="1" applyFont="1" applyFill="1" applyBorder="1" applyAlignment="1">
      <alignment vertical="center"/>
    </xf>
    <xf numFmtId="166" fontId="11" fillId="33" borderId="19" xfId="0" applyNumberFormat="1" applyFont="1" applyFill="1" applyBorder="1" applyAlignment="1">
      <alignment vertical="center"/>
    </xf>
    <xf numFmtId="1" fontId="11" fillId="33" borderId="20" xfId="2" applyNumberFormat="1" applyFont="1" applyFill="1" applyBorder="1" applyAlignment="1">
      <alignment horizontal="right" vertical="center"/>
    </xf>
    <xf numFmtId="168" fontId="11" fillId="33" borderId="19" xfId="1" applyNumberFormat="1" applyFont="1" applyFill="1" applyBorder="1" applyAlignment="1">
      <alignment vertical="center"/>
    </xf>
    <xf numFmtId="0" fontId="11" fillId="33" borderId="19" xfId="0" applyFont="1" applyFill="1" applyBorder="1" applyAlignment="1">
      <alignment vertical="center"/>
    </xf>
    <xf numFmtId="166" fontId="11" fillId="33" borderId="19" xfId="2" applyNumberFormat="1" applyFont="1" applyFill="1" applyBorder="1" applyAlignment="1">
      <alignment vertical="center" wrapText="1"/>
    </xf>
    <xf numFmtId="1" fontId="11" fillId="33" borderId="20" xfId="0" applyNumberFormat="1" applyFont="1" applyFill="1" applyBorder="1" applyAlignment="1">
      <alignment vertical="center" wrapText="1"/>
    </xf>
    <xf numFmtId="166" fontId="11" fillId="33" borderId="19" xfId="0" applyNumberFormat="1" applyFont="1" applyFill="1" applyBorder="1" applyAlignment="1">
      <alignment horizontal="right" vertical="center"/>
    </xf>
    <xf numFmtId="1" fontId="11" fillId="33" borderId="20" xfId="0" applyNumberFormat="1" applyFont="1" applyFill="1" applyBorder="1" applyAlignment="1">
      <alignment vertical="center"/>
    </xf>
    <xf numFmtId="166" fontId="11" fillId="33" borderId="14" xfId="0" applyNumberFormat="1" applyFont="1" applyFill="1" applyBorder="1" applyAlignment="1">
      <alignment horizontal="right" vertical="center"/>
    </xf>
    <xf numFmtId="1" fontId="11" fillId="33" borderId="15" xfId="0" applyNumberFormat="1" applyFont="1" applyFill="1" applyBorder="1" applyAlignment="1">
      <alignment horizontal="right" vertical="center"/>
    </xf>
    <xf numFmtId="0" fontId="11" fillId="33" borderId="0" xfId="0" applyFont="1" applyFill="1" applyBorder="1" applyAlignment="1">
      <alignment horizontal="right" vertical="center" wrapText="1"/>
    </xf>
    <xf numFmtId="0" fontId="11" fillId="33" borderId="14" xfId="0" applyFont="1" applyFill="1" applyBorder="1" applyAlignment="1">
      <alignment horizontal="right" vertical="center"/>
    </xf>
    <xf numFmtId="0" fontId="70" fillId="0" borderId="0" xfId="0" applyFont="1" applyAlignment="1">
      <alignment vertical="center"/>
    </xf>
    <xf numFmtId="0" fontId="11" fillId="33" borderId="19" xfId="0" applyFont="1" applyFill="1" applyBorder="1" applyAlignment="1">
      <alignment horizontal="right" vertical="center"/>
    </xf>
    <xf numFmtId="1" fontId="11" fillId="33" borderId="20" xfId="0" applyNumberFormat="1" applyFont="1" applyFill="1" applyBorder="1" applyAlignment="1">
      <alignment horizontal="right" vertical="center"/>
    </xf>
    <xf numFmtId="3" fontId="6" fillId="33" borderId="14" xfId="0" applyNumberFormat="1" applyFont="1" applyFill="1" applyBorder="1" applyAlignment="1">
      <alignment horizontal="right" vertical="center"/>
    </xf>
    <xf numFmtId="3" fontId="6" fillId="33" borderId="14" xfId="1" applyNumberFormat="1" applyFont="1" applyFill="1" applyBorder="1" applyAlignment="1">
      <alignment horizontal="right" vertical="center"/>
    </xf>
    <xf numFmtId="3" fontId="6" fillId="33" borderId="15" xfId="0" applyNumberFormat="1" applyFont="1" applyFill="1" applyBorder="1" applyAlignment="1">
      <alignment horizontal="right" vertical="center"/>
    </xf>
    <xf numFmtId="3" fontId="6" fillId="33" borderId="19" xfId="1" applyNumberFormat="1" applyFont="1" applyFill="1" applyBorder="1" applyAlignment="1">
      <alignment horizontal="right" vertical="center"/>
    </xf>
    <xf numFmtId="0" fontId="6" fillId="34" borderId="0" xfId="0" applyFont="1" applyFill="1"/>
    <xf numFmtId="168" fontId="6" fillId="33" borderId="30" xfId="1" applyNumberFormat="1" applyFont="1" applyFill="1" applyBorder="1" applyAlignment="1">
      <alignment horizontal="right" vertical="center" wrapText="1"/>
    </xf>
    <xf numFmtId="3" fontId="6" fillId="33" borderId="30" xfId="0" applyNumberFormat="1" applyFont="1" applyFill="1" applyBorder="1" applyAlignment="1">
      <alignment horizontal="center" vertical="center"/>
    </xf>
    <xf numFmtId="169" fontId="11" fillId="33" borderId="19" xfId="0" applyNumberFormat="1" applyFont="1" applyFill="1" applyBorder="1" applyAlignment="1">
      <alignment horizontal="right" vertical="center"/>
    </xf>
    <xf numFmtId="3" fontId="10" fillId="33" borderId="19" xfId="0" applyNumberFormat="1" applyFont="1" applyFill="1" applyBorder="1" applyAlignment="1">
      <alignment horizontal="right" vertical="center"/>
    </xf>
    <xf numFmtId="3" fontId="11" fillId="33" borderId="20" xfId="0" applyNumberFormat="1" applyFont="1" applyFill="1" applyBorder="1" applyAlignment="1">
      <alignment horizontal="right" vertical="center"/>
    </xf>
    <xf numFmtId="0" fontId="9" fillId="33" borderId="0" xfId="0" applyFont="1" applyFill="1" applyBorder="1" applyAlignment="1">
      <alignment horizontal="center" vertical="center"/>
    </xf>
    <xf numFmtId="0" fontId="6" fillId="33" borderId="0" xfId="245" applyFont="1" applyFill="1" applyBorder="1" applyAlignment="1"/>
    <xf numFmtId="0" fontId="11" fillId="33" borderId="16" xfId="245" applyFont="1" applyFill="1" applyBorder="1" applyAlignment="1">
      <alignment vertical="center"/>
    </xf>
    <xf numFmtId="0" fontId="9" fillId="33" borderId="14" xfId="0" applyFont="1" applyFill="1" applyBorder="1" applyAlignment="1">
      <alignment horizontal="center" vertical="center"/>
    </xf>
    <xf numFmtId="0" fontId="9" fillId="33" borderId="0" xfId="0" applyFont="1" applyFill="1" applyBorder="1" applyAlignment="1">
      <alignment horizontal="center" vertical="center"/>
    </xf>
    <xf numFmtId="0" fontId="9" fillId="33" borderId="11" xfId="0" applyFont="1" applyFill="1" applyBorder="1" applyAlignment="1">
      <alignment horizontal="center" vertical="center" wrapText="1"/>
    </xf>
    <xf numFmtId="0" fontId="9" fillId="0" borderId="0" xfId="0" applyFont="1" applyBorder="1" applyAlignment="1"/>
    <xf numFmtId="3" fontId="6" fillId="66" borderId="0" xfId="0" applyNumberFormat="1" applyFont="1" applyFill="1" applyBorder="1" applyAlignment="1"/>
    <xf numFmtId="3" fontId="6" fillId="67" borderId="0" xfId="0" applyNumberFormat="1" applyFont="1" applyFill="1" applyBorder="1" applyAlignment="1"/>
    <xf numFmtId="0" fontId="6" fillId="33" borderId="19" xfId="0" applyFont="1" applyFill="1" applyBorder="1" applyAlignment="1"/>
    <xf numFmtId="0" fontId="9" fillId="33" borderId="12" xfId="0" applyFont="1" applyFill="1" applyBorder="1" applyAlignment="1">
      <alignment horizontal="center" vertical="center"/>
    </xf>
    <xf numFmtId="0" fontId="9" fillId="33" borderId="12" xfId="0" applyFont="1" applyFill="1" applyBorder="1" applyAlignment="1">
      <alignment vertical="center" wrapText="1"/>
    </xf>
    <xf numFmtId="0" fontId="6" fillId="33" borderId="0" xfId="6" applyFont="1" applyFill="1" applyBorder="1" applyAlignment="1"/>
    <xf numFmtId="3" fontId="11" fillId="33" borderId="0" xfId="0" applyNumberFormat="1" applyFont="1" applyFill="1" applyBorder="1" applyAlignment="1"/>
    <xf numFmtId="0" fontId="9" fillId="33" borderId="0" xfId="0" applyFont="1" applyFill="1" applyAlignment="1">
      <alignment horizontal="center"/>
    </xf>
    <xf numFmtId="0" fontId="9" fillId="33" borderId="0" xfId="0" applyFont="1" applyFill="1" applyAlignment="1">
      <alignment vertical="center"/>
    </xf>
    <xf numFmtId="0" fontId="9" fillId="33" borderId="0" xfId="0" applyFont="1" applyFill="1" applyAlignment="1">
      <alignment horizontal="center" vertical="center" wrapText="1"/>
    </xf>
    <xf numFmtId="0" fontId="9" fillId="33" borderId="0" xfId="0" applyFont="1" applyFill="1" applyAlignment="1">
      <alignment horizontal="center" vertical="center"/>
    </xf>
    <xf numFmtId="0" fontId="6" fillId="33" borderId="0" xfId="0" applyFont="1" applyFill="1" applyAlignment="1">
      <alignment horizontal="center" vertical="center" wrapText="1"/>
    </xf>
    <xf numFmtId="3" fontId="10" fillId="33" borderId="0" xfId="0" applyNumberFormat="1" applyFont="1" applyFill="1" applyAlignment="1">
      <alignment vertical="center"/>
    </xf>
    <xf numFmtId="3" fontId="9" fillId="33" borderId="0" xfId="0" applyNumberFormat="1" applyFont="1" applyFill="1" applyAlignment="1">
      <alignment vertical="center"/>
    </xf>
    <xf numFmtId="3" fontId="11" fillId="33" borderId="0" xfId="0" applyNumberFormat="1" applyFont="1" applyFill="1" applyAlignment="1">
      <alignment vertical="center"/>
    </xf>
    <xf numFmtId="3" fontId="11" fillId="33" borderId="0" xfId="6" applyNumberFormat="1" applyFont="1" applyFill="1" applyAlignment="1">
      <alignment horizontal="right" vertical="center"/>
    </xf>
    <xf numFmtId="3" fontId="11" fillId="33" borderId="0" xfId="0" applyNumberFormat="1" applyFont="1" applyFill="1" applyAlignment="1">
      <alignment horizontal="right" vertical="center"/>
    </xf>
    <xf numFmtId="0" fontId="6" fillId="33" borderId="0" xfId="0" applyFont="1" applyFill="1" applyBorder="1" applyAlignment="1">
      <alignment horizontal="left" vertical="center" wrapText="1"/>
    </xf>
    <xf numFmtId="0" fontId="9" fillId="33" borderId="0" xfId="0" applyFont="1" applyFill="1" applyBorder="1" applyAlignment="1">
      <alignment horizontal="center" vertical="center"/>
    </xf>
    <xf numFmtId="168" fontId="6" fillId="33" borderId="0" xfId="1" applyNumberFormat="1" applyFont="1" applyFill="1" applyBorder="1" applyAlignment="1">
      <alignment vertical="center"/>
    </xf>
    <xf numFmtId="168" fontId="6" fillId="33" borderId="0" xfId="1" applyNumberFormat="1" applyFont="1" applyFill="1" applyBorder="1" applyAlignment="1">
      <alignment horizontal="right" vertical="center"/>
    </xf>
    <xf numFmtId="0" fontId="9" fillId="33" borderId="16" xfId="7" applyFont="1" applyFill="1" applyBorder="1"/>
    <xf numFmtId="0" fontId="9" fillId="33" borderId="0" xfId="7" applyFont="1" applyFill="1" applyBorder="1"/>
    <xf numFmtId="0" fontId="101" fillId="33" borderId="0" xfId="7" applyFont="1" applyFill="1" applyBorder="1"/>
    <xf numFmtId="0" fontId="9" fillId="33" borderId="14" xfId="0" applyFont="1" applyFill="1" applyBorder="1" applyAlignment="1">
      <alignment horizontal="center" vertical="center"/>
    </xf>
    <xf numFmtId="0" fontId="6" fillId="33" borderId="16" xfId="0" applyFont="1" applyFill="1" applyBorder="1" applyAlignment="1">
      <alignment horizontal="left" vertical="center" wrapText="1"/>
    </xf>
    <xf numFmtId="0" fontId="6" fillId="33" borderId="0" xfId="0" applyFont="1" applyFill="1" applyBorder="1" applyAlignment="1">
      <alignment horizontal="left" vertical="center" wrapText="1"/>
    </xf>
    <xf numFmtId="0" fontId="6" fillId="33" borderId="13" xfId="0" applyFont="1" applyFill="1" applyBorder="1" applyAlignment="1">
      <alignment horizontal="left" vertical="center"/>
    </xf>
    <xf numFmtId="0" fontId="6" fillId="33" borderId="14" xfId="0" applyFont="1" applyFill="1" applyBorder="1" applyAlignment="1">
      <alignment horizontal="left" vertical="center"/>
    </xf>
    <xf numFmtId="0" fontId="6" fillId="33" borderId="13" xfId="6" applyFont="1" applyFill="1" applyBorder="1" applyAlignment="1">
      <alignment horizontal="left" vertical="center"/>
    </xf>
    <xf numFmtId="0" fontId="6" fillId="33" borderId="14" xfId="6" applyFont="1" applyFill="1" applyBorder="1" applyAlignment="1">
      <alignment horizontal="left" vertical="center"/>
    </xf>
    <xf numFmtId="166" fontId="9" fillId="33" borderId="11" xfId="6" applyNumberFormat="1" applyFont="1" applyFill="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9" fillId="33" borderId="11" xfId="6" applyFont="1" applyFill="1" applyBorder="1" applyAlignment="1">
      <alignment horizontal="center" vertical="center"/>
    </xf>
    <xf numFmtId="0" fontId="9" fillId="33" borderId="11" xfId="0" applyFont="1" applyFill="1" applyBorder="1" applyAlignment="1">
      <alignment horizontal="center" vertical="center"/>
    </xf>
    <xf numFmtId="0" fontId="9" fillId="33" borderId="12" xfId="0" applyFont="1" applyFill="1" applyBorder="1" applyAlignment="1">
      <alignment horizontal="center" vertical="center"/>
    </xf>
    <xf numFmtId="0" fontId="9" fillId="33" borderId="0" xfId="0" applyFont="1" applyFill="1" applyAlignment="1">
      <alignment horizontal="center" vertical="center"/>
    </xf>
    <xf numFmtId="0" fontId="9" fillId="33" borderId="11" xfId="0" applyFont="1" applyFill="1" applyBorder="1" applyAlignment="1">
      <alignment horizontal="center" vertical="center" wrapText="1"/>
    </xf>
    <xf numFmtId="0" fontId="9" fillId="33" borderId="12" xfId="0" applyFont="1" applyFill="1" applyBorder="1" applyAlignment="1">
      <alignment horizontal="center" vertical="center" wrapText="1"/>
    </xf>
    <xf numFmtId="0" fontId="6" fillId="33" borderId="18" xfId="0" applyFont="1" applyFill="1" applyBorder="1" applyAlignment="1">
      <alignment horizontal="left" vertical="center" wrapText="1"/>
    </xf>
    <xf numFmtId="0" fontId="6" fillId="33" borderId="19" xfId="0" applyFont="1" applyFill="1" applyBorder="1" applyAlignment="1">
      <alignment horizontal="left" vertical="center" wrapText="1"/>
    </xf>
    <xf numFmtId="0" fontId="6" fillId="33" borderId="0" xfId="0" applyFont="1" applyFill="1" applyAlignment="1">
      <alignment horizontal="left" vertical="center" wrapText="1"/>
    </xf>
    <xf numFmtId="0" fontId="7" fillId="33" borderId="16" xfId="4" applyFill="1" applyBorder="1" applyAlignment="1">
      <alignment horizontal="left" vertical="top" wrapText="1"/>
    </xf>
    <xf numFmtId="0" fontId="9" fillId="33" borderId="0" xfId="0" applyFont="1" applyFill="1" applyBorder="1" applyAlignment="1">
      <alignment horizontal="left" vertical="top" wrapText="1"/>
    </xf>
    <xf numFmtId="0" fontId="9" fillId="33" borderId="17" xfId="0" applyFont="1" applyFill="1" applyBorder="1" applyAlignment="1">
      <alignment horizontal="left" vertical="top" wrapText="1"/>
    </xf>
    <xf numFmtId="0" fontId="9" fillId="33" borderId="16" xfId="0" applyFont="1" applyFill="1" applyBorder="1" applyAlignment="1">
      <alignment horizontal="left" vertical="top" wrapText="1"/>
    </xf>
    <xf numFmtId="0" fontId="9" fillId="33" borderId="19" xfId="0" applyFont="1" applyFill="1" applyBorder="1" applyAlignment="1">
      <alignment horizontal="center" vertical="center"/>
    </xf>
    <xf numFmtId="0" fontId="9" fillId="33" borderId="20" xfId="0" applyFont="1" applyFill="1" applyBorder="1" applyAlignment="1">
      <alignment horizontal="center" vertical="center"/>
    </xf>
    <xf numFmtId="0" fontId="6" fillId="33" borderId="16" xfId="0" applyFont="1" applyFill="1" applyBorder="1" applyAlignment="1">
      <alignment horizontal="left" vertical="top" wrapText="1"/>
    </xf>
    <xf numFmtId="0" fontId="6" fillId="33" borderId="0" xfId="0" applyFont="1" applyFill="1" applyBorder="1" applyAlignment="1">
      <alignment horizontal="left" vertical="top" wrapText="1"/>
    </xf>
    <xf numFmtId="0" fontId="10" fillId="33" borderId="14" xfId="0" applyFont="1" applyFill="1" applyBorder="1" applyAlignment="1">
      <alignment horizontal="center" vertical="center"/>
    </xf>
    <xf numFmtId="0" fontId="10" fillId="33" borderId="15" xfId="0" applyFont="1" applyFill="1" applyBorder="1" applyAlignment="1">
      <alignment horizontal="center" vertical="center"/>
    </xf>
    <xf numFmtId="0" fontId="11" fillId="33" borderId="0" xfId="0" applyFont="1" applyFill="1" applyBorder="1" applyAlignment="1">
      <alignment horizontal="center"/>
    </xf>
    <xf numFmtId="0" fontId="9" fillId="33" borderId="15" xfId="0" applyFont="1" applyFill="1" applyBorder="1" applyAlignment="1">
      <alignment horizontal="center" vertical="center"/>
    </xf>
    <xf numFmtId="0" fontId="6" fillId="33" borderId="16" xfId="8" applyFont="1" applyFill="1" applyBorder="1" applyAlignment="1">
      <alignment horizontal="left" vertical="center" wrapText="1"/>
    </xf>
    <xf numFmtId="0" fontId="6" fillId="33" borderId="0" xfId="8" applyFont="1" applyFill="1" applyBorder="1" applyAlignment="1">
      <alignment horizontal="left" vertical="center" wrapText="1"/>
    </xf>
    <xf numFmtId="0" fontId="9" fillId="33" borderId="11" xfId="8" applyFont="1" applyFill="1" applyBorder="1" applyAlignment="1">
      <alignment horizontal="center" vertical="center" wrapText="1"/>
    </xf>
    <xf numFmtId="0" fontId="9" fillId="33" borderId="12" xfId="8" applyFont="1" applyFill="1" applyBorder="1" applyAlignment="1">
      <alignment horizontal="center" vertical="center" wrapText="1"/>
    </xf>
    <xf numFmtId="0" fontId="9" fillId="33" borderId="11" xfId="8" applyFont="1" applyFill="1" applyBorder="1" applyAlignment="1">
      <alignment horizontal="center" vertical="center"/>
    </xf>
    <xf numFmtId="0" fontId="9" fillId="33" borderId="12" xfId="8" applyFont="1" applyFill="1" applyBorder="1" applyAlignment="1">
      <alignment horizontal="center" vertical="center"/>
    </xf>
    <xf numFmtId="0" fontId="9" fillId="33" borderId="19" xfId="0" applyFont="1" applyFill="1" applyBorder="1" applyAlignment="1">
      <alignment horizontal="center" vertical="center" wrapText="1"/>
    </xf>
    <xf numFmtId="0" fontId="9" fillId="33" borderId="20" xfId="0" applyFont="1" applyFill="1" applyBorder="1" applyAlignment="1">
      <alignment horizontal="center" vertical="center" wrapText="1"/>
    </xf>
    <xf numFmtId="0" fontId="9" fillId="33" borderId="0" xfId="0" applyFont="1" applyFill="1" applyBorder="1" applyAlignment="1">
      <alignment horizontal="center" vertical="center"/>
    </xf>
    <xf numFmtId="0" fontId="9" fillId="33" borderId="17" xfId="0" applyFont="1" applyFill="1" applyBorder="1" applyAlignment="1">
      <alignment horizontal="center" vertical="center"/>
    </xf>
    <xf numFmtId="3" fontId="6" fillId="33" borderId="30" xfId="0" applyNumberFormat="1" applyFont="1" applyFill="1" applyBorder="1" applyAlignment="1">
      <alignment horizontal="center" vertical="center"/>
    </xf>
    <xf numFmtId="169" fontId="6" fillId="33" borderId="30" xfId="0" applyNumberFormat="1" applyFont="1" applyFill="1" applyBorder="1" applyAlignment="1">
      <alignment horizontal="center" vertical="center"/>
    </xf>
    <xf numFmtId="0" fontId="9" fillId="34" borderId="0" xfId="0" applyFont="1" applyFill="1" applyBorder="1" applyAlignment="1">
      <alignment horizontal="center"/>
    </xf>
    <xf numFmtId="0" fontId="9" fillId="33" borderId="14" xfId="0" applyFont="1" applyFill="1" applyBorder="1" applyAlignment="1">
      <alignment horizontal="center" vertical="center" wrapText="1"/>
    </xf>
    <xf numFmtId="0" fontId="9" fillId="33" borderId="0" xfId="0" applyFont="1" applyFill="1" applyBorder="1" applyAlignment="1">
      <alignment horizontal="center" vertical="center" wrapText="1"/>
    </xf>
    <xf numFmtId="0" fontId="9" fillId="33" borderId="15" xfId="0" applyFont="1" applyFill="1" applyBorder="1" applyAlignment="1">
      <alignment horizontal="center" vertical="center" wrapText="1"/>
    </xf>
    <xf numFmtId="0" fontId="6" fillId="33" borderId="16" xfId="6" applyFont="1" applyFill="1" applyBorder="1" applyAlignment="1">
      <alignment horizontal="left" vertical="center" wrapText="1"/>
    </xf>
    <xf numFmtId="0" fontId="6" fillId="33" borderId="0" xfId="6" applyFont="1" applyFill="1" applyBorder="1" applyAlignment="1">
      <alignment horizontal="left" vertical="center" wrapText="1"/>
    </xf>
    <xf numFmtId="0" fontId="21" fillId="33" borderId="11" xfId="0" applyFont="1" applyFill="1" applyBorder="1" applyAlignment="1">
      <alignment horizontal="center" vertical="top" wrapText="1"/>
    </xf>
    <xf numFmtId="0" fontId="21" fillId="33" borderId="12" xfId="0" applyFont="1" applyFill="1" applyBorder="1" applyAlignment="1">
      <alignment horizontal="center" vertical="top" wrapText="1"/>
    </xf>
    <xf numFmtId="0" fontId="9" fillId="33" borderId="0" xfId="0" applyFont="1" applyFill="1" applyBorder="1" applyAlignment="1">
      <alignment horizontal="right" vertical="top" wrapText="1"/>
    </xf>
    <xf numFmtId="0" fontId="6" fillId="33" borderId="15" xfId="0" applyFont="1" applyFill="1" applyBorder="1" applyAlignment="1">
      <alignment horizontal="left" vertical="center"/>
    </xf>
  </cellXfs>
  <cellStyles count="370">
    <cellStyle name="20% - Accent1 2" xfId="9"/>
    <cellStyle name="20% - Accent1 2 2" xfId="10"/>
    <cellStyle name="20% - Accent1 2 3" xfId="314"/>
    <cellStyle name="20% - Accent1 3" xfId="11"/>
    <cellStyle name="20% - Accent1 4" xfId="12"/>
    <cellStyle name="20% - Accent1 4 2" xfId="291"/>
    <cellStyle name="20% - Accent2 2" xfId="13"/>
    <cellStyle name="20% - Accent2 2 2" xfId="14"/>
    <cellStyle name="20% - Accent2 2 3" xfId="315"/>
    <cellStyle name="20% - Accent2 3" xfId="15"/>
    <cellStyle name="20% - Accent2 4" xfId="16"/>
    <cellStyle name="20% - Accent2 4 2" xfId="292"/>
    <cellStyle name="20% - Accent3 2" xfId="17"/>
    <cellStyle name="20% - Accent3 2 2" xfId="18"/>
    <cellStyle name="20% - Accent3 2 3" xfId="316"/>
    <cellStyle name="20% - Accent3 3" xfId="19"/>
    <cellStyle name="20% - Accent3 4" xfId="20"/>
    <cellStyle name="20% - Accent3 4 2" xfId="293"/>
    <cellStyle name="20% - Accent4 2" xfId="21"/>
    <cellStyle name="20% - Accent4 2 2" xfId="22"/>
    <cellStyle name="20% - Accent4 2 3" xfId="317"/>
    <cellStyle name="20% - Accent4 3" xfId="23"/>
    <cellStyle name="20% - Accent4 4" xfId="24"/>
    <cellStyle name="20% - Accent4 4 2" xfId="294"/>
    <cellStyle name="20% - Accent5 2" xfId="25"/>
    <cellStyle name="20% - Accent5 2 2" xfId="26"/>
    <cellStyle name="20% - Accent5 2 3" xfId="318"/>
    <cellStyle name="20% - Accent5 3" xfId="27"/>
    <cellStyle name="20% - Accent5 4" xfId="28"/>
    <cellStyle name="20% - Accent5 4 2" xfId="295"/>
    <cellStyle name="20% - Accent6 2" xfId="29"/>
    <cellStyle name="20% - Accent6 2 2" xfId="30"/>
    <cellStyle name="20% - Accent6 2 3" xfId="319"/>
    <cellStyle name="20% - Accent6 3" xfId="31"/>
    <cellStyle name="20% - Accent6 4" xfId="32"/>
    <cellStyle name="20% - Accent6 4 2" xfId="296"/>
    <cellStyle name="40% - Accent1 2" xfId="33"/>
    <cellStyle name="40% - Accent1 2 2" xfId="34"/>
    <cellStyle name="40% - Accent1 2 3" xfId="320"/>
    <cellStyle name="40% - Accent1 3" xfId="35"/>
    <cellStyle name="40% - Accent1 4" xfId="36"/>
    <cellStyle name="40% - Accent1 4 2" xfId="297"/>
    <cellStyle name="40% - Accent2 2" xfId="37"/>
    <cellStyle name="40% - Accent2 2 2" xfId="38"/>
    <cellStyle name="40% - Accent2 2 3" xfId="321"/>
    <cellStyle name="40% - Accent2 3" xfId="39"/>
    <cellStyle name="40% - Accent2 4" xfId="40"/>
    <cellStyle name="40% - Accent2 4 2" xfId="298"/>
    <cellStyle name="40% - Accent3 2" xfId="41"/>
    <cellStyle name="40% - Accent3 2 2" xfId="42"/>
    <cellStyle name="40% - Accent3 2 3" xfId="322"/>
    <cellStyle name="40% - Accent3 3" xfId="43"/>
    <cellStyle name="40% - Accent3 4" xfId="44"/>
    <cellStyle name="40% - Accent3 4 2" xfId="299"/>
    <cellStyle name="40% - Accent4 2" xfId="45"/>
    <cellStyle name="40% - Accent4 2 2" xfId="46"/>
    <cellStyle name="40% - Accent4 2 3" xfId="323"/>
    <cellStyle name="40% - Accent4 3" xfId="47"/>
    <cellStyle name="40% - Accent4 4" xfId="48"/>
    <cellStyle name="40% - Accent4 4 2" xfId="300"/>
    <cellStyle name="40% - Accent5 2" xfId="49"/>
    <cellStyle name="40% - Accent5 2 2" xfId="50"/>
    <cellStyle name="40% - Accent5 2 3" xfId="324"/>
    <cellStyle name="40% - Accent5 3" xfId="51"/>
    <cellStyle name="40% - Accent5 4" xfId="52"/>
    <cellStyle name="40% - Accent5 4 2" xfId="301"/>
    <cellStyle name="40% - Accent6 2" xfId="53"/>
    <cellStyle name="40% - Accent6 2 2" xfId="54"/>
    <cellStyle name="40% - Accent6 2 3" xfId="325"/>
    <cellStyle name="40% - Accent6 3" xfId="55"/>
    <cellStyle name="40% - Accent6 4" xfId="56"/>
    <cellStyle name="40% - Accent6 4 2" xfId="302"/>
    <cellStyle name="60% - Accent1 2" xfId="57"/>
    <cellStyle name="60% - Accent1 2 2" xfId="58"/>
    <cellStyle name="60% - Accent1 3" xfId="59"/>
    <cellStyle name="60% - Accent1 4" xfId="326"/>
    <cellStyle name="60% - Accent2 2" xfId="60"/>
    <cellStyle name="60% - Accent2 2 2" xfId="61"/>
    <cellStyle name="60% - Accent2 3" xfId="62"/>
    <cellStyle name="60% - Accent2 4" xfId="327"/>
    <cellStyle name="60% - Accent3 2" xfId="63"/>
    <cellStyle name="60% - Accent3 2 2" xfId="64"/>
    <cellStyle name="60% - Accent3 3" xfId="65"/>
    <cellStyle name="60% - Accent3 4" xfId="328"/>
    <cellStyle name="60% - Accent4 2" xfId="66"/>
    <cellStyle name="60% - Accent4 2 2" xfId="67"/>
    <cellStyle name="60% - Accent4 3" xfId="68"/>
    <cellStyle name="60% - Accent4 4" xfId="329"/>
    <cellStyle name="60% - Accent5 2" xfId="69"/>
    <cellStyle name="60% - Accent5 2 2" xfId="70"/>
    <cellStyle name="60% - Accent5 3" xfId="71"/>
    <cellStyle name="60% - Accent5 4" xfId="330"/>
    <cellStyle name="60% - Accent6 2" xfId="72"/>
    <cellStyle name="60% - Accent6 2 2" xfId="73"/>
    <cellStyle name="60% - Accent6 3" xfId="74"/>
    <cellStyle name="60% - Accent6 4" xfId="331"/>
    <cellStyle name="Accent1 2" xfId="75"/>
    <cellStyle name="Accent1 2 2" xfId="76"/>
    <cellStyle name="Accent1 3" xfId="77"/>
    <cellStyle name="Accent1 4" xfId="332"/>
    <cellStyle name="Accent2 2" xfId="78"/>
    <cellStyle name="Accent2 2 2" xfId="79"/>
    <cellStyle name="Accent2 3" xfId="80"/>
    <cellStyle name="Accent2 4" xfId="333"/>
    <cellStyle name="Accent3 2" xfId="81"/>
    <cellStyle name="Accent3 2 2" xfId="82"/>
    <cellStyle name="Accent3 3" xfId="83"/>
    <cellStyle name="Accent3 4" xfId="334"/>
    <cellStyle name="Accent4 2" xfId="84"/>
    <cellStyle name="Accent4 2 2" xfId="85"/>
    <cellStyle name="Accent4 3" xfId="86"/>
    <cellStyle name="Accent4 4" xfId="335"/>
    <cellStyle name="Accent5 2" xfId="87"/>
    <cellStyle name="Accent5 2 2" xfId="88"/>
    <cellStyle name="Accent5 3" xfId="89"/>
    <cellStyle name="Accent5 4" xfId="336"/>
    <cellStyle name="Accent6 2" xfId="90"/>
    <cellStyle name="Accent6 2 2" xfId="91"/>
    <cellStyle name="Accent6 3" xfId="92"/>
    <cellStyle name="Accent6 4" xfId="337"/>
    <cellStyle name="Bad" xfId="3" builtinId="27" customBuiltin="1"/>
    <cellStyle name="Bad 2" xfId="7"/>
    <cellStyle name="Bad 2 2" xfId="93"/>
    <cellStyle name="Bad 2 3" xfId="94"/>
    <cellStyle name="Bad 3" xfId="95"/>
    <cellStyle name="Calculation 2" xfId="96"/>
    <cellStyle name="Calculation 2 2" xfId="97"/>
    <cellStyle name="Calculation 3" xfId="98"/>
    <cellStyle name="Calculation 4" xfId="338"/>
    <cellStyle name="Check Cell 2" xfId="99"/>
    <cellStyle name="Check Cell 2 2" xfId="100"/>
    <cellStyle name="Check Cell 3" xfId="101"/>
    <cellStyle name="Check Cell 4" xfId="339"/>
    <cellStyle name="Comma" xfId="1" builtinId="3"/>
    <cellStyle name="Comma 10" xfId="369"/>
    <cellStyle name="Comma 2" xfId="102"/>
    <cellStyle name="Comma 2 2" xfId="103"/>
    <cellStyle name="Comma 2 2 2" xfId="104"/>
    <cellStyle name="Comma 2 2 2 2" xfId="105"/>
    <cellStyle name="Comma 2 2 2 3" xfId="342"/>
    <cellStyle name="Comma 2 2 3" xfId="106"/>
    <cellStyle name="Comma 2 2 4" xfId="341"/>
    <cellStyle name="Comma 2 3" xfId="107"/>
    <cellStyle name="Comma 2 3 2" xfId="108"/>
    <cellStyle name="Comma 2 3 2 2" xfId="109"/>
    <cellStyle name="Comma 2 3 2 3" xfId="344"/>
    <cellStyle name="Comma 2 3 3" xfId="110"/>
    <cellStyle name="Comma 2 3 4" xfId="343"/>
    <cellStyle name="Comma 2 4" xfId="111"/>
    <cellStyle name="Comma 2 4 2" xfId="112"/>
    <cellStyle name="Comma 2 4 3" xfId="345"/>
    <cellStyle name="Comma 2 5" xfId="113"/>
    <cellStyle name="Comma 2 6" xfId="340"/>
    <cellStyle name="Comma 3" xfId="114"/>
    <cellStyle name="Comma 3 2" xfId="115"/>
    <cellStyle name="Comma 3 3" xfId="346"/>
    <cellStyle name="Comma 4" xfId="116"/>
    <cellStyle name="Comma 4 2" xfId="117"/>
    <cellStyle name="Comma 4 2 2" xfId="118"/>
    <cellStyle name="Comma 4 2 3" xfId="348"/>
    <cellStyle name="Comma 4 3" xfId="119"/>
    <cellStyle name="Comma 4 4" xfId="347"/>
    <cellStyle name="Comma 5" xfId="120"/>
    <cellStyle name="Comma 5 2" xfId="121"/>
    <cellStyle name="Comma 5 2 2" xfId="122"/>
    <cellStyle name="Comma 5 2 3" xfId="350"/>
    <cellStyle name="Comma 5 3" xfId="123"/>
    <cellStyle name="Comma 5 4" xfId="349"/>
    <cellStyle name="Comma 6" xfId="124"/>
    <cellStyle name="Comma 7" xfId="125"/>
    <cellStyle name="Comma 8" xfId="126"/>
    <cellStyle name="Comma 8 2" xfId="286"/>
    <cellStyle name="Comma 8 2 2" xfId="313"/>
    <cellStyle name="Comma 8 3" xfId="303"/>
    <cellStyle name="Comma 9" xfId="289"/>
    <cellStyle name="Currency 2" xfId="127"/>
    <cellStyle name="Currency 2 2" xfId="128"/>
    <cellStyle name="Currency 2 3" xfId="351"/>
    <cellStyle name="Explanatory Text 2" xfId="129"/>
    <cellStyle name="Explanatory Text 2 2" xfId="130"/>
    <cellStyle name="Explanatory Text 3" xfId="131"/>
    <cellStyle name="Explanatory Text 4" xfId="352"/>
    <cellStyle name="Good 2" xfId="132"/>
    <cellStyle name="Good 2 2" xfId="133"/>
    <cellStyle name="Good 3" xfId="134"/>
    <cellStyle name="Good 4" xfId="353"/>
    <cellStyle name="Heading 1 2" xfId="135"/>
    <cellStyle name="Heading 1 2 2" xfId="136"/>
    <cellStyle name="Heading 1 3" xfId="137"/>
    <cellStyle name="Heading 1 4" xfId="354"/>
    <cellStyle name="Heading 2 2" xfId="138"/>
    <cellStyle name="Heading 2 2 2" xfId="139"/>
    <cellStyle name="Heading 2 3" xfId="140"/>
    <cellStyle name="Heading 2 4" xfId="355"/>
    <cellStyle name="Heading 3 2" xfId="141"/>
    <cellStyle name="Heading 3 2 2" xfId="142"/>
    <cellStyle name="Heading 3 3" xfId="143"/>
    <cellStyle name="Heading 3 4" xfId="356"/>
    <cellStyle name="Heading 4 2" xfId="144"/>
    <cellStyle name="Heading 4 2 2" xfId="145"/>
    <cellStyle name="Heading 4 3" xfId="146"/>
    <cellStyle name="Heading 4 4" xfId="357"/>
    <cellStyle name="Hyperlink" xfId="4" builtinId="8"/>
    <cellStyle name="Hyperlink 2" xfId="147"/>
    <cellStyle name="Hyperlink 2 2" xfId="148"/>
    <cellStyle name="Hyperlink 2 3" xfId="149"/>
    <cellStyle name="Hyperlink 3" xfId="150"/>
    <cellStyle name="Input 2" xfId="151"/>
    <cellStyle name="Input 2 2" xfId="152"/>
    <cellStyle name="Input 3" xfId="153"/>
    <cellStyle name="Input 4" xfId="358"/>
    <cellStyle name="Linked Cell 2" xfId="154"/>
    <cellStyle name="Linked Cell 2 2" xfId="155"/>
    <cellStyle name="Linked Cell 3" xfId="156"/>
    <cellStyle name="Linked Cell 4" xfId="359"/>
    <cellStyle name="Neutral 2" xfId="157"/>
    <cellStyle name="Neutral 2 2" xfId="158"/>
    <cellStyle name="Neutral 3" xfId="159"/>
    <cellStyle name="Neutral 4" xfId="360"/>
    <cellStyle name="Normal" xfId="0" builtinId="0"/>
    <cellStyle name="Normal 10" xfId="160"/>
    <cellStyle name="Normal 10 2" xfId="161"/>
    <cellStyle name="Normal 11" xfId="162"/>
    <cellStyle name="Normal 11 2" xfId="304"/>
    <cellStyle name="Normal 12" xfId="288"/>
    <cellStyle name="Normal 13" xfId="287"/>
    <cellStyle name="Normal 2" xfId="163"/>
    <cellStyle name="Normal 2 2" xfId="6"/>
    <cellStyle name="Normal 2 2 2" xfId="164"/>
    <cellStyle name="Normal 2 3" xfId="165"/>
    <cellStyle name="Normal 2 3 2" xfId="166"/>
    <cellStyle name="Normal 2 3 2 2" xfId="306"/>
    <cellStyle name="Normal 2 3 3" xfId="305"/>
    <cellStyle name="Normal 2 4" xfId="167"/>
    <cellStyle name="Normal 2 4 2" xfId="362"/>
    <cellStyle name="Normal 2 5" xfId="168"/>
    <cellStyle name="Normal 2 5 2" xfId="363"/>
    <cellStyle name="Normal 2 6" xfId="169"/>
    <cellStyle name="Normal 2 7" xfId="361"/>
    <cellStyle name="Normal 3" xfId="170"/>
    <cellStyle name="Normal 3 2" xfId="171"/>
    <cellStyle name="Normal 3 2 2" xfId="172"/>
    <cellStyle name="Normal 3 2 2 2" xfId="173"/>
    <cellStyle name="Normal 3 2 3" xfId="174"/>
    <cellStyle name="Normal 3 2 3 2" xfId="364"/>
    <cellStyle name="Normal 3 2 4" xfId="175"/>
    <cellStyle name="Normal 3 3" xfId="176"/>
    <cellStyle name="Normal 3 4" xfId="177"/>
    <cellStyle name="Normal 3 4 2" xfId="178"/>
    <cellStyle name="Normal 3 4 2 2" xfId="309"/>
    <cellStyle name="Normal 3 4 3" xfId="308"/>
    <cellStyle name="Normal 3 5" xfId="179"/>
    <cellStyle name="Normal 3 5 2" xfId="180"/>
    <cellStyle name="Normal 3 5 2 2" xfId="311"/>
    <cellStyle name="Normal 3 5 3" xfId="310"/>
    <cellStyle name="Normal 3 6" xfId="181"/>
    <cellStyle name="Normal 3 7" xfId="182"/>
    <cellStyle name="Normal 3 8" xfId="183"/>
    <cellStyle name="Normal 3 8 2" xfId="312"/>
    <cellStyle name="Normal 3 9" xfId="307"/>
    <cellStyle name="Normal 4" xfId="8"/>
    <cellStyle name="Normal 4 10" xfId="184"/>
    <cellStyle name="Normal 4 10 2" xfId="185"/>
    <cellStyle name="Normal 4 10 2 2" xfId="186"/>
    <cellStyle name="Normal 4 10 3" xfId="187"/>
    <cellStyle name="Normal 4 11" xfId="188"/>
    <cellStyle name="Normal 4 11 2" xfId="189"/>
    <cellStyle name="Normal 4 11 2 2" xfId="190"/>
    <cellStyle name="Normal 4 11 3" xfId="191"/>
    <cellStyle name="Normal 4 12" xfId="192"/>
    <cellStyle name="Normal 4 12 2" xfId="193"/>
    <cellStyle name="Normal 4 12 2 2" xfId="194"/>
    <cellStyle name="Normal 4 12 3" xfId="195"/>
    <cellStyle name="Normal 4 13" xfId="196"/>
    <cellStyle name="Normal 4 13 2" xfId="197"/>
    <cellStyle name="Normal 4 14" xfId="198"/>
    <cellStyle name="Normal 4 2" xfId="199"/>
    <cellStyle name="Normal 4 2 2" xfId="200"/>
    <cellStyle name="Normal 4 3" xfId="201"/>
    <cellStyle name="Normal 4 3 2" xfId="202"/>
    <cellStyle name="Normal 4 3 2 2" xfId="203"/>
    <cellStyle name="Normal 4 3 3" xfId="204"/>
    <cellStyle name="Normal 4 4" xfId="205"/>
    <cellStyle name="Normal 4 4 2" xfId="206"/>
    <cellStyle name="Normal 4 4 2 2" xfId="207"/>
    <cellStyle name="Normal 4 4 3" xfId="208"/>
    <cellStyle name="Normal 4 5" xfId="209"/>
    <cellStyle name="Normal 4 5 2" xfId="210"/>
    <cellStyle name="Normal 4 5 2 2" xfId="211"/>
    <cellStyle name="Normal 4 5 3" xfId="212"/>
    <cellStyle name="Normal 4 6" xfId="213"/>
    <cellStyle name="Normal 4 6 2" xfId="214"/>
    <cellStyle name="Normal 4 6 2 2" xfId="215"/>
    <cellStyle name="Normal 4 6 3" xfId="216"/>
    <cellStyle name="Normal 4 7" xfId="217"/>
    <cellStyle name="Normal 4 7 2" xfId="218"/>
    <cellStyle name="Normal 4 7 2 2" xfId="219"/>
    <cellStyle name="Normal 4 7 3" xfId="220"/>
    <cellStyle name="Normal 4 8" xfId="221"/>
    <cellStyle name="Normal 4 8 2" xfId="222"/>
    <cellStyle name="Normal 4 8 2 2" xfId="223"/>
    <cellStyle name="Normal 4 8 3" xfId="224"/>
    <cellStyle name="Normal 4 8 3 2" xfId="225"/>
    <cellStyle name="Normal 4 8 4" xfId="226"/>
    <cellStyle name="Normal 4 9" xfId="227"/>
    <cellStyle name="Normal 4 9 2" xfId="228"/>
    <cellStyle name="Normal 4 9 2 2" xfId="229"/>
    <cellStyle name="Normal 4 9 3" xfId="230"/>
    <cellStyle name="Normal 4 9 3 2" xfId="231"/>
    <cellStyle name="Normal 4 9 4" xfId="232"/>
    <cellStyle name="Normal 5" xfId="233"/>
    <cellStyle name="Normal 5 2" xfId="234"/>
    <cellStyle name="Normal 6" xfId="235"/>
    <cellStyle name="Normal 6 2" xfId="236"/>
    <cellStyle name="Normal 6 2 2" xfId="237"/>
    <cellStyle name="Normal 6 3" xfId="238"/>
    <cellStyle name="Normal 7" xfId="239"/>
    <cellStyle name="Normal 7 2" xfId="240"/>
    <cellStyle name="Normal 7 2 2" xfId="241"/>
    <cellStyle name="Normal 7 3" xfId="242"/>
    <cellStyle name="Normal 7 3 2" xfId="243"/>
    <cellStyle name="Normal 7 4" xfId="244"/>
    <cellStyle name="Normal 8" xfId="245"/>
    <cellStyle name="Normal 8 2" xfId="246"/>
    <cellStyle name="Normal 9" xfId="247"/>
    <cellStyle name="Normal_Sheet2" xfId="5"/>
    <cellStyle name="Note 2" xfId="248"/>
    <cellStyle name="Note 2 2" xfId="249"/>
    <cellStyle name="Note 2 3" xfId="250"/>
    <cellStyle name="Note 2 3 2" xfId="251"/>
    <cellStyle name="Note 2 3 3" xfId="252"/>
    <cellStyle name="Note 2 4" xfId="253"/>
    <cellStyle name="Note 2 4 2" xfId="254"/>
    <cellStyle name="Note 2 5" xfId="255"/>
    <cellStyle name="Note 2 6" xfId="256"/>
    <cellStyle name="Note 3" xfId="257"/>
    <cellStyle name="Note 3 2" xfId="258"/>
    <cellStyle name="Note 3 2 2" xfId="259"/>
    <cellStyle name="Note 3 2 3" xfId="260"/>
    <cellStyle name="Note 3 3" xfId="261"/>
    <cellStyle name="Note 4" xfId="262"/>
    <cellStyle name="Note 4 2" xfId="263"/>
    <cellStyle name="Note 5" xfId="264"/>
    <cellStyle name="Note 5 2" xfId="265"/>
    <cellStyle name="Note 5 3" xfId="266"/>
    <cellStyle name="Note 6" xfId="267"/>
    <cellStyle name="Note 6 2" xfId="268"/>
    <cellStyle name="Note 6 3" xfId="269"/>
    <cellStyle name="Note 7" xfId="270"/>
    <cellStyle name="Output 2" xfId="271"/>
    <cellStyle name="Output 2 2" xfId="272"/>
    <cellStyle name="Output 3" xfId="273"/>
    <cellStyle name="Output 4" xfId="365"/>
    <cellStyle name="Percent" xfId="2" builtinId="5"/>
    <cellStyle name="Percent 2" xfId="274"/>
    <cellStyle name="Percent 2 2" xfId="275"/>
    <cellStyle name="Percent 3" xfId="276"/>
    <cellStyle name="Percent 4" xfId="290"/>
    <cellStyle name="Title 2" xfId="277"/>
    <cellStyle name="Title 3" xfId="278"/>
    <cellStyle name="Title 4" xfId="279"/>
    <cellStyle name="Title 5" xfId="366"/>
    <cellStyle name="Total 2" xfId="280"/>
    <cellStyle name="Total 2 2" xfId="281"/>
    <cellStyle name="Total 3" xfId="282"/>
    <cellStyle name="Total 4" xfId="367"/>
    <cellStyle name="Warning Text 2" xfId="283"/>
    <cellStyle name="Warning Text 2 2" xfId="284"/>
    <cellStyle name="Warning Text 3" xfId="285"/>
    <cellStyle name="Warning Text 4" xfId="368"/>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25400</xdr:rowOff>
    </xdr:from>
    <xdr:to>
      <xdr:col>4</xdr:col>
      <xdr:colOff>228600</xdr:colOff>
      <xdr:row>7</xdr:row>
      <xdr:rowOff>152400</xdr:rowOff>
    </xdr:to>
    <xdr:pic>
      <xdr:nvPicPr>
        <xdr:cNvPr id="2" name="Picture 1" descr="Briefing-agenda-background-graphic">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65269"/>
        <a:stretch>
          <a:fillRect/>
        </a:stretch>
      </xdr:blipFill>
      <xdr:spPr bwMode="auto">
        <a:xfrm>
          <a:off x="38100" y="25400"/>
          <a:ext cx="453390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95250</xdr:colOff>
      <xdr:row>0</xdr:row>
      <xdr:rowOff>76200</xdr:rowOff>
    </xdr:from>
    <xdr:to>
      <xdr:col>17</xdr:col>
      <xdr:colOff>514350</xdr:colOff>
      <xdr:row>7</xdr:row>
      <xdr:rowOff>152400</xdr:rowOff>
    </xdr:to>
    <xdr:pic>
      <xdr:nvPicPr>
        <xdr:cNvPr id="3" name="Picture 2" descr="Missing-Persons-Unit-Logo">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97150" y="76200"/>
          <a:ext cx="3676650" cy="1187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626745</xdr:colOff>
      <xdr:row>28</xdr:row>
      <xdr:rowOff>123825</xdr:rowOff>
    </xdr:from>
    <xdr:ext cx="184731" cy="264560"/>
    <xdr:sp macro="" textlink="">
      <xdr:nvSpPr>
        <xdr:cNvPr id="4" name="TextBox 3">
          <a:extLst>
            <a:ext uri="{FF2B5EF4-FFF2-40B4-BE49-F238E27FC236}">
              <a16:creationId xmlns:a16="http://schemas.microsoft.com/office/drawing/2014/main" xmlns="" id="{00000000-0008-0000-0000-000004000000}"/>
            </a:ext>
          </a:extLst>
        </xdr:cNvPr>
        <xdr:cNvSpPr txBox="1"/>
      </xdr:nvSpPr>
      <xdr:spPr>
        <a:xfrm>
          <a:off x="1712595" y="504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ukmpu@nca.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ons.gov.uk/peoplepopulationandcommunity/populationandmigration/populationestimate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fitToPage="1"/>
  </sheetPr>
  <dimension ref="A1:AL126"/>
  <sheetViews>
    <sheetView topLeftCell="A16" zoomScale="110" zoomScaleNormal="110" workbookViewId="0">
      <selection activeCell="D13" sqref="D13"/>
    </sheetView>
  </sheetViews>
  <sheetFormatPr defaultColWidth="15.5703125" defaultRowHeight="12.75" x14ac:dyDescent="0.2"/>
  <cols>
    <col min="1" max="1" width="7.5703125" style="689" customWidth="1"/>
    <col min="2" max="2" width="11.5703125" style="689" customWidth="1"/>
    <col min="3" max="7" width="9.140625" style="689" customWidth="1"/>
    <col min="8" max="8" width="10.28515625" style="689" customWidth="1"/>
    <col min="9" max="10" width="9.140625" style="689" customWidth="1"/>
    <col min="11" max="11" width="10.7109375" style="689" customWidth="1"/>
    <col min="12" max="13" width="5.42578125" style="689" customWidth="1"/>
    <col min="14" max="14" width="12.5703125" style="689" customWidth="1"/>
    <col min="15" max="15" width="16.42578125" style="689" customWidth="1"/>
    <col min="16" max="16" width="11.140625" style="689" customWidth="1"/>
    <col min="17" max="17" width="10" style="689" customWidth="1"/>
    <col min="18" max="18" width="8.42578125" style="689" customWidth="1"/>
    <col min="19" max="21" width="10.85546875" style="689" customWidth="1"/>
    <col min="22" max="22" width="6.28515625" style="689" customWidth="1"/>
  </cols>
  <sheetData>
    <row r="1" spans="1:38" x14ac:dyDescent="0.2">
      <c r="A1" s="431"/>
      <c r="B1" s="12"/>
      <c r="C1" s="12"/>
      <c r="D1" s="12"/>
      <c r="E1" s="12"/>
      <c r="F1" s="12"/>
      <c r="G1" s="12"/>
      <c r="H1" s="12"/>
      <c r="I1" s="12"/>
      <c r="J1" s="12"/>
      <c r="K1" s="12"/>
      <c r="L1" s="12"/>
      <c r="M1" s="12"/>
      <c r="N1" s="12"/>
      <c r="O1" s="12"/>
      <c r="P1" s="12"/>
      <c r="Q1" s="12"/>
      <c r="R1" s="12"/>
      <c r="S1" s="12"/>
      <c r="T1" s="12"/>
      <c r="U1" s="12"/>
      <c r="V1" s="165"/>
      <c r="W1" s="9"/>
      <c r="X1" s="9"/>
      <c r="Y1" s="9"/>
      <c r="Z1" s="9"/>
      <c r="AA1" s="9"/>
      <c r="AB1" s="9"/>
      <c r="AC1" s="9"/>
      <c r="AD1" s="9"/>
      <c r="AE1" s="9"/>
      <c r="AF1" s="9"/>
      <c r="AG1" s="9"/>
      <c r="AH1" s="9"/>
      <c r="AI1" s="9"/>
      <c r="AJ1" s="9"/>
      <c r="AK1" s="9"/>
      <c r="AL1" s="9"/>
    </row>
    <row r="2" spans="1:38" x14ac:dyDescent="0.2">
      <c r="A2" s="16"/>
      <c r="B2" s="17"/>
      <c r="C2" s="17"/>
      <c r="D2" s="17"/>
      <c r="E2" s="17"/>
      <c r="F2" s="17"/>
      <c r="G2" s="17"/>
      <c r="H2" s="17"/>
      <c r="I2" s="17"/>
      <c r="J2" s="17"/>
      <c r="K2" s="17"/>
      <c r="L2" s="17"/>
      <c r="M2" s="17"/>
      <c r="N2" s="17"/>
      <c r="O2" s="17"/>
      <c r="P2" s="17"/>
      <c r="Q2" s="17"/>
      <c r="R2" s="17"/>
      <c r="S2" s="17"/>
      <c r="T2" s="17"/>
      <c r="U2" s="17"/>
      <c r="V2" s="187"/>
      <c r="W2" s="20"/>
      <c r="X2" s="20"/>
      <c r="Y2" s="20"/>
      <c r="Z2" s="20"/>
      <c r="AA2" s="20"/>
      <c r="AB2" s="20"/>
      <c r="AC2" s="20"/>
      <c r="AD2" s="20"/>
      <c r="AE2" s="20"/>
      <c r="AF2" s="20"/>
      <c r="AG2" s="20"/>
      <c r="AH2" s="20"/>
      <c r="AI2" s="20"/>
      <c r="AJ2" s="20"/>
      <c r="AK2" s="20"/>
      <c r="AL2" s="20"/>
    </row>
    <row r="3" spans="1:38" ht="30" customHeight="1" x14ac:dyDescent="0.2">
      <c r="A3" s="16"/>
      <c r="B3" s="17"/>
      <c r="C3" s="17"/>
      <c r="D3" s="17"/>
      <c r="E3" s="17"/>
      <c r="F3" s="17"/>
      <c r="G3" s="17"/>
      <c r="H3" s="17"/>
      <c r="I3" s="17"/>
      <c r="J3" s="17"/>
      <c r="K3" s="17"/>
      <c r="L3" s="17"/>
      <c r="M3" s="17"/>
      <c r="N3" s="17"/>
      <c r="O3" s="17"/>
      <c r="P3" s="17"/>
      <c r="Q3" s="17"/>
      <c r="R3" s="17"/>
      <c r="S3" s="17"/>
      <c r="T3" s="17"/>
      <c r="U3" s="17"/>
      <c r="V3" s="187"/>
      <c r="W3" s="20"/>
      <c r="X3" s="20"/>
      <c r="Y3" s="20"/>
      <c r="Z3" s="20"/>
      <c r="AA3" s="20"/>
      <c r="AB3" s="20"/>
      <c r="AC3" s="20"/>
      <c r="AD3" s="20"/>
      <c r="AE3" s="20"/>
      <c r="AF3" s="20"/>
      <c r="AG3" s="20"/>
      <c r="AH3" s="20"/>
      <c r="AI3" s="20"/>
      <c r="AJ3" s="20"/>
      <c r="AK3" s="20"/>
      <c r="AL3" s="20"/>
    </row>
    <row r="4" spans="1:38" x14ac:dyDescent="0.2">
      <c r="A4" s="16"/>
      <c r="B4" s="17"/>
      <c r="C4" s="17"/>
      <c r="D4" s="17"/>
      <c r="E4" s="17"/>
      <c r="F4" s="17"/>
      <c r="G4" s="17"/>
      <c r="H4" s="17"/>
      <c r="I4" s="17"/>
      <c r="J4" s="17"/>
      <c r="K4" s="17"/>
      <c r="L4" s="17"/>
      <c r="M4" s="17"/>
      <c r="N4" s="17"/>
      <c r="O4" s="17"/>
      <c r="P4" s="17"/>
      <c r="Q4" s="17"/>
      <c r="R4" s="17"/>
      <c r="S4" s="17"/>
      <c r="T4" s="17"/>
      <c r="U4" s="17"/>
      <c r="V4" s="187"/>
      <c r="W4" s="20"/>
      <c r="X4" s="20"/>
      <c r="Y4" s="20"/>
      <c r="Z4" s="20"/>
      <c r="AA4" s="20"/>
      <c r="AB4" s="20"/>
      <c r="AC4" s="20"/>
      <c r="AD4" s="20"/>
      <c r="AE4" s="20"/>
      <c r="AF4" s="20"/>
      <c r="AG4" s="20"/>
      <c r="AH4" s="20"/>
      <c r="AI4" s="20"/>
      <c r="AJ4" s="20"/>
      <c r="AK4" s="20"/>
      <c r="AL4" s="20"/>
    </row>
    <row r="5" spans="1:38" x14ac:dyDescent="0.2">
      <c r="A5" s="16"/>
      <c r="B5" s="17"/>
      <c r="C5" s="17"/>
      <c r="D5" s="17"/>
      <c r="E5" s="17"/>
      <c r="F5" s="17"/>
      <c r="G5" s="17"/>
      <c r="H5" s="17"/>
      <c r="I5" s="17"/>
      <c r="J5" s="17"/>
      <c r="K5" s="17"/>
      <c r="L5" s="17"/>
      <c r="M5" s="17"/>
      <c r="N5" s="17"/>
      <c r="O5" s="17"/>
      <c r="P5" s="17"/>
      <c r="Q5" s="17"/>
      <c r="R5" s="17"/>
      <c r="S5" s="17"/>
      <c r="T5" s="17"/>
      <c r="U5" s="17"/>
      <c r="V5" s="187"/>
      <c r="W5" s="20"/>
      <c r="X5" s="20"/>
      <c r="Y5" s="20"/>
      <c r="Z5" s="20"/>
      <c r="AA5" s="20"/>
      <c r="AB5" s="20"/>
      <c r="AC5" s="20"/>
      <c r="AD5" s="20"/>
      <c r="AE5" s="20"/>
      <c r="AF5" s="20"/>
      <c r="AG5" s="20"/>
      <c r="AH5" s="20"/>
      <c r="AI5" s="20"/>
      <c r="AJ5" s="20"/>
      <c r="AK5" s="20"/>
      <c r="AL5" s="20"/>
    </row>
    <row r="6" spans="1:38" x14ac:dyDescent="0.2">
      <c r="A6" s="16"/>
      <c r="B6" s="17"/>
      <c r="C6" s="17"/>
      <c r="D6" s="17"/>
      <c r="E6" s="17"/>
      <c r="F6" s="17"/>
      <c r="G6" s="17"/>
      <c r="H6" s="17"/>
      <c r="I6" s="17"/>
      <c r="J6" s="17"/>
      <c r="K6" s="17"/>
      <c r="L6" s="17"/>
      <c r="M6" s="17"/>
      <c r="N6" s="17"/>
      <c r="O6" s="17"/>
      <c r="P6" s="17"/>
      <c r="Q6" s="17"/>
      <c r="R6" s="17"/>
      <c r="S6" s="17"/>
      <c r="T6" s="17"/>
      <c r="U6" s="17"/>
      <c r="V6" s="187"/>
      <c r="W6" s="20"/>
      <c r="X6" s="20"/>
      <c r="Y6" s="20"/>
      <c r="Z6" s="20"/>
      <c r="AA6" s="20"/>
      <c r="AB6" s="20"/>
      <c r="AC6" s="20"/>
      <c r="AD6" s="20"/>
      <c r="AE6" s="20"/>
      <c r="AF6" s="20"/>
      <c r="AG6" s="20"/>
      <c r="AH6" s="20"/>
      <c r="AI6" s="20"/>
      <c r="AJ6" s="20"/>
      <c r="AK6" s="20"/>
      <c r="AL6" s="20"/>
    </row>
    <row r="7" spans="1:38" x14ac:dyDescent="0.2">
      <c r="A7" s="16"/>
      <c r="B7" s="17"/>
      <c r="C7" s="17"/>
      <c r="D7" s="17"/>
      <c r="E7" s="17"/>
      <c r="F7" s="17"/>
      <c r="G7" s="17"/>
      <c r="H7" s="17"/>
      <c r="I7" s="17"/>
      <c r="J7" s="17"/>
      <c r="K7" s="17"/>
      <c r="L7" s="17"/>
      <c r="M7" s="17"/>
      <c r="N7" s="17"/>
      <c r="O7" s="17"/>
      <c r="P7" s="17"/>
      <c r="Q7" s="17"/>
      <c r="R7" s="17"/>
      <c r="S7" s="17"/>
      <c r="T7" s="17"/>
      <c r="U7" s="17"/>
      <c r="V7" s="187"/>
      <c r="W7" s="20"/>
      <c r="X7" s="20"/>
      <c r="Y7" s="20"/>
      <c r="Z7" s="20"/>
      <c r="AA7" s="20"/>
      <c r="AB7" s="20"/>
      <c r="AC7" s="20"/>
      <c r="AD7" s="20"/>
      <c r="AE7" s="20"/>
      <c r="AF7" s="20"/>
      <c r="AG7" s="20"/>
      <c r="AH7" s="20"/>
      <c r="AI7" s="20"/>
      <c r="AJ7" s="20"/>
      <c r="AK7" s="20"/>
      <c r="AL7" s="20"/>
    </row>
    <row r="8" spans="1:38" x14ac:dyDescent="0.2">
      <c r="A8" s="16"/>
      <c r="B8" s="17"/>
      <c r="C8" s="17"/>
      <c r="D8" s="17"/>
      <c r="E8" s="161"/>
      <c r="F8" s="17"/>
      <c r="G8" s="17"/>
      <c r="H8" s="17"/>
      <c r="I8" s="17"/>
      <c r="J8" s="17"/>
      <c r="K8" s="17"/>
      <c r="L8" s="17"/>
      <c r="M8" s="17"/>
      <c r="N8" s="17"/>
      <c r="O8" s="17"/>
      <c r="P8" s="17"/>
      <c r="Q8" s="17"/>
      <c r="R8" s="17"/>
      <c r="S8" s="17"/>
      <c r="T8" s="17"/>
      <c r="U8" s="17"/>
      <c r="V8" s="187"/>
      <c r="W8" s="20"/>
      <c r="X8" s="20"/>
      <c r="Y8" s="20"/>
      <c r="Z8" s="20"/>
      <c r="AA8" s="20"/>
      <c r="AB8" s="20"/>
      <c r="AC8" s="20"/>
      <c r="AD8" s="20"/>
      <c r="AE8" s="20"/>
      <c r="AF8" s="20"/>
      <c r="AG8" s="20"/>
      <c r="AH8" s="20"/>
      <c r="AI8" s="20"/>
      <c r="AJ8" s="20"/>
      <c r="AK8" s="20"/>
      <c r="AL8" s="20"/>
    </row>
    <row r="9" spans="1:38" x14ac:dyDescent="0.2">
      <c r="A9" s="16"/>
      <c r="B9" s="17"/>
      <c r="C9" s="17"/>
      <c r="D9" s="17"/>
      <c r="E9" s="52"/>
      <c r="F9" s="161"/>
      <c r="G9" s="17"/>
      <c r="H9" s="17"/>
      <c r="I9" s="17"/>
      <c r="J9" s="17"/>
      <c r="K9" s="17"/>
      <c r="L9" s="17"/>
      <c r="M9" s="17"/>
      <c r="N9" s="17"/>
      <c r="O9" s="17"/>
      <c r="P9" s="17"/>
      <c r="Q9" s="17"/>
      <c r="R9" s="17"/>
      <c r="S9" s="17"/>
      <c r="T9" s="17"/>
      <c r="U9" s="17"/>
      <c r="V9" s="187"/>
      <c r="W9" s="20"/>
      <c r="X9" s="20"/>
      <c r="Y9" s="20"/>
      <c r="Z9" s="20"/>
      <c r="AA9" s="20"/>
      <c r="AB9" s="20"/>
      <c r="AC9" s="20"/>
      <c r="AD9" s="20"/>
      <c r="AE9" s="20"/>
      <c r="AF9" s="20"/>
      <c r="AG9" s="20"/>
      <c r="AH9" s="20"/>
      <c r="AI9" s="20"/>
      <c r="AJ9" s="20"/>
      <c r="AK9" s="20"/>
      <c r="AL9" s="20"/>
    </row>
    <row r="10" spans="1:38" ht="19.5" x14ac:dyDescent="0.25">
      <c r="A10" s="16"/>
      <c r="B10" s="644" t="s">
        <v>597</v>
      </c>
      <c r="C10" s="17"/>
      <c r="D10" s="17"/>
      <c r="E10" s="17"/>
      <c r="F10" s="17"/>
      <c r="G10" s="17"/>
      <c r="H10" s="17"/>
      <c r="I10" s="17"/>
      <c r="J10" s="17"/>
      <c r="K10" s="17"/>
      <c r="L10" s="17"/>
      <c r="M10" s="17"/>
      <c r="N10" s="17"/>
      <c r="O10" s="17" t="s">
        <v>523</v>
      </c>
      <c r="P10" s="559" t="s">
        <v>522</v>
      </c>
      <c r="Q10" s="17"/>
      <c r="R10" s="17"/>
      <c r="S10" s="17"/>
      <c r="T10" s="17"/>
      <c r="U10" s="17"/>
      <c r="V10" s="187"/>
      <c r="W10" s="20"/>
      <c r="X10" s="20"/>
      <c r="Y10" s="20"/>
      <c r="Z10" s="20"/>
      <c r="AA10" s="20"/>
      <c r="AB10" s="20"/>
      <c r="AC10" s="20"/>
      <c r="AD10" s="20"/>
      <c r="AE10" s="20"/>
      <c r="AF10" s="20"/>
      <c r="AG10" s="20"/>
      <c r="AH10" s="20"/>
      <c r="AI10" s="20"/>
      <c r="AJ10" s="20"/>
      <c r="AK10" s="20"/>
      <c r="AL10" s="20"/>
    </row>
    <row r="11" spans="1:38" x14ac:dyDescent="0.2">
      <c r="A11" s="16"/>
      <c r="B11" s="17"/>
      <c r="C11" s="17"/>
      <c r="D11" s="17"/>
      <c r="E11" s="17"/>
      <c r="F11" s="17"/>
      <c r="G11" s="17"/>
      <c r="H11" s="17"/>
      <c r="I11" s="17"/>
      <c r="J11" s="17"/>
      <c r="K11" s="17"/>
      <c r="L11" s="17"/>
      <c r="M11" s="17"/>
      <c r="N11" s="17"/>
      <c r="O11" s="17" t="s">
        <v>521</v>
      </c>
      <c r="P11" s="559" t="s">
        <v>520</v>
      </c>
      <c r="Q11" s="17"/>
      <c r="R11" s="559"/>
      <c r="S11" s="17"/>
      <c r="T11" s="17"/>
      <c r="U11" s="17"/>
      <c r="V11" s="187"/>
      <c r="W11" s="20"/>
      <c r="X11" s="20"/>
      <c r="Y11" s="20"/>
      <c r="Z11" s="20"/>
      <c r="AA11" s="20"/>
      <c r="AB11" s="20"/>
      <c r="AC11" s="20"/>
      <c r="AD11" s="20"/>
      <c r="AE11" s="20"/>
      <c r="AF11" s="20"/>
      <c r="AG11" s="20"/>
      <c r="AH11" s="20"/>
      <c r="AI11" s="20"/>
      <c r="AJ11" s="20"/>
      <c r="AK11" s="20"/>
      <c r="AL11" s="20"/>
    </row>
    <row r="12" spans="1:38" ht="15" x14ac:dyDescent="0.2">
      <c r="A12" s="16"/>
      <c r="B12" s="558" t="s">
        <v>633</v>
      </c>
      <c r="C12" s="17"/>
      <c r="D12" s="17"/>
      <c r="E12" s="17"/>
      <c r="F12" s="17"/>
      <c r="G12" s="17"/>
      <c r="H12" s="17"/>
      <c r="I12" s="17"/>
      <c r="J12" s="17"/>
      <c r="K12" s="17"/>
      <c r="L12" s="17"/>
      <c r="M12" s="17"/>
      <c r="N12" s="17"/>
      <c r="O12" s="17"/>
      <c r="P12" s="17"/>
      <c r="Q12" s="17"/>
      <c r="R12" s="17"/>
      <c r="S12" s="17"/>
      <c r="T12" s="17"/>
      <c r="U12" s="17"/>
      <c r="V12" s="187"/>
      <c r="W12" s="20"/>
      <c r="X12" s="20"/>
      <c r="Y12" s="20"/>
      <c r="Z12" s="20"/>
      <c r="AA12" s="20"/>
      <c r="AB12" s="20"/>
      <c r="AC12" s="20"/>
      <c r="AD12" s="20"/>
      <c r="AE12" s="20"/>
      <c r="AF12" s="20"/>
      <c r="AG12" s="20"/>
      <c r="AH12" s="20"/>
      <c r="AI12" s="20"/>
      <c r="AJ12" s="20"/>
      <c r="AK12" s="20"/>
      <c r="AL12" s="20"/>
    </row>
    <row r="13" spans="1:38" x14ac:dyDescent="0.2">
      <c r="A13" s="16"/>
      <c r="B13" s="52"/>
      <c r="C13" s="17"/>
      <c r="D13" s="17"/>
      <c r="E13" s="17"/>
      <c r="F13" s="17"/>
      <c r="G13" s="17"/>
      <c r="H13" s="17"/>
      <c r="I13" s="17"/>
      <c r="J13" s="17"/>
      <c r="K13" s="17"/>
      <c r="L13" s="17"/>
      <c r="M13" s="17"/>
      <c r="N13" s="17"/>
      <c r="O13" s="17"/>
      <c r="P13" s="17"/>
      <c r="Q13" s="17"/>
      <c r="R13" s="17"/>
      <c r="S13" s="17"/>
      <c r="T13" s="17"/>
      <c r="U13" s="17"/>
      <c r="V13" s="187"/>
      <c r="W13" s="20"/>
      <c r="X13" s="20"/>
      <c r="Y13" s="20"/>
      <c r="Z13" s="20"/>
      <c r="AA13" s="20"/>
      <c r="AB13" s="20"/>
      <c r="AC13" s="20"/>
      <c r="AD13" s="20"/>
      <c r="AE13" s="20"/>
      <c r="AF13" s="20"/>
      <c r="AG13" s="20"/>
      <c r="AH13" s="20"/>
      <c r="AI13" s="20"/>
      <c r="AJ13" s="20"/>
      <c r="AK13" s="20"/>
      <c r="AL13" s="20"/>
    </row>
    <row r="14" spans="1:38" x14ac:dyDescent="0.2">
      <c r="A14" s="16"/>
      <c r="B14" s="557" t="s">
        <v>518</v>
      </c>
      <c r="C14" s="17" t="s">
        <v>517</v>
      </c>
      <c r="D14" s="17"/>
      <c r="E14" s="17"/>
      <c r="F14" s="17"/>
      <c r="G14" s="17"/>
      <c r="H14" s="17"/>
      <c r="I14" s="17"/>
      <c r="J14" s="17"/>
      <c r="K14" s="17"/>
      <c r="L14" s="17"/>
      <c r="M14" s="17"/>
      <c r="N14" s="17"/>
      <c r="O14" s="17"/>
      <c r="P14" s="17"/>
      <c r="Q14" s="17"/>
      <c r="R14" s="17"/>
      <c r="S14" s="17"/>
      <c r="T14" s="17"/>
      <c r="U14" s="17"/>
      <c r="V14" s="187"/>
      <c r="W14" s="20"/>
      <c r="X14" s="20"/>
      <c r="Y14" s="20"/>
      <c r="Z14" s="20"/>
      <c r="AA14" s="20"/>
      <c r="AB14" s="20"/>
      <c r="AC14" s="20"/>
      <c r="AD14" s="20"/>
      <c r="AE14" s="20"/>
      <c r="AF14" s="20"/>
      <c r="AG14" s="20"/>
      <c r="AH14" s="20"/>
      <c r="AI14" s="20"/>
      <c r="AJ14" s="20"/>
      <c r="AK14" s="20"/>
      <c r="AL14" s="20"/>
    </row>
    <row r="15" spans="1:38" x14ac:dyDescent="0.2">
      <c r="A15" s="16"/>
      <c r="B15" s="820" t="s">
        <v>515</v>
      </c>
      <c r="C15" s="17" t="s">
        <v>514</v>
      </c>
      <c r="D15" s="17"/>
      <c r="E15" s="17"/>
      <c r="F15" s="17"/>
      <c r="G15" s="17"/>
      <c r="H15" s="17"/>
      <c r="I15" s="17"/>
      <c r="J15" s="17"/>
      <c r="K15" s="17"/>
      <c r="L15" s="17"/>
      <c r="M15" s="17"/>
      <c r="N15" s="17"/>
      <c r="O15" s="52" t="s">
        <v>519</v>
      </c>
      <c r="P15" s="17"/>
      <c r="Q15" s="17"/>
      <c r="R15" s="17"/>
      <c r="S15" s="17"/>
      <c r="T15" s="17"/>
      <c r="U15" s="17"/>
      <c r="V15" s="187"/>
      <c r="W15" s="20"/>
      <c r="X15" s="20"/>
      <c r="Y15" s="20"/>
      <c r="Z15" s="20"/>
      <c r="AA15" s="20"/>
      <c r="AB15" s="20"/>
      <c r="AC15" s="20"/>
      <c r="AD15" s="20"/>
      <c r="AE15" s="20"/>
      <c r="AF15" s="20"/>
      <c r="AG15" s="20"/>
      <c r="AH15" s="20"/>
      <c r="AI15" s="20"/>
      <c r="AJ15" s="20"/>
      <c r="AK15" s="20"/>
      <c r="AL15" s="20"/>
    </row>
    <row r="16" spans="1:38" x14ac:dyDescent="0.2">
      <c r="A16" s="16"/>
      <c r="B16" s="557" t="s">
        <v>512</v>
      </c>
      <c r="C16" s="17" t="s">
        <v>511</v>
      </c>
      <c r="D16" s="17"/>
      <c r="E16" s="17"/>
      <c r="F16" s="17"/>
      <c r="G16" s="17"/>
      <c r="H16" s="17"/>
      <c r="I16" s="17"/>
      <c r="J16" s="17"/>
      <c r="K16" s="17"/>
      <c r="L16" s="17"/>
      <c r="M16" s="17"/>
      <c r="N16" s="17"/>
      <c r="O16" s="161"/>
      <c r="P16" s="17"/>
      <c r="Q16" s="17"/>
      <c r="R16" s="17"/>
      <c r="S16" s="17"/>
      <c r="T16" s="17"/>
      <c r="U16" s="17"/>
      <c r="V16" s="187"/>
      <c r="W16" s="20"/>
      <c r="X16" s="20"/>
      <c r="Y16" s="20"/>
      <c r="Z16" s="20"/>
      <c r="AA16" s="20"/>
      <c r="AB16" s="20"/>
      <c r="AC16" s="20"/>
      <c r="AD16" s="20"/>
      <c r="AE16" s="20"/>
      <c r="AF16" s="20"/>
      <c r="AG16" s="20"/>
      <c r="AH16" s="20"/>
      <c r="AI16" s="20"/>
      <c r="AJ16" s="20"/>
      <c r="AK16" s="20"/>
      <c r="AL16" s="20"/>
    </row>
    <row r="17" spans="1:38" x14ac:dyDescent="0.2">
      <c r="A17" s="16"/>
      <c r="B17" s="17"/>
      <c r="C17" s="17"/>
      <c r="D17" s="17"/>
      <c r="E17" s="17"/>
      <c r="F17" s="17"/>
      <c r="G17" s="17"/>
      <c r="H17" s="17"/>
      <c r="I17" s="17"/>
      <c r="J17" s="17"/>
      <c r="K17" s="17"/>
      <c r="L17" s="17"/>
      <c r="M17" s="17"/>
      <c r="N17" s="17"/>
      <c r="O17" s="17" t="s">
        <v>516</v>
      </c>
      <c r="P17" s="17"/>
      <c r="Q17" s="17"/>
      <c r="R17" s="17"/>
      <c r="S17" s="17"/>
      <c r="T17" s="17"/>
      <c r="U17" s="17"/>
      <c r="V17" s="187"/>
      <c r="W17" s="20"/>
      <c r="X17" s="20"/>
      <c r="Y17" s="20"/>
      <c r="Z17" s="20"/>
      <c r="AA17" s="20"/>
      <c r="AB17" s="20"/>
      <c r="AC17" s="20"/>
      <c r="AD17" s="20"/>
      <c r="AE17" s="20"/>
      <c r="AF17" s="20"/>
      <c r="AG17" s="20"/>
      <c r="AH17" s="20"/>
      <c r="AI17" s="20"/>
      <c r="AJ17" s="20"/>
      <c r="AK17" s="20"/>
      <c r="AL17" s="20"/>
    </row>
    <row r="18" spans="1:38" ht="15" x14ac:dyDescent="0.2">
      <c r="A18" s="16"/>
      <c r="B18" s="558" t="s">
        <v>509</v>
      </c>
      <c r="C18" s="17"/>
      <c r="D18" s="17"/>
      <c r="E18" s="17"/>
      <c r="F18" s="17"/>
      <c r="G18" s="17"/>
      <c r="H18" s="17"/>
      <c r="I18" s="17"/>
      <c r="J18" s="17"/>
      <c r="K18" s="17"/>
      <c r="L18" s="17"/>
      <c r="M18" s="17"/>
      <c r="N18" s="17"/>
      <c r="O18" s="17" t="s">
        <v>513</v>
      </c>
      <c r="P18" s="17"/>
      <c r="Q18" s="17"/>
      <c r="R18" s="17"/>
      <c r="S18" s="17"/>
      <c r="T18" s="17"/>
      <c r="U18" s="17"/>
      <c r="V18" s="187"/>
      <c r="W18" s="20"/>
      <c r="X18" s="20"/>
      <c r="Y18" s="20"/>
      <c r="Z18" s="20"/>
      <c r="AA18" s="20"/>
      <c r="AB18" s="20"/>
      <c r="AC18" s="20"/>
      <c r="AD18" s="20"/>
      <c r="AE18" s="20"/>
      <c r="AF18" s="20"/>
      <c r="AG18" s="20"/>
      <c r="AH18" s="20"/>
      <c r="AI18" s="20"/>
      <c r="AJ18" s="20"/>
      <c r="AK18" s="20"/>
      <c r="AL18" s="20"/>
    </row>
    <row r="19" spans="1:38" x14ac:dyDescent="0.2">
      <c r="A19" s="16"/>
      <c r="B19" s="17"/>
      <c r="C19" s="17"/>
      <c r="D19" s="17"/>
      <c r="E19" s="17"/>
      <c r="F19" s="17"/>
      <c r="G19" s="17"/>
      <c r="H19" s="17"/>
      <c r="I19" s="17"/>
      <c r="J19" s="17"/>
      <c r="K19" s="17"/>
      <c r="L19" s="17"/>
      <c r="M19" s="17"/>
      <c r="N19" s="17"/>
      <c r="O19" s="161"/>
      <c r="P19" s="17"/>
      <c r="Q19" s="17"/>
      <c r="R19" s="17"/>
      <c r="S19" s="17"/>
      <c r="T19" s="17"/>
      <c r="U19" s="17"/>
      <c r="V19" s="187"/>
      <c r="W19" s="20"/>
      <c r="X19" s="20"/>
      <c r="Y19" s="20"/>
      <c r="Z19" s="20"/>
      <c r="AA19" s="20"/>
      <c r="AB19" s="20"/>
      <c r="AC19" s="20"/>
      <c r="AD19" s="20"/>
      <c r="AE19" s="20"/>
      <c r="AF19" s="20"/>
      <c r="AG19" s="20"/>
      <c r="AH19" s="20"/>
      <c r="AI19" s="20"/>
      <c r="AJ19" s="20"/>
      <c r="AK19" s="20"/>
      <c r="AL19" s="20"/>
    </row>
    <row r="20" spans="1:38" x14ac:dyDescent="0.2">
      <c r="A20" s="16"/>
      <c r="B20" s="557" t="s">
        <v>506</v>
      </c>
      <c r="C20" s="17" t="s">
        <v>505</v>
      </c>
      <c r="D20" s="17"/>
      <c r="E20" s="17"/>
      <c r="F20" s="17"/>
      <c r="G20" s="17"/>
      <c r="H20" s="17"/>
      <c r="I20" s="17"/>
      <c r="J20" s="17"/>
      <c r="K20" s="17"/>
      <c r="L20" s="17"/>
      <c r="M20" s="17"/>
      <c r="N20" s="17"/>
      <c r="O20" s="17" t="s">
        <v>510</v>
      </c>
      <c r="P20" s="17"/>
      <c r="Q20" s="17"/>
      <c r="R20" s="17"/>
      <c r="S20" s="17"/>
      <c r="T20" s="17"/>
      <c r="U20" s="17"/>
      <c r="V20" s="187"/>
      <c r="W20" s="20"/>
      <c r="X20" s="20"/>
      <c r="Y20" s="20"/>
      <c r="Z20" s="20"/>
      <c r="AA20" s="20"/>
      <c r="AB20" s="20"/>
      <c r="AC20" s="20"/>
      <c r="AD20" s="20"/>
      <c r="AE20" s="20"/>
      <c r="AF20" s="20"/>
      <c r="AG20" s="20"/>
      <c r="AH20" s="20"/>
      <c r="AI20" s="20"/>
      <c r="AJ20" s="20"/>
      <c r="AK20" s="20"/>
      <c r="AL20" s="20"/>
    </row>
    <row r="21" spans="1:38" x14ac:dyDescent="0.2">
      <c r="A21" s="16"/>
      <c r="B21" s="557" t="s">
        <v>503</v>
      </c>
      <c r="C21" s="17" t="s">
        <v>502</v>
      </c>
      <c r="D21" s="17"/>
      <c r="E21" s="17"/>
      <c r="F21" s="17"/>
      <c r="G21" s="17"/>
      <c r="H21" s="17"/>
      <c r="I21" s="17"/>
      <c r="J21" s="17"/>
      <c r="K21" s="17"/>
      <c r="L21" s="17"/>
      <c r="M21" s="17"/>
      <c r="N21" s="17"/>
      <c r="O21" s="17" t="s">
        <v>508</v>
      </c>
      <c r="P21" s="17"/>
      <c r="Q21" s="17"/>
      <c r="R21" s="17"/>
      <c r="S21" s="17"/>
      <c r="T21" s="17"/>
      <c r="U21" s="17"/>
      <c r="V21" s="187"/>
      <c r="W21" s="20"/>
      <c r="X21" s="20"/>
      <c r="Y21" s="20"/>
      <c r="Z21" s="20"/>
      <c r="AA21" s="20"/>
      <c r="AB21" s="20"/>
      <c r="AC21" s="20"/>
      <c r="AD21" s="20"/>
      <c r="AE21" s="20"/>
      <c r="AF21" s="20"/>
      <c r="AG21" s="20"/>
      <c r="AH21" s="20"/>
      <c r="AI21" s="20"/>
      <c r="AJ21" s="20"/>
      <c r="AK21" s="20"/>
      <c r="AL21" s="20"/>
    </row>
    <row r="22" spans="1:38" x14ac:dyDescent="0.2">
      <c r="A22" s="16"/>
      <c r="B22" s="17"/>
      <c r="C22" s="17"/>
      <c r="D22" s="17"/>
      <c r="E22" s="17"/>
      <c r="F22" s="17"/>
      <c r="G22" s="17"/>
      <c r="H22" s="17"/>
      <c r="I22" s="17"/>
      <c r="J22" s="17"/>
      <c r="K22" s="17"/>
      <c r="L22" s="17"/>
      <c r="M22" s="17"/>
      <c r="N22" s="17"/>
      <c r="O22" s="17" t="s">
        <v>507</v>
      </c>
      <c r="P22" s="17"/>
      <c r="Q22" s="17"/>
      <c r="R22" s="17"/>
      <c r="S22" s="17"/>
      <c r="T22" s="17"/>
      <c r="U22" s="17"/>
      <c r="V22" s="187"/>
      <c r="W22" s="20"/>
      <c r="X22" s="20"/>
      <c r="Y22" s="20"/>
      <c r="Z22" s="20"/>
      <c r="AA22" s="20"/>
      <c r="AB22" s="20"/>
      <c r="AC22" s="20"/>
      <c r="AD22" s="20"/>
      <c r="AE22" s="20"/>
      <c r="AF22" s="20"/>
      <c r="AG22" s="20"/>
      <c r="AH22" s="20"/>
      <c r="AI22" s="20"/>
      <c r="AJ22" s="20"/>
      <c r="AK22" s="20"/>
      <c r="AL22" s="20"/>
    </row>
    <row r="23" spans="1:38" ht="15" x14ac:dyDescent="0.2">
      <c r="A23" s="16"/>
      <c r="B23" s="558" t="s">
        <v>499</v>
      </c>
      <c r="C23" s="17"/>
      <c r="D23" s="17"/>
      <c r="E23" s="17"/>
      <c r="F23" s="17"/>
      <c r="G23" s="17"/>
      <c r="H23" s="17"/>
      <c r="I23" s="17"/>
      <c r="J23" s="17"/>
      <c r="K23" s="17"/>
      <c r="L23" s="17"/>
      <c r="M23" s="17"/>
      <c r="N23" s="17"/>
      <c r="O23" s="17" t="s">
        <v>504</v>
      </c>
      <c r="P23" s="17"/>
      <c r="Q23" s="17"/>
      <c r="R23" s="17"/>
      <c r="S23" s="17"/>
      <c r="T23" s="17"/>
      <c r="U23" s="17"/>
      <c r="V23" s="187"/>
      <c r="W23" s="20"/>
      <c r="X23" s="20"/>
      <c r="Y23" s="20"/>
      <c r="Z23" s="20"/>
      <c r="AA23" s="20"/>
      <c r="AB23" s="20"/>
      <c r="AC23" s="20"/>
      <c r="AD23" s="20"/>
      <c r="AE23" s="20"/>
      <c r="AF23" s="20"/>
      <c r="AG23" s="20"/>
      <c r="AH23" s="20"/>
      <c r="AI23" s="20"/>
      <c r="AJ23" s="20"/>
      <c r="AK23" s="20"/>
      <c r="AL23" s="20"/>
    </row>
    <row r="24" spans="1:38" x14ac:dyDescent="0.2">
      <c r="A24" s="16"/>
      <c r="B24" s="17"/>
      <c r="C24" s="17"/>
      <c r="D24" s="17"/>
      <c r="E24" s="17"/>
      <c r="F24" s="17"/>
      <c r="G24" s="17"/>
      <c r="H24" s="17"/>
      <c r="I24" s="17"/>
      <c r="J24" s="17"/>
      <c r="K24" s="17"/>
      <c r="L24" s="17"/>
      <c r="M24" s="17"/>
      <c r="N24" s="17"/>
      <c r="O24" s="52" t="s">
        <v>501</v>
      </c>
      <c r="P24" s="17"/>
      <c r="Q24" s="17"/>
      <c r="R24" s="17"/>
      <c r="S24" s="17"/>
      <c r="T24" s="17"/>
      <c r="U24" s="17"/>
      <c r="V24" s="187"/>
      <c r="W24" s="20"/>
      <c r="X24" s="20"/>
      <c r="Y24" s="20"/>
      <c r="Z24" s="20"/>
      <c r="AA24" s="20"/>
      <c r="AB24" s="20"/>
      <c r="AC24" s="20"/>
      <c r="AD24" s="20"/>
      <c r="AE24" s="20"/>
      <c r="AF24" s="20"/>
      <c r="AG24" s="20"/>
      <c r="AH24" s="20"/>
      <c r="AI24" s="20"/>
      <c r="AJ24" s="20"/>
      <c r="AK24" s="20"/>
      <c r="AL24" s="20"/>
    </row>
    <row r="25" spans="1:38" x14ac:dyDescent="0.2">
      <c r="A25" s="16"/>
      <c r="B25" s="557" t="s">
        <v>497</v>
      </c>
      <c r="C25" s="17" t="s">
        <v>496</v>
      </c>
      <c r="D25" s="17"/>
      <c r="E25" s="17"/>
      <c r="F25" s="17"/>
      <c r="G25" s="17"/>
      <c r="H25" s="17"/>
      <c r="I25" s="17"/>
      <c r="J25" s="17"/>
      <c r="K25" s="17"/>
      <c r="L25" s="17"/>
      <c r="M25" s="17"/>
      <c r="N25" s="17"/>
      <c r="O25" s="17" t="s">
        <v>500</v>
      </c>
      <c r="P25" s="17"/>
      <c r="Q25" s="17"/>
      <c r="R25" s="17"/>
      <c r="S25" s="17"/>
      <c r="T25" s="17"/>
      <c r="U25" s="17"/>
      <c r="V25" s="187"/>
      <c r="W25" s="20"/>
      <c r="X25" s="20"/>
      <c r="Y25" s="20"/>
      <c r="Z25" s="20"/>
      <c r="AA25" s="20"/>
      <c r="AB25" s="20"/>
      <c r="AC25" s="20"/>
      <c r="AD25" s="20"/>
      <c r="AE25" s="20"/>
      <c r="AF25" s="20"/>
      <c r="AG25" s="20"/>
      <c r="AH25" s="20"/>
      <c r="AI25" s="20"/>
      <c r="AJ25" s="20"/>
      <c r="AK25" s="20"/>
      <c r="AL25" s="20"/>
    </row>
    <row r="26" spans="1:38" x14ac:dyDescent="0.2">
      <c r="A26" s="16"/>
      <c r="B26" s="557" t="s">
        <v>494</v>
      </c>
      <c r="C26" s="17" t="s">
        <v>493</v>
      </c>
      <c r="D26" s="17"/>
      <c r="E26" s="17"/>
      <c r="F26" s="17"/>
      <c r="G26" s="17"/>
      <c r="H26" s="17"/>
      <c r="I26" s="17"/>
      <c r="J26" s="17"/>
      <c r="K26" s="17"/>
      <c r="L26" s="17"/>
      <c r="M26" s="17"/>
      <c r="N26" s="17"/>
      <c r="O26" s="17"/>
      <c r="P26" s="17"/>
      <c r="Q26" s="17"/>
      <c r="R26" s="17"/>
      <c r="S26" s="17"/>
      <c r="T26" s="17"/>
      <c r="U26" s="17"/>
      <c r="V26" s="187"/>
      <c r="W26" s="20"/>
      <c r="X26" s="20"/>
      <c r="Y26" s="20"/>
      <c r="Z26" s="20"/>
      <c r="AA26" s="20"/>
      <c r="AB26" s="20"/>
      <c r="AC26" s="20"/>
      <c r="AD26" s="20"/>
      <c r="AE26" s="20"/>
      <c r="AF26" s="20"/>
      <c r="AG26" s="20"/>
      <c r="AH26" s="20"/>
      <c r="AI26" s="20"/>
      <c r="AJ26" s="20"/>
      <c r="AK26" s="20"/>
      <c r="AL26" s="20"/>
    </row>
    <row r="27" spans="1:38" x14ac:dyDescent="0.2">
      <c r="A27" s="16"/>
      <c r="B27" s="557" t="s">
        <v>491</v>
      </c>
      <c r="C27" s="17" t="s">
        <v>490</v>
      </c>
      <c r="D27" s="17"/>
      <c r="E27" s="17"/>
      <c r="F27" s="17"/>
      <c r="G27" s="17"/>
      <c r="H27" s="17"/>
      <c r="I27" s="17"/>
      <c r="J27" s="17"/>
      <c r="K27" s="17"/>
      <c r="L27" s="17"/>
      <c r="M27" s="17"/>
      <c r="N27" s="17"/>
      <c r="O27" s="52" t="s">
        <v>498</v>
      </c>
      <c r="P27" s="17"/>
      <c r="Q27" s="17"/>
      <c r="R27" s="17"/>
      <c r="S27" s="17"/>
      <c r="T27" s="17"/>
      <c r="U27" s="17"/>
      <c r="V27" s="187"/>
      <c r="W27" s="20"/>
      <c r="X27" s="20"/>
      <c r="Y27" s="20"/>
      <c r="Z27" s="20"/>
      <c r="AA27" s="20"/>
      <c r="AB27" s="20"/>
      <c r="AC27" s="20"/>
      <c r="AD27" s="20"/>
      <c r="AE27" s="20"/>
      <c r="AF27" s="20"/>
      <c r="AG27" s="20"/>
      <c r="AH27" s="20"/>
      <c r="AI27" s="20"/>
      <c r="AJ27" s="20"/>
      <c r="AK27" s="20"/>
      <c r="AL27" s="20"/>
    </row>
    <row r="28" spans="1:38" x14ac:dyDescent="0.2">
      <c r="A28" s="16"/>
      <c r="B28" s="557" t="s">
        <v>488</v>
      </c>
      <c r="C28" s="17" t="s">
        <v>487</v>
      </c>
      <c r="D28" s="17"/>
      <c r="E28" s="17"/>
      <c r="F28" s="17"/>
      <c r="G28" s="17"/>
      <c r="H28" s="17"/>
      <c r="I28" s="17"/>
      <c r="J28" s="17"/>
      <c r="K28" s="17"/>
      <c r="L28" s="17"/>
      <c r="M28" s="17"/>
      <c r="N28" s="17"/>
      <c r="O28" s="17" t="s">
        <v>495</v>
      </c>
      <c r="P28" s="17"/>
      <c r="Q28" s="17"/>
      <c r="R28" s="17"/>
      <c r="S28" s="17"/>
      <c r="T28" s="17"/>
      <c r="U28" s="17"/>
      <c r="V28" s="187"/>
      <c r="W28" s="20"/>
      <c r="X28" s="20"/>
      <c r="Y28" s="20"/>
      <c r="Z28" s="20"/>
      <c r="AA28" s="20"/>
      <c r="AB28" s="20"/>
      <c r="AC28" s="20"/>
      <c r="AD28" s="20"/>
      <c r="AE28" s="20"/>
      <c r="AF28" s="20"/>
      <c r="AG28" s="20"/>
      <c r="AH28" s="20"/>
      <c r="AI28" s="20"/>
      <c r="AJ28" s="20"/>
      <c r="AK28" s="20"/>
      <c r="AL28" s="20"/>
    </row>
    <row r="29" spans="1:38" x14ac:dyDescent="0.2">
      <c r="A29" s="16"/>
      <c r="B29" s="557" t="s">
        <v>486</v>
      </c>
      <c r="C29" s="17" t="s">
        <v>485</v>
      </c>
      <c r="D29" s="17"/>
      <c r="E29" s="17"/>
      <c r="F29" s="17"/>
      <c r="G29" s="17"/>
      <c r="H29" s="17"/>
      <c r="I29" s="17"/>
      <c r="J29" s="17"/>
      <c r="K29" s="17"/>
      <c r="L29" s="17"/>
      <c r="M29" s="17"/>
      <c r="N29" s="17"/>
      <c r="O29" s="17" t="s">
        <v>492</v>
      </c>
      <c r="P29" s="17"/>
      <c r="Q29" s="17"/>
      <c r="R29" s="17"/>
      <c r="S29" s="17"/>
      <c r="T29" s="17"/>
      <c r="U29" s="17"/>
      <c r="V29" s="187"/>
      <c r="W29" s="20"/>
      <c r="X29" s="20"/>
      <c r="Y29" s="20"/>
      <c r="Z29" s="20"/>
      <c r="AA29" s="20"/>
      <c r="AB29" s="20"/>
      <c r="AC29" s="20"/>
      <c r="AD29" s="20"/>
      <c r="AE29" s="20"/>
      <c r="AF29" s="20"/>
      <c r="AG29" s="20"/>
      <c r="AH29" s="20"/>
      <c r="AI29" s="20"/>
      <c r="AJ29" s="20"/>
      <c r="AK29" s="20"/>
      <c r="AL29" s="20"/>
    </row>
    <row r="30" spans="1:38" x14ac:dyDescent="0.2">
      <c r="A30" s="16"/>
      <c r="B30" s="17"/>
      <c r="C30" s="17"/>
      <c r="D30" s="17"/>
      <c r="E30" s="17"/>
      <c r="F30" s="17"/>
      <c r="G30" s="17"/>
      <c r="H30" s="17"/>
      <c r="I30" s="17"/>
      <c r="J30" s="17"/>
      <c r="K30" s="17"/>
      <c r="L30" s="17"/>
      <c r="M30" s="17"/>
      <c r="N30" s="17"/>
      <c r="O30" s="17" t="s">
        <v>489</v>
      </c>
      <c r="P30" s="17"/>
      <c r="Q30" s="17"/>
      <c r="R30" s="17"/>
      <c r="S30" s="17"/>
      <c r="T30" s="17"/>
      <c r="U30" s="17"/>
      <c r="V30" s="187"/>
      <c r="W30" s="20"/>
      <c r="X30" s="20"/>
      <c r="Y30" s="20"/>
      <c r="Z30" s="20"/>
      <c r="AA30" s="20"/>
      <c r="AB30" s="20"/>
      <c r="AC30" s="20"/>
      <c r="AD30" s="20"/>
      <c r="AE30" s="20"/>
      <c r="AF30" s="20"/>
      <c r="AG30" s="20"/>
      <c r="AH30" s="20"/>
      <c r="AI30" s="20"/>
      <c r="AJ30" s="20"/>
      <c r="AK30" s="20"/>
      <c r="AL30" s="20"/>
    </row>
    <row r="31" spans="1:38" ht="15" x14ac:dyDescent="0.2">
      <c r="A31" s="16"/>
      <c r="B31" s="558" t="s">
        <v>482</v>
      </c>
      <c r="C31" s="17"/>
      <c r="D31" s="17"/>
      <c r="E31" s="17"/>
      <c r="F31" s="17"/>
      <c r="G31" s="17"/>
      <c r="H31" s="17"/>
      <c r="I31" s="17"/>
      <c r="J31" s="17"/>
      <c r="K31" s="17"/>
      <c r="L31" s="17"/>
      <c r="M31" s="17"/>
      <c r="N31" s="17"/>
      <c r="O31" s="52"/>
      <c r="P31" s="17"/>
      <c r="Q31" s="17"/>
      <c r="R31" s="17"/>
      <c r="S31" s="17"/>
      <c r="T31" s="17"/>
      <c r="U31" s="17"/>
      <c r="V31" s="187"/>
      <c r="W31" s="20"/>
      <c r="X31" s="20"/>
      <c r="Y31" s="20"/>
      <c r="Z31" s="20"/>
      <c r="AA31" s="20"/>
      <c r="AB31" s="20"/>
      <c r="AC31" s="20"/>
      <c r="AD31" s="20"/>
      <c r="AE31" s="20"/>
      <c r="AF31" s="20"/>
      <c r="AG31" s="20"/>
      <c r="AH31" s="20"/>
      <c r="AI31" s="20"/>
      <c r="AJ31" s="20"/>
      <c r="AK31" s="20"/>
      <c r="AL31" s="20"/>
    </row>
    <row r="32" spans="1:38" x14ac:dyDescent="0.2">
      <c r="A32" s="16"/>
      <c r="B32" s="17"/>
      <c r="C32" s="17"/>
      <c r="D32" s="17"/>
      <c r="E32" s="17"/>
      <c r="F32" s="17"/>
      <c r="G32" s="17"/>
      <c r="H32" s="17"/>
      <c r="I32" s="17"/>
      <c r="J32" s="17"/>
      <c r="K32" s="17"/>
      <c r="L32" s="17"/>
      <c r="M32" s="17"/>
      <c r="N32" s="17"/>
      <c r="O32" s="52" t="s">
        <v>484</v>
      </c>
      <c r="P32" s="17"/>
      <c r="Q32" s="17"/>
      <c r="R32" s="17"/>
      <c r="S32" s="17"/>
      <c r="T32" s="17"/>
      <c r="U32" s="17"/>
      <c r="V32" s="187"/>
      <c r="W32" s="20"/>
      <c r="X32" s="20"/>
      <c r="Y32" s="20"/>
      <c r="Z32" s="20"/>
      <c r="AA32" s="20"/>
      <c r="AB32" s="20"/>
      <c r="AC32" s="20"/>
      <c r="AD32" s="20"/>
      <c r="AE32" s="20"/>
      <c r="AF32" s="20"/>
      <c r="AG32" s="20"/>
      <c r="AH32" s="20"/>
      <c r="AI32" s="20"/>
      <c r="AJ32" s="20"/>
      <c r="AK32" s="20"/>
      <c r="AL32" s="20"/>
    </row>
    <row r="33" spans="1:38" x14ac:dyDescent="0.2">
      <c r="A33" s="16"/>
      <c r="B33" s="557" t="s">
        <v>479</v>
      </c>
      <c r="C33" s="17" t="s">
        <v>589</v>
      </c>
      <c r="D33" s="17"/>
      <c r="E33" s="17"/>
      <c r="F33" s="17"/>
      <c r="G33" s="17"/>
      <c r="H33" s="17"/>
      <c r="I33" s="17"/>
      <c r="J33" s="17"/>
      <c r="K33" s="17"/>
      <c r="L33" s="17"/>
      <c r="M33" s="17"/>
      <c r="N33" s="17"/>
      <c r="O33" s="17" t="s">
        <v>483</v>
      </c>
      <c r="P33" s="17"/>
      <c r="Q33" s="17"/>
      <c r="R33" s="17"/>
      <c r="S33" s="17"/>
      <c r="T33" s="17"/>
      <c r="U33" s="17"/>
      <c r="V33" s="187"/>
      <c r="W33" s="20"/>
      <c r="X33" s="20"/>
      <c r="Y33" s="20"/>
      <c r="Z33" s="20"/>
      <c r="AA33" s="20"/>
      <c r="AB33" s="20"/>
      <c r="AC33" s="20"/>
      <c r="AD33" s="20"/>
      <c r="AE33" s="20"/>
      <c r="AF33" s="20"/>
      <c r="AG33" s="20"/>
      <c r="AH33" s="20"/>
      <c r="AI33" s="20"/>
      <c r="AJ33" s="20"/>
      <c r="AK33" s="20"/>
      <c r="AL33" s="20"/>
    </row>
    <row r="34" spans="1:38" x14ac:dyDescent="0.2">
      <c r="A34" s="16"/>
      <c r="B34" s="557" t="s">
        <v>478</v>
      </c>
      <c r="C34" s="17" t="s">
        <v>477</v>
      </c>
      <c r="D34" s="17"/>
      <c r="E34" s="17"/>
      <c r="F34" s="17"/>
      <c r="G34" s="17"/>
      <c r="H34" s="17"/>
      <c r="I34" s="17"/>
      <c r="J34" s="17"/>
      <c r="K34" s="17"/>
      <c r="L34" s="17"/>
      <c r="M34" s="17"/>
      <c r="N34" s="17"/>
      <c r="O34" s="17" t="s">
        <v>481</v>
      </c>
      <c r="P34" s="17"/>
      <c r="Q34" s="17"/>
      <c r="R34" s="17"/>
      <c r="S34" s="17"/>
      <c r="T34" s="17"/>
      <c r="U34" s="17"/>
      <c r="V34" s="187"/>
      <c r="W34" s="20"/>
      <c r="X34" s="20"/>
      <c r="Y34" s="20"/>
      <c r="Z34" s="20"/>
      <c r="AA34" s="20"/>
      <c r="AB34" s="20"/>
      <c r="AC34" s="20"/>
      <c r="AD34" s="20"/>
      <c r="AE34" s="20"/>
      <c r="AF34" s="20"/>
      <c r="AG34" s="20"/>
      <c r="AH34" s="20"/>
      <c r="AI34" s="20"/>
      <c r="AJ34" s="20"/>
      <c r="AK34" s="20"/>
      <c r="AL34" s="20"/>
    </row>
    <row r="35" spans="1:38" x14ac:dyDescent="0.2">
      <c r="A35" s="16"/>
      <c r="B35" s="557" t="s">
        <v>476</v>
      </c>
      <c r="C35" s="17" t="s">
        <v>475</v>
      </c>
      <c r="D35" s="17"/>
      <c r="E35" s="17"/>
      <c r="F35" s="17"/>
      <c r="G35" s="17"/>
      <c r="H35" s="17"/>
      <c r="I35" s="17"/>
      <c r="J35" s="17"/>
      <c r="K35" s="17"/>
      <c r="L35" s="17"/>
      <c r="M35" s="17"/>
      <c r="N35" s="17"/>
      <c r="O35" s="17" t="s">
        <v>480</v>
      </c>
      <c r="P35" s="17"/>
      <c r="Q35" s="17"/>
      <c r="R35" s="17"/>
      <c r="S35" s="17"/>
      <c r="T35" s="17"/>
      <c r="U35" s="17"/>
      <c r="V35" s="187"/>
      <c r="W35" s="20"/>
      <c r="X35" s="20"/>
      <c r="Y35" s="20"/>
      <c r="Z35" s="20"/>
      <c r="AA35" s="20"/>
      <c r="AB35" s="20"/>
      <c r="AC35" s="20"/>
      <c r="AD35" s="20"/>
      <c r="AE35" s="20"/>
      <c r="AF35" s="20"/>
      <c r="AG35" s="20"/>
      <c r="AH35" s="20"/>
      <c r="AI35" s="20"/>
      <c r="AJ35" s="20"/>
      <c r="AK35" s="20"/>
      <c r="AL35" s="20"/>
    </row>
    <row r="36" spans="1:38" x14ac:dyDescent="0.2">
      <c r="A36" s="16"/>
      <c r="B36" s="557" t="s">
        <v>474</v>
      </c>
      <c r="C36" s="17" t="s">
        <v>473</v>
      </c>
      <c r="D36" s="17"/>
      <c r="E36" s="17"/>
      <c r="F36" s="17"/>
      <c r="G36" s="17"/>
      <c r="H36" s="17"/>
      <c r="I36" s="17"/>
      <c r="J36" s="17"/>
      <c r="K36" s="17"/>
      <c r="L36" s="17"/>
      <c r="M36" s="17"/>
      <c r="N36" s="17"/>
      <c r="O36" s="17"/>
      <c r="P36" s="17"/>
      <c r="Q36" s="17"/>
      <c r="R36" s="17"/>
      <c r="S36" s="17"/>
      <c r="T36" s="17"/>
      <c r="U36" s="17"/>
      <c r="V36" s="187"/>
      <c r="W36" s="20"/>
      <c r="X36" s="20"/>
      <c r="Y36" s="20"/>
      <c r="Z36" s="20"/>
      <c r="AA36" s="20"/>
      <c r="AB36" s="20"/>
      <c r="AC36" s="20"/>
      <c r="AD36" s="20"/>
      <c r="AE36" s="20"/>
      <c r="AF36" s="20"/>
      <c r="AG36" s="20"/>
      <c r="AH36" s="20"/>
      <c r="AI36" s="20"/>
      <c r="AJ36" s="20"/>
      <c r="AK36" s="20"/>
      <c r="AL36" s="20"/>
    </row>
    <row r="37" spans="1:38" x14ac:dyDescent="0.2">
      <c r="A37" s="16"/>
      <c r="B37" s="557" t="s">
        <v>472</v>
      </c>
      <c r="C37" s="17" t="s">
        <v>471</v>
      </c>
      <c r="D37" s="17"/>
      <c r="E37" s="17"/>
      <c r="F37" s="17"/>
      <c r="G37" s="17"/>
      <c r="H37" s="17"/>
      <c r="I37" s="17"/>
      <c r="J37" s="17"/>
      <c r="K37" s="17"/>
      <c r="L37" s="17"/>
      <c r="M37" s="17"/>
      <c r="N37" s="17"/>
      <c r="O37" s="17"/>
      <c r="P37" s="17"/>
      <c r="Q37" s="17"/>
      <c r="R37" s="17"/>
      <c r="S37" s="17"/>
      <c r="T37" s="17"/>
      <c r="U37" s="17"/>
      <c r="V37" s="187"/>
      <c r="W37" s="20"/>
      <c r="X37" s="20"/>
      <c r="Y37" s="20"/>
      <c r="Z37" s="20"/>
      <c r="AA37" s="20"/>
      <c r="AB37" s="20"/>
      <c r="AC37" s="20"/>
      <c r="AD37" s="20"/>
      <c r="AE37" s="20"/>
      <c r="AF37" s="20"/>
      <c r="AG37" s="20"/>
      <c r="AH37" s="20"/>
      <c r="AI37" s="20"/>
      <c r="AJ37" s="20"/>
      <c r="AK37" s="20"/>
      <c r="AL37" s="20"/>
    </row>
    <row r="38" spans="1:38" x14ac:dyDescent="0.2">
      <c r="A38" s="16"/>
      <c r="B38" s="557"/>
      <c r="C38" s="17"/>
      <c r="D38" s="17"/>
      <c r="E38" s="17"/>
      <c r="F38" s="17"/>
      <c r="G38" s="17"/>
      <c r="H38" s="17"/>
      <c r="I38" s="17"/>
      <c r="J38" s="17"/>
      <c r="K38" s="17"/>
      <c r="L38" s="17"/>
      <c r="M38" s="17"/>
      <c r="N38" s="17"/>
      <c r="O38" s="17"/>
      <c r="P38" s="17"/>
      <c r="Q38" s="17"/>
      <c r="R38" s="17"/>
      <c r="S38" s="17"/>
      <c r="T38" s="17"/>
      <c r="U38" s="17"/>
      <c r="V38" s="187"/>
      <c r="W38" s="20"/>
      <c r="X38" s="20"/>
      <c r="Y38" s="20"/>
      <c r="Z38" s="20"/>
      <c r="AA38" s="20"/>
      <c r="AB38" s="20"/>
      <c r="AC38" s="20"/>
      <c r="AD38" s="20"/>
      <c r="AE38" s="20"/>
      <c r="AF38" s="20"/>
      <c r="AG38" s="20"/>
      <c r="AH38" s="20"/>
      <c r="AI38" s="20"/>
      <c r="AJ38" s="20"/>
      <c r="AK38" s="20"/>
      <c r="AL38" s="20"/>
    </row>
    <row r="39" spans="1:38" ht="15" x14ac:dyDescent="0.2">
      <c r="A39" s="16"/>
      <c r="B39" s="558" t="s">
        <v>470</v>
      </c>
      <c r="C39" s="17"/>
      <c r="D39" s="17"/>
      <c r="E39" s="17"/>
      <c r="F39" s="17"/>
      <c r="G39" s="17"/>
      <c r="H39" s="17"/>
      <c r="I39" s="17"/>
      <c r="J39" s="17"/>
      <c r="K39" s="17"/>
      <c r="L39" s="17"/>
      <c r="M39" s="17"/>
      <c r="N39" s="17"/>
      <c r="O39" s="17"/>
      <c r="P39" s="17"/>
      <c r="Q39" s="17"/>
      <c r="R39" s="17"/>
      <c r="S39" s="17"/>
      <c r="T39" s="17"/>
      <c r="U39" s="17"/>
      <c r="V39" s="187"/>
      <c r="W39" s="20"/>
      <c r="X39" s="20"/>
      <c r="Y39" s="20"/>
      <c r="Z39" s="20"/>
      <c r="AA39" s="20"/>
      <c r="AB39" s="20"/>
      <c r="AC39" s="20"/>
      <c r="AD39" s="20"/>
      <c r="AE39" s="20"/>
      <c r="AF39" s="20"/>
      <c r="AG39" s="20"/>
      <c r="AH39" s="20"/>
      <c r="AI39" s="20"/>
      <c r="AJ39" s="20"/>
      <c r="AK39" s="20"/>
      <c r="AL39" s="20"/>
    </row>
    <row r="40" spans="1:38" x14ac:dyDescent="0.2">
      <c r="A40" s="16"/>
      <c r="B40" s="17"/>
      <c r="C40" s="17"/>
      <c r="D40" s="17"/>
      <c r="E40" s="17"/>
      <c r="F40" s="17"/>
      <c r="G40" s="17"/>
      <c r="H40" s="17"/>
      <c r="I40" s="17"/>
      <c r="J40" s="17"/>
      <c r="K40" s="17"/>
      <c r="L40" s="17"/>
      <c r="M40" s="17"/>
      <c r="N40" s="17"/>
      <c r="O40" s="17"/>
      <c r="P40" s="17"/>
      <c r="Q40" s="17"/>
      <c r="R40" s="17"/>
      <c r="S40" s="17"/>
      <c r="T40" s="17"/>
      <c r="U40" s="17"/>
      <c r="V40" s="187"/>
      <c r="W40" s="20"/>
      <c r="X40" s="20"/>
      <c r="Y40" s="20"/>
      <c r="Z40" s="20"/>
      <c r="AA40" s="20"/>
      <c r="AB40" s="20"/>
      <c r="AC40" s="20"/>
      <c r="AD40" s="20"/>
      <c r="AE40" s="20"/>
      <c r="AF40" s="20"/>
      <c r="AG40" s="20"/>
      <c r="AH40" s="20"/>
      <c r="AI40" s="20"/>
      <c r="AJ40" s="20"/>
      <c r="AK40" s="20"/>
      <c r="AL40" s="20"/>
    </row>
    <row r="41" spans="1:38" x14ac:dyDescent="0.2">
      <c r="A41" s="16"/>
      <c r="B41" s="557" t="s">
        <v>469</v>
      </c>
      <c r="C41" s="17" t="s">
        <v>468</v>
      </c>
      <c r="D41" s="17"/>
      <c r="E41" s="17"/>
      <c r="F41" s="17"/>
      <c r="G41" s="17"/>
      <c r="H41" s="17"/>
      <c r="I41" s="17"/>
      <c r="J41" s="17"/>
      <c r="K41" s="17"/>
      <c r="L41" s="17"/>
      <c r="M41" s="17"/>
      <c r="N41" s="17"/>
      <c r="O41" s="17"/>
      <c r="P41" s="17"/>
      <c r="Q41" s="17"/>
      <c r="R41" s="17"/>
      <c r="S41" s="17"/>
      <c r="T41" s="17"/>
      <c r="U41" s="17"/>
      <c r="V41" s="187"/>
      <c r="W41" s="20"/>
      <c r="X41" s="20"/>
      <c r="Y41" s="20"/>
      <c r="Z41" s="20"/>
      <c r="AA41" s="20"/>
      <c r="AB41" s="20"/>
      <c r="AC41" s="20"/>
      <c r="AD41" s="20"/>
      <c r="AE41" s="20"/>
      <c r="AF41" s="20"/>
      <c r="AG41" s="20"/>
      <c r="AH41" s="20"/>
      <c r="AI41" s="20"/>
      <c r="AJ41" s="20"/>
      <c r="AK41" s="20"/>
      <c r="AL41" s="20"/>
    </row>
    <row r="42" spans="1:38" x14ac:dyDescent="0.2">
      <c r="A42" s="16"/>
      <c r="B42" s="557" t="s">
        <v>467</v>
      </c>
      <c r="C42" s="17" t="s">
        <v>466</v>
      </c>
      <c r="D42" s="17"/>
      <c r="E42" s="17"/>
      <c r="F42" s="17"/>
      <c r="G42" s="17"/>
      <c r="H42" s="17"/>
      <c r="I42" s="17"/>
      <c r="J42" s="17"/>
      <c r="K42" s="17"/>
      <c r="L42" s="17"/>
      <c r="M42" s="17"/>
      <c r="N42" s="17"/>
      <c r="O42" s="17"/>
      <c r="P42" s="17"/>
      <c r="Q42" s="17"/>
      <c r="R42" s="17"/>
      <c r="S42" s="17"/>
      <c r="T42" s="17"/>
      <c r="U42" s="17"/>
      <c r="V42" s="187"/>
      <c r="W42" s="20"/>
      <c r="X42" s="20"/>
      <c r="Y42" s="20"/>
      <c r="Z42" s="20"/>
      <c r="AA42" s="20"/>
      <c r="AB42" s="20"/>
      <c r="AC42" s="20"/>
      <c r="AD42" s="20"/>
      <c r="AE42" s="20"/>
      <c r="AF42" s="20"/>
      <c r="AG42" s="20"/>
      <c r="AH42" s="20"/>
      <c r="AI42" s="20"/>
      <c r="AJ42" s="20"/>
      <c r="AK42" s="20"/>
      <c r="AL42" s="20"/>
    </row>
    <row r="43" spans="1:38" x14ac:dyDescent="0.2">
      <c r="A43" s="16"/>
      <c r="B43" s="557" t="s">
        <v>465</v>
      </c>
      <c r="C43" s="17" t="s">
        <v>464</v>
      </c>
      <c r="D43" s="17"/>
      <c r="E43" s="17"/>
      <c r="F43" s="17"/>
      <c r="G43" s="17"/>
      <c r="H43" s="17"/>
      <c r="I43" s="17"/>
      <c r="J43" s="17"/>
      <c r="K43" s="17"/>
      <c r="L43" s="17"/>
      <c r="M43" s="17"/>
      <c r="N43" s="17"/>
      <c r="O43" s="17"/>
      <c r="P43" s="17"/>
      <c r="Q43" s="17"/>
      <c r="R43" s="17"/>
      <c r="S43" s="17"/>
      <c r="T43" s="17"/>
      <c r="U43" s="17"/>
      <c r="V43" s="187"/>
      <c r="W43" s="20"/>
      <c r="X43" s="20"/>
      <c r="Y43" s="20"/>
      <c r="Z43" s="20"/>
      <c r="AA43" s="20"/>
      <c r="AB43" s="20"/>
      <c r="AC43" s="20"/>
      <c r="AD43" s="20"/>
      <c r="AE43" s="20"/>
      <c r="AF43" s="20"/>
      <c r="AG43" s="20"/>
      <c r="AH43" s="20"/>
      <c r="AI43" s="20"/>
      <c r="AJ43" s="20"/>
      <c r="AK43" s="20"/>
      <c r="AL43" s="20"/>
    </row>
    <row r="44" spans="1:38" x14ac:dyDescent="0.2">
      <c r="A44" s="16"/>
      <c r="B44" s="557" t="s">
        <v>463</v>
      </c>
      <c r="C44" s="17" t="s">
        <v>462</v>
      </c>
      <c r="D44" s="17"/>
      <c r="E44" s="17"/>
      <c r="F44" s="17"/>
      <c r="G44" s="17"/>
      <c r="H44" s="17"/>
      <c r="I44" s="17"/>
      <c r="J44" s="17"/>
      <c r="K44" s="17"/>
      <c r="L44" s="17"/>
      <c r="M44" s="17"/>
      <c r="N44" s="17"/>
      <c r="O44" s="17"/>
      <c r="P44" s="17"/>
      <c r="Q44" s="17"/>
      <c r="R44" s="17"/>
      <c r="S44" s="17"/>
      <c r="T44" s="17"/>
      <c r="U44" s="17"/>
      <c r="V44" s="187"/>
      <c r="W44" s="20"/>
      <c r="X44" s="20"/>
      <c r="Y44" s="20"/>
      <c r="Z44" s="20"/>
      <c r="AA44" s="20"/>
      <c r="AB44" s="20"/>
      <c r="AC44" s="20"/>
      <c r="AD44" s="20"/>
      <c r="AE44" s="20"/>
      <c r="AF44" s="20"/>
      <c r="AG44" s="20"/>
      <c r="AH44" s="20"/>
      <c r="AI44" s="20"/>
      <c r="AJ44" s="20"/>
      <c r="AK44" s="20"/>
      <c r="AL44" s="20"/>
    </row>
    <row r="45" spans="1:38" x14ac:dyDescent="0.2">
      <c r="A45" s="16"/>
      <c r="B45" s="557" t="s">
        <v>461</v>
      </c>
      <c r="C45" s="17" t="s">
        <v>460</v>
      </c>
      <c r="D45" s="17"/>
      <c r="E45" s="17"/>
      <c r="F45" s="17"/>
      <c r="G45" s="17"/>
      <c r="H45" s="17"/>
      <c r="I45" s="17"/>
      <c r="J45" s="17"/>
      <c r="K45" s="17"/>
      <c r="L45" s="17"/>
      <c r="M45" s="17"/>
      <c r="N45" s="17"/>
      <c r="O45" s="17"/>
      <c r="P45" s="17"/>
      <c r="Q45" s="17"/>
      <c r="R45" s="17"/>
      <c r="S45" s="17"/>
      <c r="T45" s="17"/>
      <c r="U45" s="17"/>
      <c r="V45" s="187"/>
      <c r="W45" s="20"/>
      <c r="X45" s="20"/>
      <c r="Y45" s="20"/>
      <c r="Z45" s="20"/>
      <c r="AA45" s="20"/>
      <c r="AB45" s="20"/>
      <c r="AC45" s="20"/>
      <c r="AD45" s="20"/>
      <c r="AE45" s="20"/>
      <c r="AF45" s="20"/>
      <c r="AG45" s="20"/>
      <c r="AH45" s="20"/>
      <c r="AI45" s="20"/>
      <c r="AJ45" s="20"/>
      <c r="AK45" s="20"/>
      <c r="AL45" s="20"/>
    </row>
    <row r="46" spans="1:38" x14ac:dyDescent="0.2">
      <c r="A46" s="16"/>
      <c r="B46" s="557" t="s">
        <v>459</v>
      </c>
      <c r="C46" s="17" t="s">
        <v>592</v>
      </c>
      <c r="D46" s="17"/>
      <c r="E46" s="17"/>
      <c r="F46" s="17"/>
      <c r="G46" s="17"/>
      <c r="H46" s="17"/>
      <c r="I46" s="17"/>
      <c r="J46" s="17"/>
      <c r="K46" s="17"/>
      <c r="L46" s="17"/>
      <c r="M46" s="17"/>
      <c r="N46" s="17"/>
      <c r="O46" s="17"/>
      <c r="P46" s="17"/>
      <c r="Q46" s="17"/>
      <c r="R46" s="17"/>
      <c r="S46" s="17"/>
      <c r="T46" s="17"/>
      <c r="U46" s="17"/>
      <c r="V46" s="187"/>
      <c r="W46" s="20"/>
      <c r="X46" s="20"/>
      <c r="Y46" s="20"/>
      <c r="Z46" s="20"/>
      <c r="AA46" s="20"/>
      <c r="AB46" s="20"/>
      <c r="AC46" s="20"/>
      <c r="AD46" s="20"/>
      <c r="AE46" s="20"/>
      <c r="AF46" s="20"/>
      <c r="AG46" s="20"/>
      <c r="AH46" s="20"/>
      <c r="AI46" s="20"/>
      <c r="AJ46" s="20"/>
      <c r="AK46" s="20"/>
      <c r="AL46" s="20"/>
    </row>
    <row r="47" spans="1:38" x14ac:dyDescent="0.2">
      <c r="A47" s="16"/>
      <c r="B47" s="557" t="s">
        <v>458</v>
      </c>
      <c r="C47" s="17" t="s">
        <v>594</v>
      </c>
      <c r="D47" s="17"/>
      <c r="E47" s="17"/>
      <c r="F47" s="17"/>
      <c r="G47" s="17"/>
      <c r="H47" s="17"/>
      <c r="I47" s="17"/>
      <c r="J47" s="17"/>
      <c r="K47" s="17"/>
      <c r="L47" s="17"/>
      <c r="M47" s="17"/>
      <c r="N47" s="17"/>
      <c r="O47" s="17"/>
      <c r="P47" s="17"/>
      <c r="Q47" s="17"/>
      <c r="R47" s="17"/>
      <c r="S47" s="17"/>
      <c r="T47" s="17"/>
      <c r="U47" s="17"/>
      <c r="V47" s="187"/>
      <c r="W47" s="20"/>
      <c r="X47" s="20"/>
      <c r="Y47" s="20"/>
      <c r="Z47" s="20"/>
      <c r="AA47" s="20"/>
      <c r="AB47" s="20"/>
      <c r="AC47" s="20"/>
      <c r="AD47" s="20"/>
      <c r="AE47" s="20"/>
      <c r="AF47" s="20"/>
      <c r="AG47" s="20"/>
      <c r="AH47" s="20"/>
      <c r="AI47" s="20"/>
      <c r="AJ47" s="20"/>
      <c r="AK47" s="20"/>
      <c r="AL47" s="20"/>
    </row>
    <row r="48" spans="1:38" x14ac:dyDescent="0.2">
      <c r="A48" s="16"/>
      <c r="B48" s="557" t="s">
        <v>457</v>
      </c>
      <c r="C48" s="17" t="s">
        <v>456</v>
      </c>
      <c r="D48" s="17"/>
      <c r="E48" s="17"/>
      <c r="F48" s="17"/>
      <c r="G48" s="17"/>
      <c r="H48" s="17"/>
      <c r="I48" s="17"/>
      <c r="J48" s="17"/>
      <c r="K48" s="17"/>
      <c r="L48" s="17"/>
      <c r="M48" s="17"/>
      <c r="N48" s="17"/>
      <c r="O48" s="17"/>
      <c r="P48" s="17"/>
      <c r="Q48" s="17"/>
      <c r="R48" s="17"/>
      <c r="S48" s="17"/>
      <c r="T48" s="17"/>
      <c r="U48" s="17"/>
      <c r="V48" s="187"/>
      <c r="W48" s="20"/>
      <c r="X48" s="20"/>
      <c r="Y48" s="20"/>
      <c r="Z48" s="20"/>
      <c r="AA48" s="20"/>
      <c r="AB48" s="20"/>
      <c r="AC48" s="20"/>
      <c r="AD48" s="20"/>
      <c r="AE48" s="20"/>
      <c r="AF48" s="20"/>
      <c r="AG48" s="20"/>
      <c r="AH48" s="20"/>
      <c r="AI48" s="20"/>
      <c r="AJ48" s="20"/>
      <c r="AK48" s="20"/>
      <c r="AL48" s="20"/>
    </row>
    <row r="49" spans="1:38" x14ac:dyDescent="0.2">
      <c r="A49" s="16"/>
      <c r="B49" s="557" t="s">
        <v>455</v>
      </c>
      <c r="C49" s="17" t="s">
        <v>591</v>
      </c>
      <c r="D49" s="17"/>
      <c r="E49" s="17"/>
      <c r="F49" s="17"/>
      <c r="G49" s="17"/>
      <c r="H49" s="17"/>
      <c r="I49" s="17"/>
      <c r="J49" s="17"/>
      <c r="K49" s="17"/>
      <c r="L49" s="17"/>
      <c r="M49" s="17"/>
      <c r="N49" s="17"/>
      <c r="O49" s="17"/>
      <c r="P49" s="17"/>
      <c r="Q49" s="17"/>
      <c r="R49" s="17"/>
      <c r="S49" s="17"/>
      <c r="T49" s="17"/>
      <c r="U49" s="17"/>
      <c r="V49" s="187"/>
      <c r="W49" s="20"/>
      <c r="X49" s="20"/>
      <c r="Y49" s="20"/>
      <c r="Z49" s="20"/>
      <c r="AA49" s="20"/>
      <c r="AB49" s="20"/>
      <c r="AC49" s="20"/>
      <c r="AD49" s="20"/>
      <c r="AE49" s="20"/>
      <c r="AF49" s="20"/>
      <c r="AG49" s="20"/>
      <c r="AH49" s="20"/>
      <c r="AI49" s="20"/>
      <c r="AJ49" s="20"/>
      <c r="AK49" s="20"/>
      <c r="AL49" s="20"/>
    </row>
    <row r="50" spans="1:38" x14ac:dyDescent="0.2">
      <c r="A50" s="16"/>
      <c r="B50" s="557"/>
      <c r="C50" s="17"/>
      <c r="D50" s="17"/>
      <c r="E50" s="17"/>
      <c r="F50" s="17"/>
      <c r="G50" s="17"/>
      <c r="H50" s="17"/>
      <c r="I50" s="17"/>
      <c r="J50" s="17"/>
      <c r="K50" s="17"/>
      <c r="L50" s="17"/>
      <c r="M50" s="17"/>
      <c r="N50" s="17"/>
      <c r="O50" s="17"/>
      <c r="P50" s="17"/>
      <c r="Q50" s="17"/>
      <c r="R50" s="17"/>
      <c r="S50" s="17"/>
      <c r="T50" s="17"/>
      <c r="U50" s="17"/>
      <c r="V50" s="187"/>
      <c r="W50" s="20"/>
      <c r="X50" s="20"/>
      <c r="Y50" s="20"/>
      <c r="Z50" s="20"/>
      <c r="AA50" s="20"/>
      <c r="AB50" s="20"/>
      <c r="AC50" s="20"/>
      <c r="AD50" s="20"/>
      <c r="AE50" s="20"/>
      <c r="AF50" s="20"/>
      <c r="AG50" s="20"/>
      <c r="AH50" s="20"/>
      <c r="AI50" s="20"/>
      <c r="AJ50" s="20"/>
      <c r="AK50" s="20"/>
      <c r="AL50" s="20"/>
    </row>
    <row r="51" spans="1:38" ht="15" x14ac:dyDescent="0.2">
      <c r="A51" s="16"/>
      <c r="B51" s="558" t="s">
        <v>454</v>
      </c>
      <c r="C51" s="17"/>
      <c r="D51" s="17"/>
      <c r="E51" s="17"/>
      <c r="F51" s="17"/>
      <c r="G51" s="17"/>
      <c r="H51" s="17"/>
      <c r="I51" s="17"/>
      <c r="J51" s="17"/>
      <c r="K51" s="17"/>
      <c r="L51" s="17"/>
      <c r="M51" s="17"/>
      <c r="N51" s="17"/>
      <c r="O51" s="17"/>
      <c r="P51" s="17"/>
      <c r="Q51" s="17"/>
      <c r="R51" s="17"/>
      <c r="S51" s="17"/>
      <c r="T51" s="17"/>
      <c r="U51" s="17"/>
      <c r="V51" s="187"/>
      <c r="W51" s="20"/>
      <c r="X51" s="20"/>
      <c r="Y51" s="20"/>
      <c r="Z51" s="20"/>
      <c r="AA51" s="20"/>
      <c r="AB51" s="20"/>
      <c r="AC51" s="20"/>
      <c r="AD51" s="20"/>
      <c r="AE51" s="20"/>
      <c r="AF51" s="20"/>
      <c r="AG51" s="20"/>
      <c r="AH51" s="20"/>
      <c r="AI51" s="20"/>
      <c r="AJ51" s="20"/>
      <c r="AK51" s="20"/>
      <c r="AL51" s="20"/>
    </row>
    <row r="52" spans="1:38" x14ac:dyDescent="0.2">
      <c r="A52" s="16"/>
      <c r="B52" s="17"/>
      <c r="C52" s="17"/>
      <c r="D52" s="17"/>
      <c r="E52" s="17"/>
      <c r="F52" s="17"/>
      <c r="G52" s="17"/>
      <c r="H52" s="17"/>
      <c r="I52" s="17"/>
      <c r="J52" s="17"/>
      <c r="K52" s="17"/>
      <c r="L52" s="17"/>
      <c r="M52" s="17"/>
      <c r="N52" s="17"/>
      <c r="O52" s="17"/>
      <c r="P52" s="17"/>
      <c r="Q52" s="17"/>
      <c r="R52" s="17"/>
      <c r="S52" s="17"/>
      <c r="T52" s="17"/>
      <c r="U52" s="17"/>
      <c r="V52" s="187"/>
      <c r="W52" s="20"/>
      <c r="X52" s="20"/>
      <c r="Y52" s="20"/>
      <c r="Z52" s="20"/>
      <c r="AA52" s="20"/>
      <c r="AB52" s="20"/>
      <c r="AC52" s="20"/>
      <c r="AD52" s="20"/>
      <c r="AE52" s="20"/>
      <c r="AF52" s="20"/>
      <c r="AG52" s="20"/>
      <c r="AH52" s="20"/>
      <c r="AI52" s="20"/>
      <c r="AJ52" s="20"/>
      <c r="AK52" s="20"/>
      <c r="AL52" s="20"/>
    </row>
    <row r="53" spans="1:38" x14ac:dyDescent="0.2">
      <c r="A53" s="16"/>
      <c r="B53" s="557" t="s">
        <v>453</v>
      </c>
      <c r="C53" s="17" t="s">
        <v>452</v>
      </c>
      <c r="D53" s="17"/>
      <c r="E53" s="17"/>
      <c r="F53" s="17"/>
      <c r="G53" s="17"/>
      <c r="H53" s="17"/>
      <c r="I53" s="17"/>
      <c r="J53" s="17"/>
      <c r="K53" s="17"/>
      <c r="L53" s="17"/>
      <c r="M53" s="17"/>
      <c r="N53" s="17"/>
      <c r="O53" s="17"/>
      <c r="P53" s="17"/>
      <c r="Q53" s="17"/>
      <c r="R53" s="17"/>
      <c r="S53" s="17"/>
      <c r="T53" s="17"/>
      <c r="U53" s="17"/>
      <c r="V53" s="187"/>
      <c r="W53" s="20"/>
      <c r="X53" s="20"/>
      <c r="Y53" s="20"/>
      <c r="Z53" s="20"/>
      <c r="AA53" s="20"/>
      <c r="AB53" s="20"/>
      <c r="AC53" s="20"/>
      <c r="AD53" s="20"/>
      <c r="AE53" s="20"/>
      <c r="AF53" s="20"/>
      <c r="AG53" s="20"/>
      <c r="AH53" s="20"/>
      <c r="AI53" s="20"/>
      <c r="AJ53" s="20"/>
      <c r="AK53" s="20"/>
      <c r="AL53" s="20"/>
    </row>
    <row r="54" spans="1:38" x14ac:dyDescent="0.2">
      <c r="A54" s="16"/>
      <c r="B54" s="17"/>
      <c r="C54" s="17"/>
      <c r="D54" s="17"/>
      <c r="E54" s="17"/>
      <c r="F54" s="17"/>
      <c r="G54" s="17"/>
      <c r="H54" s="17"/>
      <c r="I54" s="17"/>
      <c r="J54" s="17"/>
      <c r="K54" s="17"/>
      <c r="L54" s="17"/>
      <c r="M54" s="17"/>
      <c r="N54" s="17"/>
      <c r="O54" s="17"/>
      <c r="P54" s="17"/>
      <c r="Q54" s="17"/>
      <c r="R54" s="17"/>
      <c r="S54" s="17"/>
      <c r="T54" s="17"/>
      <c r="U54" s="17"/>
      <c r="V54" s="187"/>
      <c r="W54" s="20"/>
      <c r="X54" s="20"/>
      <c r="Y54" s="20"/>
      <c r="Z54" s="20"/>
      <c r="AA54" s="20"/>
      <c r="AB54" s="20"/>
      <c r="AC54" s="20"/>
      <c r="AD54" s="20"/>
      <c r="AE54" s="20"/>
      <c r="AF54" s="20"/>
      <c r="AG54" s="20"/>
      <c r="AH54" s="20"/>
      <c r="AI54" s="20"/>
      <c r="AJ54" s="20"/>
      <c r="AK54" s="20"/>
      <c r="AL54" s="20"/>
    </row>
    <row r="55" spans="1:38" ht="15" x14ac:dyDescent="0.2">
      <c r="A55" s="16"/>
      <c r="B55" s="558" t="s">
        <v>451</v>
      </c>
      <c r="C55" s="17"/>
      <c r="D55" s="17"/>
      <c r="E55" s="17"/>
      <c r="F55" s="17"/>
      <c r="G55" s="17"/>
      <c r="H55" s="17"/>
      <c r="I55" s="17"/>
      <c r="J55" s="17"/>
      <c r="K55" s="17"/>
      <c r="L55" s="17"/>
      <c r="M55" s="17"/>
      <c r="N55" s="17"/>
      <c r="O55" s="17"/>
      <c r="P55" s="17"/>
      <c r="Q55" s="17"/>
      <c r="R55" s="17"/>
      <c r="S55" s="17"/>
      <c r="T55" s="17"/>
      <c r="U55" s="17"/>
      <c r="V55" s="187"/>
      <c r="W55" s="20"/>
      <c r="X55" s="20"/>
      <c r="Y55" s="20"/>
      <c r="Z55" s="20"/>
      <c r="AA55" s="20"/>
      <c r="AB55" s="20"/>
      <c r="AC55" s="20"/>
      <c r="AD55" s="20"/>
      <c r="AE55" s="20"/>
      <c r="AF55" s="20"/>
      <c r="AG55" s="20"/>
      <c r="AH55" s="20"/>
      <c r="AI55" s="20"/>
      <c r="AJ55" s="20"/>
      <c r="AK55" s="20"/>
      <c r="AL55" s="20"/>
    </row>
    <row r="56" spans="1:38" x14ac:dyDescent="0.2">
      <c r="A56" s="16"/>
      <c r="B56" s="17"/>
      <c r="C56" s="17"/>
      <c r="D56" s="17"/>
      <c r="E56" s="17"/>
      <c r="F56" s="17"/>
      <c r="G56" s="17"/>
      <c r="H56" s="17"/>
      <c r="I56" s="17"/>
      <c r="J56" s="17"/>
      <c r="K56" s="17"/>
      <c r="L56" s="17"/>
      <c r="M56" s="17"/>
      <c r="N56" s="17"/>
      <c r="O56" s="17"/>
      <c r="P56" s="17"/>
      <c r="Q56" s="17"/>
      <c r="R56" s="17"/>
      <c r="S56" s="17"/>
      <c r="T56" s="17"/>
      <c r="U56" s="17"/>
      <c r="V56" s="187"/>
      <c r="W56" s="20"/>
      <c r="X56" s="20"/>
      <c r="Y56" s="20"/>
      <c r="Z56" s="20"/>
      <c r="AA56" s="20"/>
      <c r="AB56" s="20"/>
      <c r="AC56" s="20"/>
      <c r="AD56" s="20"/>
      <c r="AE56" s="20"/>
      <c r="AF56" s="20"/>
      <c r="AG56" s="20"/>
      <c r="AH56" s="20"/>
      <c r="AI56" s="20"/>
      <c r="AJ56" s="20"/>
      <c r="AK56" s="20"/>
      <c r="AL56" s="20"/>
    </row>
    <row r="57" spans="1:38" x14ac:dyDescent="0.2">
      <c r="A57" s="16"/>
      <c r="B57" s="820" t="s">
        <v>450</v>
      </c>
      <c r="C57" s="17" t="s">
        <v>596</v>
      </c>
      <c r="D57" s="17"/>
      <c r="E57" s="17"/>
      <c r="F57" s="17"/>
      <c r="G57" s="17"/>
      <c r="H57" s="17"/>
      <c r="I57" s="17"/>
      <c r="J57" s="17"/>
      <c r="K57" s="17"/>
      <c r="L57" s="17"/>
      <c r="M57" s="17"/>
      <c r="N57" s="17"/>
      <c r="O57" s="17"/>
      <c r="P57" s="17"/>
      <c r="Q57" s="17"/>
      <c r="R57" s="17"/>
      <c r="S57" s="17"/>
      <c r="T57" s="17"/>
      <c r="U57" s="17"/>
      <c r="V57" s="187"/>
      <c r="W57" s="20"/>
      <c r="X57" s="20"/>
      <c r="Y57" s="20"/>
      <c r="Z57" s="20"/>
      <c r="AA57" s="20"/>
      <c r="AB57" s="20"/>
      <c r="AC57" s="20"/>
      <c r="AD57" s="20"/>
      <c r="AE57" s="20"/>
      <c r="AF57" s="20"/>
      <c r="AG57" s="20"/>
      <c r="AH57" s="20"/>
      <c r="AI57" s="20"/>
      <c r="AJ57" s="20"/>
      <c r="AK57" s="20"/>
      <c r="AL57" s="20"/>
    </row>
    <row r="58" spans="1:38" x14ac:dyDescent="0.2">
      <c r="A58" s="16"/>
      <c r="B58" s="820" t="s">
        <v>449</v>
      </c>
      <c r="C58" s="17" t="s">
        <v>448</v>
      </c>
      <c r="D58" s="17"/>
      <c r="E58" s="17"/>
      <c r="F58" s="17"/>
      <c r="G58" s="17"/>
      <c r="H58" s="17"/>
      <c r="I58" s="17"/>
      <c r="J58" s="17"/>
      <c r="K58" s="17"/>
      <c r="L58" s="17"/>
      <c r="M58" s="17"/>
      <c r="N58" s="17"/>
      <c r="O58" s="17"/>
      <c r="P58" s="17"/>
      <c r="Q58" s="17"/>
      <c r="R58" s="17"/>
      <c r="S58" s="17"/>
      <c r="T58" s="17"/>
      <c r="U58" s="17"/>
      <c r="V58" s="187"/>
      <c r="W58" s="20"/>
      <c r="X58" s="20"/>
      <c r="Y58" s="20"/>
      <c r="Z58" s="20"/>
      <c r="AA58" s="20"/>
      <c r="AB58" s="20"/>
      <c r="AC58" s="20"/>
      <c r="AD58" s="20"/>
      <c r="AE58" s="20"/>
      <c r="AF58" s="20"/>
      <c r="AG58" s="20"/>
      <c r="AH58" s="20"/>
      <c r="AI58" s="20"/>
      <c r="AJ58" s="20"/>
      <c r="AK58" s="20"/>
      <c r="AL58" s="20"/>
    </row>
    <row r="59" spans="1:38" x14ac:dyDescent="0.2">
      <c r="A59" s="16"/>
      <c r="B59" s="52"/>
      <c r="C59" s="17"/>
      <c r="D59" s="17"/>
      <c r="E59" s="17"/>
      <c r="F59" s="17"/>
      <c r="G59" s="17"/>
      <c r="H59" s="17"/>
      <c r="I59" s="17"/>
      <c r="J59" s="17"/>
      <c r="K59" s="17"/>
      <c r="L59" s="17"/>
      <c r="M59" s="17"/>
      <c r="N59" s="17"/>
      <c r="O59" s="17"/>
      <c r="P59" s="17"/>
      <c r="Q59" s="17"/>
      <c r="R59" s="17"/>
      <c r="S59" s="17"/>
      <c r="T59" s="17"/>
      <c r="U59" s="17"/>
      <c r="V59" s="187"/>
      <c r="W59" s="20"/>
      <c r="X59" s="20"/>
      <c r="Y59" s="20"/>
      <c r="Z59" s="20"/>
      <c r="AA59" s="20"/>
      <c r="AB59" s="20"/>
      <c r="AC59" s="20"/>
      <c r="AD59" s="20"/>
      <c r="AE59" s="20"/>
      <c r="AF59" s="20"/>
      <c r="AG59" s="20"/>
      <c r="AH59" s="20"/>
      <c r="AI59" s="20"/>
      <c r="AJ59" s="20"/>
      <c r="AK59" s="20"/>
      <c r="AL59" s="20"/>
    </row>
    <row r="60" spans="1:38" ht="15" x14ac:dyDescent="0.2">
      <c r="A60" s="16"/>
      <c r="B60" s="558" t="s">
        <v>447</v>
      </c>
      <c r="C60" s="17"/>
      <c r="D60" s="17"/>
      <c r="E60" s="17"/>
      <c r="F60" s="17"/>
      <c r="G60" s="17"/>
      <c r="H60" s="17"/>
      <c r="I60" s="17"/>
      <c r="J60" s="17"/>
      <c r="K60" s="17"/>
      <c r="L60" s="17"/>
      <c r="M60" s="17"/>
      <c r="N60" s="17"/>
      <c r="O60" s="17"/>
      <c r="P60" s="17"/>
      <c r="Q60" s="17"/>
      <c r="R60" s="17"/>
      <c r="S60" s="17"/>
      <c r="T60" s="17"/>
      <c r="U60" s="17"/>
      <c r="V60" s="187"/>
      <c r="W60" s="160"/>
      <c r="X60" s="160"/>
      <c r="Y60" s="160"/>
      <c r="Z60" s="160"/>
      <c r="AA60" s="160"/>
      <c r="AB60" s="160"/>
      <c r="AC60" s="160"/>
      <c r="AD60" s="160"/>
      <c r="AE60" s="160"/>
      <c r="AF60" s="160"/>
      <c r="AG60" s="160"/>
      <c r="AH60" s="160"/>
      <c r="AI60" s="160"/>
      <c r="AJ60" s="160"/>
      <c r="AK60" s="160"/>
      <c r="AL60" s="160"/>
    </row>
    <row r="61" spans="1:38" x14ac:dyDescent="0.2">
      <c r="A61" s="16"/>
      <c r="B61" s="52"/>
      <c r="C61" s="161"/>
      <c r="D61" s="17"/>
      <c r="E61" s="17"/>
      <c r="F61" s="17"/>
      <c r="G61" s="17"/>
      <c r="H61" s="17"/>
      <c r="I61" s="17"/>
      <c r="J61" s="17"/>
      <c r="K61" s="17"/>
      <c r="L61" s="17"/>
      <c r="M61" s="17"/>
      <c r="N61" s="17"/>
      <c r="O61" s="17"/>
      <c r="P61" s="17"/>
      <c r="Q61" s="17"/>
      <c r="R61" s="17"/>
      <c r="S61" s="17"/>
      <c r="T61" s="17"/>
      <c r="U61" s="17"/>
      <c r="V61" s="187"/>
      <c r="W61" s="20"/>
      <c r="X61" s="20"/>
      <c r="Y61" s="20"/>
      <c r="Z61" s="20"/>
      <c r="AA61" s="20"/>
      <c r="AB61" s="20"/>
      <c r="AC61" s="20"/>
      <c r="AD61" s="20"/>
      <c r="AE61" s="20"/>
      <c r="AF61" s="20"/>
      <c r="AG61" s="20"/>
      <c r="AH61" s="20"/>
      <c r="AI61" s="20"/>
      <c r="AJ61" s="20"/>
      <c r="AK61" s="20"/>
      <c r="AL61" s="20"/>
    </row>
    <row r="62" spans="1:38" x14ac:dyDescent="0.2">
      <c r="A62" s="16"/>
      <c r="B62" s="820" t="s">
        <v>446</v>
      </c>
      <c r="C62" s="17" t="s">
        <v>445</v>
      </c>
      <c r="D62" s="17"/>
      <c r="E62" s="17"/>
      <c r="F62" s="17"/>
      <c r="G62" s="17"/>
      <c r="H62" s="17"/>
      <c r="I62" s="17"/>
      <c r="J62" s="17"/>
      <c r="K62" s="17"/>
      <c r="L62" s="17"/>
      <c r="M62" s="17"/>
      <c r="N62" s="17"/>
      <c r="O62" s="17"/>
      <c r="P62" s="17"/>
      <c r="Q62" s="17"/>
      <c r="R62" s="17"/>
      <c r="S62" s="17"/>
      <c r="T62" s="17"/>
      <c r="U62" s="17"/>
      <c r="V62" s="187"/>
      <c r="W62" s="20"/>
      <c r="X62" s="20"/>
      <c r="Y62" s="20"/>
      <c r="Z62" s="20"/>
      <c r="AA62" s="20"/>
      <c r="AB62" s="20"/>
      <c r="AC62" s="20"/>
      <c r="AD62" s="20"/>
      <c r="AE62" s="20"/>
      <c r="AF62" s="20"/>
      <c r="AG62" s="20"/>
      <c r="AH62" s="20"/>
      <c r="AI62" s="20"/>
      <c r="AJ62" s="20"/>
      <c r="AK62" s="20"/>
      <c r="AL62" s="20"/>
    </row>
    <row r="63" spans="1:38" x14ac:dyDescent="0.2">
      <c r="A63" s="16"/>
      <c r="B63" s="17"/>
      <c r="C63" s="17"/>
      <c r="D63" s="17"/>
      <c r="E63" s="17"/>
      <c r="F63" s="17"/>
      <c r="G63" s="17"/>
      <c r="H63" s="17"/>
      <c r="I63" s="17"/>
      <c r="J63" s="17"/>
      <c r="K63" s="17"/>
      <c r="L63" s="17"/>
      <c r="M63" s="17"/>
      <c r="N63" s="17"/>
      <c r="O63" s="17"/>
      <c r="P63" s="17"/>
      <c r="Q63" s="17"/>
      <c r="R63" s="17"/>
      <c r="S63" s="17"/>
      <c r="T63" s="17"/>
      <c r="U63" s="17"/>
      <c r="V63" s="187"/>
      <c r="W63" s="20"/>
      <c r="X63" s="20"/>
      <c r="Y63" s="20"/>
      <c r="Z63" s="20"/>
      <c r="AA63" s="20"/>
      <c r="AB63" s="20"/>
      <c r="AC63" s="20"/>
      <c r="AD63" s="20"/>
      <c r="AE63" s="20"/>
      <c r="AF63" s="20"/>
      <c r="AG63" s="20"/>
      <c r="AH63" s="20"/>
      <c r="AI63" s="20"/>
      <c r="AJ63" s="20"/>
      <c r="AK63" s="20"/>
      <c r="AL63" s="20"/>
    </row>
    <row r="64" spans="1:38" x14ac:dyDescent="0.2">
      <c r="A64" s="54"/>
      <c r="B64" s="55"/>
      <c r="C64" s="55"/>
      <c r="D64" s="55"/>
      <c r="E64" s="55"/>
      <c r="F64" s="55"/>
      <c r="G64" s="55"/>
      <c r="H64" s="55"/>
      <c r="I64" s="55"/>
      <c r="J64" s="55"/>
      <c r="K64" s="55"/>
      <c r="L64" s="55"/>
      <c r="M64" s="55"/>
      <c r="N64" s="55"/>
      <c r="O64" s="55"/>
      <c r="P64" s="55"/>
      <c r="Q64" s="55"/>
      <c r="R64" s="55"/>
      <c r="S64" s="55"/>
      <c r="T64" s="55"/>
      <c r="U64" s="55"/>
      <c r="V64" s="188"/>
      <c r="W64" s="20"/>
      <c r="X64" s="20"/>
      <c r="Y64" s="20"/>
      <c r="Z64" s="20"/>
      <c r="AA64" s="20"/>
      <c r="AB64" s="20"/>
      <c r="AC64" s="20"/>
      <c r="AD64" s="20"/>
      <c r="AE64" s="20"/>
      <c r="AF64" s="20"/>
      <c r="AG64" s="20"/>
      <c r="AH64" s="20"/>
      <c r="AI64" s="20"/>
      <c r="AJ64" s="20"/>
      <c r="AK64" s="20"/>
      <c r="AL64" s="20"/>
    </row>
    <row r="65" spans="1:38"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row>
    <row r="66" spans="1:38"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row>
    <row r="67" spans="1:38"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row>
    <row r="68" spans="1:38"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row>
    <row r="69" spans="1:38"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row>
    <row r="70" spans="1:38"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row>
    <row r="71" spans="1:38"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row>
    <row r="72" spans="1:38"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row>
    <row r="73" spans="1:38"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row>
    <row r="74" spans="1:38"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row>
    <row r="75" spans="1:38"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row>
    <row r="76" spans="1:38"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row>
    <row r="77" spans="1:38"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row>
    <row r="78" spans="1:38"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row>
    <row r="79" spans="1:38"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row>
    <row r="80" spans="1:38"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row>
    <row r="81" spans="1:38"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row>
    <row r="82" spans="1:38"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row>
    <row r="83" spans="1:38"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row>
    <row r="84" spans="1:38"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row>
    <row r="85" spans="1:38"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row>
    <row r="86" spans="1:38"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row>
    <row r="87" spans="1:38"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row>
    <row r="88" spans="1:38"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row>
    <row r="89" spans="1:38"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row>
    <row r="90" spans="1:38"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row>
    <row r="91" spans="1:38"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row>
    <row r="92" spans="1:38"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row>
    <row r="93" spans="1:38"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row>
    <row r="94" spans="1:38"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row>
    <row r="95" spans="1:38"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row>
    <row r="96" spans="1:38"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row>
    <row r="97" spans="1:38"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row>
    <row r="98" spans="1:38"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row>
    <row r="99" spans="1:38"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row>
    <row r="100" spans="1:38"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row>
    <row r="101" spans="1:38"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row>
    <row r="102" spans="1:38"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row>
    <row r="103" spans="1:38"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row>
    <row r="104" spans="1:38"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row>
    <row r="105" spans="1:38"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row>
    <row r="106" spans="1:38"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row>
    <row r="107" spans="1:38"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row>
    <row r="108" spans="1:38"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row>
    <row r="109" spans="1:38"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row>
    <row r="110" spans="1:38"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row>
    <row r="111" spans="1:38"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row>
    <row r="112" spans="1:38"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row>
    <row r="113" spans="1:38"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row>
    <row r="114" spans="1:38"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row>
    <row r="115" spans="1:38"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row>
    <row r="116" spans="1:38"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row>
    <row r="117" spans="1:38"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row>
    <row r="118" spans="1:38"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row>
    <row r="119" spans="1:38"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row>
    <row r="120" spans="1:38"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row>
    <row r="121" spans="1:38"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row>
    <row r="122" spans="1:38"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row>
    <row r="123" spans="1:38"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row>
    <row r="124" spans="1:38"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row>
    <row r="125" spans="1:38"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row>
    <row r="126" spans="1:38" x14ac:dyDescent="0.2">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row>
  </sheetData>
  <hyperlinks>
    <hyperlink ref="B14" location="'A1'!A1" display="Table A1:"/>
    <hyperlink ref="B15" location="'A2'!A1" display="Table A2:"/>
    <hyperlink ref="B16" location="'A3'!A1" display="Table A3:"/>
    <hyperlink ref="B20" location="'B1'!A1" display="Table B1:"/>
    <hyperlink ref="B21" location="'B2'!A1" display="Table B2:"/>
    <hyperlink ref="B25" location="'C1'!A1" display="Table C1:"/>
    <hyperlink ref="B26" location="'C2'!A1" display="Table C2:"/>
    <hyperlink ref="B27" location="'C3'!A1" display="Table C3:"/>
    <hyperlink ref="B28" location="'C4'!A1" display="Table C4:"/>
    <hyperlink ref="B29" location="'C5'!A1" display="Table C5:"/>
    <hyperlink ref="B33" location="'D1'!A1" display="Table D1:"/>
    <hyperlink ref="B34" location="'D2'!Print_Area" display="Table D2:"/>
    <hyperlink ref="B35" location="'D3'!A1" display="Table D3:"/>
    <hyperlink ref="P10" r:id="rId1" display="ukmpu@nca.gov.uk"/>
    <hyperlink ref="B36" location="'D4'!Print_Area" display="Table D4:"/>
    <hyperlink ref="B45" location="'E5'!Print_Area" display="Table E5:"/>
    <hyperlink ref="B41" location="'E1'!Print_Area" display="Table E1:"/>
    <hyperlink ref="B42" location="'E2'!Print_Area" display="Table E2:"/>
    <hyperlink ref="B43" location="'E3'!Print_Area" display="Table E3:"/>
    <hyperlink ref="B46" location="'E6'!Print_Area" display="Table E6"/>
    <hyperlink ref="B44" location="'E4'!Print_Area" display="Table E4:"/>
    <hyperlink ref="B53" location="'F1'!Print_Area" display="Table F1:"/>
    <hyperlink ref="B47" location="'E7'!Print_Area" display="Table E7"/>
    <hyperlink ref="B48" location="'E8'!Print_Area" display="Table E8"/>
    <hyperlink ref="B62" location="'H1'!A1" display="Table H1:"/>
    <hyperlink ref="B49" location="'E9'!Print_Area" display="Table E9:"/>
    <hyperlink ref="B37" location="'D5'!Print_Area" display="Table D5:"/>
    <hyperlink ref="B57" location="'G1'!A1" display="Table G1:"/>
    <hyperlink ref="B58" location="'G2'!A1" display="Table G2:"/>
  </hyperlinks>
  <printOptions horizontalCentered="1" verticalCentered="1"/>
  <pageMargins left="0.31496062992125984" right="0.31496062992125984" top="0.35433070866141736" bottom="0.35433070866141736" header="0.11811023622047245" footer="0.11811023622047245"/>
  <pageSetup paperSize="9" scale="64" orientation="landscape" r:id="rId2"/>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sheetPr>
  <dimension ref="A1:AP140"/>
  <sheetViews>
    <sheetView zoomScale="110" zoomScaleNormal="110" workbookViewId="0">
      <pane xSplit="2" ySplit="5" topLeftCell="C51"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8.5703125" customWidth="1"/>
    <col min="2" max="2" width="17.42578125" customWidth="1"/>
    <col min="3" max="9" width="14.7109375" customWidth="1"/>
  </cols>
  <sheetData>
    <row r="1" spans="1:42" ht="18.600000000000001" customHeight="1" x14ac:dyDescent="0.2">
      <c r="A1" s="11" t="s">
        <v>0</v>
      </c>
      <c r="B1" s="256" t="s">
        <v>1</v>
      </c>
      <c r="C1" s="257"/>
      <c r="D1" s="257"/>
      <c r="E1" s="257"/>
      <c r="F1" s="257"/>
      <c r="G1" s="257"/>
      <c r="H1" s="257"/>
      <c r="I1" s="258"/>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row>
    <row r="2" spans="1:42" ht="30" customHeight="1" x14ac:dyDescent="0.2">
      <c r="A2" s="920" t="s">
        <v>171</v>
      </c>
      <c r="B2" s="921"/>
      <c r="C2" s="921"/>
      <c r="D2" s="921"/>
      <c r="E2" s="921"/>
      <c r="F2" s="921"/>
      <c r="G2" s="921"/>
      <c r="H2" s="921"/>
      <c r="I2" s="165"/>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row>
    <row r="3" spans="1:42" ht="30" customHeight="1" x14ac:dyDescent="0.2">
      <c r="A3" s="138"/>
      <c r="B3" s="18"/>
      <c r="C3" s="928" t="s">
        <v>3</v>
      </c>
      <c r="D3" s="928"/>
      <c r="E3" s="928"/>
      <c r="F3" s="928"/>
      <c r="G3" s="928"/>
      <c r="H3" s="928"/>
      <c r="I3" s="92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row>
    <row r="4" spans="1:42" ht="30" customHeight="1" x14ac:dyDescent="0.2">
      <c r="A4" s="138"/>
      <c r="B4" s="18"/>
      <c r="C4" s="222" t="s">
        <v>149</v>
      </c>
      <c r="D4" s="222" t="s">
        <v>150</v>
      </c>
      <c r="E4" s="222" t="s">
        <v>151</v>
      </c>
      <c r="F4" s="222" t="s">
        <v>152</v>
      </c>
      <c r="G4" s="222" t="s">
        <v>153</v>
      </c>
      <c r="H4" s="222" t="s">
        <v>119</v>
      </c>
      <c r="I4" s="225" t="s">
        <v>120</v>
      </c>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row>
    <row r="5" spans="1:42" ht="30" customHeight="1" x14ac:dyDescent="0.2">
      <c r="A5" s="918" t="s">
        <v>172</v>
      </c>
      <c r="B5" s="919"/>
      <c r="C5" s="140">
        <f>SUM(C6:C9)</f>
        <v>7552</v>
      </c>
      <c r="D5" s="140">
        <f t="shared" ref="D5:H5" si="0">SUM(D6:D9)</f>
        <v>160007</v>
      </c>
      <c r="E5" s="140">
        <f>SUM(E6:E9)</f>
        <v>61167</v>
      </c>
      <c r="F5" s="140">
        <f t="shared" si="0"/>
        <v>25185</v>
      </c>
      <c r="G5" s="140">
        <f t="shared" si="0"/>
        <v>12682</v>
      </c>
      <c r="H5" s="140">
        <f t="shared" si="0"/>
        <v>4512</v>
      </c>
      <c r="I5" s="263">
        <f>SUM(I6:I9)</f>
        <v>271105</v>
      </c>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row>
    <row r="6" spans="1:42" ht="15" customHeight="1" x14ac:dyDescent="0.2">
      <c r="A6" s="16"/>
      <c r="B6" s="17" t="s">
        <v>131</v>
      </c>
      <c r="C6" s="148">
        <v>2337</v>
      </c>
      <c r="D6" s="148">
        <v>75896</v>
      </c>
      <c r="E6" s="148">
        <v>23586</v>
      </c>
      <c r="F6" s="148">
        <v>8416</v>
      </c>
      <c r="G6" s="148">
        <v>4376</v>
      </c>
      <c r="H6" s="148">
        <v>119</v>
      </c>
      <c r="I6" s="260">
        <f>SUM(C6:H6)</f>
        <v>114730</v>
      </c>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row>
    <row r="7" spans="1:42" ht="15" customHeight="1" x14ac:dyDescent="0.2">
      <c r="A7" s="16"/>
      <c r="B7" s="17" t="s">
        <v>132</v>
      </c>
      <c r="C7" s="148">
        <v>5092</v>
      </c>
      <c r="D7" s="148">
        <v>83378</v>
      </c>
      <c r="E7" s="148">
        <v>36979</v>
      </c>
      <c r="F7" s="148">
        <v>16522</v>
      </c>
      <c r="G7" s="148">
        <v>8165</v>
      </c>
      <c r="H7" s="148">
        <v>168</v>
      </c>
      <c r="I7" s="260">
        <f>SUM(C7:H7)</f>
        <v>150304</v>
      </c>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row>
    <row r="8" spans="1:42" ht="15" customHeight="1" x14ac:dyDescent="0.2">
      <c r="A8" s="16"/>
      <c r="B8" s="17" t="s">
        <v>133</v>
      </c>
      <c r="C8" s="148">
        <v>0</v>
      </c>
      <c r="D8" s="148">
        <v>185</v>
      </c>
      <c r="E8" s="148">
        <v>108</v>
      </c>
      <c r="F8" s="148">
        <v>23</v>
      </c>
      <c r="G8" s="148">
        <v>3</v>
      </c>
      <c r="H8" s="148">
        <v>0</v>
      </c>
      <c r="I8" s="260">
        <f>SUM(C8:H8)</f>
        <v>319</v>
      </c>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row>
    <row r="9" spans="1:42" ht="15" customHeight="1" x14ac:dyDescent="0.2">
      <c r="A9" s="16"/>
      <c r="B9" s="17" t="s">
        <v>119</v>
      </c>
      <c r="C9" s="148">
        <v>123</v>
      </c>
      <c r="D9" s="148">
        <v>548</v>
      </c>
      <c r="E9" s="148">
        <v>494</v>
      </c>
      <c r="F9" s="148">
        <v>224</v>
      </c>
      <c r="G9" s="148">
        <v>138</v>
      </c>
      <c r="H9" s="148">
        <v>4225</v>
      </c>
      <c r="I9" s="260">
        <f>SUM(C9:H9)</f>
        <v>5752</v>
      </c>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row>
    <row r="10" spans="1:42" ht="15" customHeight="1" x14ac:dyDescent="0.2">
      <c r="A10" s="54"/>
      <c r="B10" s="55"/>
      <c r="C10" s="55"/>
      <c r="D10" s="55"/>
      <c r="E10" s="55"/>
      <c r="F10" s="55"/>
      <c r="G10" s="55"/>
      <c r="H10" s="55"/>
      <c r="I10" s="261"/>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row>
    <row r="11" spans="1:42" ht="30" customHeight="1" x14ac:dyDescent="0.2">
      <c r="A11" s="918" t="s">
        <v>173</v>
      </c>
      <c r="B11" s="919"/>
      <c r="C11" s="140">
        <f>SUM(C12:C15)</f>
        <v>362</v>
      </c>
      <c r="D11" s="140">
        <f t="shared" ref="D11:I11" si="1">SUM(D12:D15)</f>
        <v>5294</v>
      </c>
      <c r="E11" s="140">
        <f t="shared" si="1"/>
        <v>3378</v>
      </c>
      <c r="F11" s="140">
        <f>SUM(F12:F15)</f>
        <v>1576</v>
      </c>
      <c r="G11" s="140">
        <f t="shared" si="1"/>
        <v>636</v>
      </c>
      <c r="H11" s="140">
        <f t="shared" si="1"/>
        <v>34</v>
      </c>
      <c r="I11" s="263">
        <f t="shared" si="1"/>
        <v>11280</v>
      </c>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row>
    <row r="12" spans="1:42" ht="15" customHeight="1" x14ac:dyDescent="0.2">
      <c r="A12" s="262"/>
      <c r="B12" s="17" t="s">
        <v>131</v>
      </c>
      <c r="C12" s="148">
        <v>111</v>
      </c>
      <c r="D12" s="148">
        <v>2703</v>
      </c>
      <c r="E12" s="148">
        <v>1239</v>
      </c>
      <c r="F12" s="148">
        <v>563</v>
      </c>
      <c r="G12" s="148">
        <v>135</v>
      </c>
      <c r="H12" s="148">
        <v>3</v>
      </c>
      <c r="I12" s="263">
        <f>SUM(C12:H12)</f>
        <v>4754</v>
      </c>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row>
    <row r="13" spans="1:42" ht="15" customHeight="1" x14ac:dyDescent="0.2">
      <c r="A13" s="262"/>
      <c r="B13" s="17" t="s">
        <v>132</v>
      </c>
      <c r="C13" s="148">
        <v>251</v>
      </c>
      <c r="D13" s="148">
        <v>2591</v>
      </c>
      <c r="E13" s="148">
        <v>2139</v>
      </c>
      <c r="F13" s="148">
        <v>1013</v>
      </c>
      <c r="G13" s="148">
        <v>501</v>
      </c>
      <c r="H13" s="148">
        <v>11</v>
      </c>
      <c r="I13" s="263">
        <f t="shared" ref="I13" si="2">SUM(C13:H13)</f>
        <v>6506</v>
      </c>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row>
    <row r="14" spans="1:42" ht="15" customHeight="1" x14ac:dyDescent="0.2">
      <c r="A14" s="262"/>
      <c r="B14" s="17" t="s">
        <v>133</v>
      </c>
      <c r="C14" s="36">
        <v>0</v>
      </c>
      <c r="D14" s="36">
        <v>0</v>
      </c>
      <c r="E14" s="36">
        <v>0</v>
      </c>
      <c r="F14" s="36">
        <v>0</v>
      </c>
      <c r="G14" s="36">
        <v>0</v>
      </c>
      <c r="H14" s="148">
        <v>20</v>
      </c>
      <c r="I14" s="263">
        <f>SUM(C14:H14)</f>
        <v>20</v>
      </c>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row>
    <row r="15" spans="1:42" ht="15" customHeight="1" x14ac:dyDescent="0.2">
      <c r="A15" s="262"/>
      <c r="B15" s="17" t="s">
        <v>119</v>
      </c>
      <c r="C15" s="36">
        <v>0</v>
      </c>
      <c r="D15" s="36">
        <v>0</v>
      </c>
      <c r="E15" s="36">
        <v>0</v>
      </c>
      <c r="F15" s="36">
        <v>0</v>
      </c>
      <c r="G15" s="36">
        <v>0</v>
      </c>
      <c r="H15" s="36">
        <v>0</v>
      </c>
      <c r="I15" s="264">
        <v>0</v>
      </c>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row>
    <row r="16" spans="1:42" ht="15" customHeight="1" x14ac:dyDescent="0.2">
      <c r="A16" s="54"/>
      <c r="B16" s="55"/>
      <c r="C16" s="55"/>
      <c r="D16" s="55"/>
      <c r="E16" s="55"/>
      <c r="F16" s="55"/>
      <c r="G16" s="55"/>
      <c r="H16" s="55"/>
      <c r="I16" s="261"/>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row>
    <row r="17" spans="1:42" ht="30" customHeight="1" x14ac:dyDescent="0.2">
      <c r="A17" s="918" t="s">
        <v>91</v>
      </c>
      <c r="B17" s="919"/>
      <c r="C17" s="140">
        <v>785</v>
      </c>
      <c r="D17" s="140">
        <v>9650</v>
      </c>
      <c r="E17" s="140">
        <v>3352</v>
      </c>
      <c r="F17" s="140">
        <v>1805</v>
      </c>
      <c r="G17" s="140">
        <v>836</v>
      </c>
      <c r="H17" s="140">
        <v>5</v>
      </c>
      <c r="I17" s="263">
        <f>SUM(C17:H17)</f>
        <v>16433</v>
      </c>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row>
    <row r="18" spans="1:42" ht="15" customHeight="1" x14ac:dyDescent="0.2">
      <c r="A18" s="16"/>
      <c r="B18" s="17" t="s">
        <v>131</v>
      </c>
      <c r="C18" s="36" t="s">
        <v>22</v>
      </c>
      <c r="D18" s="36" t="s">
        <v>22</v>
      </c>
      <c r="E18" s="36" t="s">
        <v>22</v>
      </c>
      <c r="F18" s="36" t="s">
        <v>22</v>
      </c>
      <c r="G18" s="36" t="s">
        <v>22</v>
      </c>
      <c r="H18" s="36" t="s">
        <v>22</v>
      </c>
      <c r="I18" s="264" t="s">
        <v>22</v>
      </c>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row>
    <row r="19" spans="1:42" ht="15" customHeight="1" x14ac:dyDescent="0.2">
      <c r="A19" s="16"/>
      <c r="B19" s="17" t="s">
        <v>132</v>
      </c>
      <c r="C19" s="36" t="s">
        <v>22</v>
      </c>
      <c r="D19" s="36" t="s">
        <v>22</v>
      </c>
      <c r="E19" s="36" t="s">
        <v>22</v>
      </c>
      <c r="F19" s="36" t="s">
        <v>22</v>
      </c>
      <c r="G19" s="36" t="s">
        <v>22</v>
      </c>
      <c r="H19" s="36" t="s">
        <v>22</v>
      </c>
      <c r="I19" s="264" t="s">
        <v>22</v>
      </c>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row>
    <row r="20" spans="1:42" ht="15" customHeight="1" x14ac:dyDescent="0.2">
      <c r="A20" s="16"/>
      <c r="B20" s="17" t="s">
        <v>133</v>
      </c>
      <c r="C20" s="36" t="s">
        <v>22</v>
      </c>
      <c r="D20" s="36" t="s">
        <v>22</v>
      </c>
      <c r="E20" s="36" t="s">
        <v>22</v>
      </c>
      <c r="F20" s="36" t="s">
        <v>22</v>
      </c>
      <c r="G20" s="36" t="s">
        <v>22</v>
      </c>
      <c r="H20" s="36" t="s">
        <v>22</v>
      </c>
      <c r="I20" s="264" t="s">
        <v>22</v>
      </c>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row>
    <row r="21" spans="1:42" ht="15" customHeight="1" x14ac:dyDescent="0.2">
      <c r="A21" s="16"/>
      <c r="B21" s="17" t="s">
        <v>119</v>
      </c>
      <c r="C21" s="36" t="s">
        <v>22</v>
      </c>
      <c r="D21" s="36" t="s">
        <v>22</v>
      </c>
      <c r="E21" s="36" t="s">
        <v>22</v>
      </c>
      <c r="F21" s="36" t="s">
        <v>22</v>
      </c>
      <c r="G21" s="36" t="s">
        <v>22</v>
      </c>
      <c r="H21" s="36" t="s">
        <v>22</v>
      </c>
      <c r="I21" s="264" t="s">
        <v>22</v>
      </c>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row>
    <row r="22" spans="1:42" ht="15" customHeight="1" x14ac:dyDescent="0.2">
      <c r="A22" s="265"/>
      <c r="B22" s="266"/>
      <c r="C22" s="267"/>
      <c r="D22" s="267"/>
      <c r="E22" s="267"/>
      <c r="F22" s="267"/>
      <c r="G22" s="267"/>
      <c r="H22" s="199"/>
      <c r="I22" s="268"/>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row>
    <row r="23" spans="1:42" s="689" customFormat="1" ht="30" customHeight="1" x14ac:dyDescent="0.2">
      <c r="A23" s="269"/>
      <c r="B23" s="18"/>
      <c r="C23" s="928" t="s">
        <v>174</v>
      </c>
      <c r="D23" s="928"/>
      <c r="E23" s="928"/>
      <c r="F23" s="928"/>
      <c r="G23" s="928"/>
      <c r="H23" s="928"/>
      <c r="I23" s="92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row>
    <row r="24" spans="1:42" ht="30" customHeight="1" x14ac:dyDescent="0.2">
      <c r="A24" s="269"/>
      <c r="B24" s="18"/>
      <c r="C24" s="663" t="s">
        <v>149</v>
      </c>
      <c r="D24" s="663" t="s">
        <v>150</v>
      </c>
      <c r="E24" s="663" t="s">
        <v>151</v>
      </c>
      <c r="F24" s="663" t="s">
        <v>152</v>
      </c>
      <c r="G24" s="663" t="s">
        <v>153</v>
      </c>
      <c r="H24" s="663" t="s">
        <v>119</v>
      </c>
      <c r="I24" s="688" t="s">
        <v>120</v>
      </c>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row>
    <row r="25" spans="1:42" ht="30" customHeight="1" x14ac:dyDescent="0.2">
      <c r="A25" s="918" t="s">
        <v>172</v>
      </c>
      <c r="B25" s="919"/>
      <c r="C25" s="270">
        <f t="shared" ref="C25:I29" si="3">(C5/$I5)*100</f>
        <v>2.7856365614798695</v>
      </c>
      <c r="D25" s="270">
        <f t="shared" si="3"/>
        <v>59.020305785581229</v>
      </c>
      <c r="E25" s="270">
        <f t="shared" si="3"/>
        <v>22.562106932738239</v>
      </c>
      <c r="F25" s="270">
        <f t="shared" si="3"/>
        <v>9.2897585806237437</v>
      </c>
      <c r="G25" s="270">
        <f t="shared" si="3"/>
        <v>4.6778923295402146</v>
      </c>
      <c r="H25" s="270">
        <f t="shared" si="3"/>
        <v>1.6642998100367017</v>
      </c>
      <c r="I25" s="263">
        <f t="shared" si="3"/>
        <v>100</v>
      </c>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row>
    <row r="26" spans="1:42" ht="15" customHeight="1" x14ac:dyDescent="0.2">
      <c r="A26" s="16"/>
      <c r="B26" s="17" t="s">
        <v>131</v>
      </c>
      <c r="C26" s="240">
        <f t="shared" si="3"/>
        <v>2.0369563322583457</v>
      </c>
      <c r="D26" s="240">
        <f>(D6/$I6)*100</f>
        <v>66.151834742438766</v>
      </c>
      <c r="E26" s="240">
        <f t="shared" si="3"/>
        <v>20.557831430314653</v>
      </c>
      <c r="F26" s="240">
        <f t="shared" si="3"/>
        <v>7.335483308637671</v>
      </c>
      <c r="G26" s="240">
        <f t="shared" si="3"/>
        <v>3.8141724047764316</v>
      </c>
      <c r="H26" s="240">
        <f>(H6/$I6)*100</f>
        <v>0.10372178157413056</v>
      </c>
      <c r="I26" s="217">
        <f t="shared" si="3"/>
        <v>100</v>
      </c>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row>
    <row r="27" spans="1:42" ht="15" customHeight="1" x14ac:dyDescent="0.2">
      <c r="A27" s="16"/>
      <c r="B27" s="17" t="s">
        <v>132</v>
      </c>
      <c r="C27" s="240">
        <f t="shared" si="3"/>
        <v>3.3878007238662975</v>
      </c>
      <c r="D27" s="240">
        <f t="shared" si="3"/>
        <v>55.472908239301674</v>
      </c>
      <c r="E27" s="240">
        <f t="shared" si="3"/>
        <v>24.602804981903343</v>
      </c>
      <c r="F27" s="240">
        <f t="shared" si="3"/>
        <v>10.992388758782202</v>
      </c>
      <c r="G27" s="240">
        <f t="shared" si="3"/>
        <v>5.4323238237172671</v>
      </c>
      <c r="H27" s="240">
        <f t="shared" si="3"/>
        <v>0.11177347242921014</v>
      </c>
      <c r="I27" s="217">
        <f t="shared" si="3"/>
        <v>100</v>
      </c>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row>
    <row r="28" spans="1:42" ht="15" customHeight="1" x14ac:dyDescent="0.2">
      <c r="A28" s="16"/>
      <c r="B28" s="17" t="s">
        <v>133</v>
      </c>
      <c r="C28" s="240">
        <f t="shared" si="3"/>
        <v>0</v>
      </c>
      <c r="D28" s="240">
        <f t="shared" si="3"/>
        <v>57.993730407523515</v>
      </c>
      <c r="E28" s="240">
        <f t="shared" si="3"/>
        <v>33.855799373040753</v>
      </c>
      <c r="F28" s="240">
        <f t="shared" si="3"/>
        <v>7.2100313479623823</v>
      </c>
      <c r="G28" s="240">
        <f t="shared" si="3"/>
        <v>0.94043887147335425</v>
      </c>
      <c r="H28" s="240">
        <f t="shared" si="3"/>
        <v>0</v>
      </c>
      <c r="I28" s="217">
        <f t="shared" si="3"/>
        <v>100</v>
      </c>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row>
    <row r="29" spans="1:42" ht="15" customHeight="1" x14ac:dyDescent="0.2">
      <c r="A29" s="16"/>
      <c r="B29" s="17" t="s">
        <v>119</v>
      </c>
      <c r="C29" s="240">
        <f t="shared" si="3"/>
        <v>2.1383866481223923</v>
      </c>
      <c r="D29" s="240">
        <f t="shared" si="3"/>
        <v>9.527121001390821</v>
      </c>
      <c r="E29" s="240">
        <f t="shared" si="3"/>
        <v>8.5883171070931859</v>
      </c>
      <c r="F29" s="240">
        <f t="shared" si="3"/>
        <v>3.8942976356050067</v>
      </c>
      <c r="G29" s="240">
        <f t="shared" si="3"/>
        <v>2.3991655076495135</v>
      </c>
      <c r="H29" s="240">
        <f>(H9/$I9)*100</f>
        <v>73.452712100139081</v>
      </c>
      <c r="I29" s="217">
        <f t="shared" si="3"/>
        <v>100</v>
      </c>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row>
    <row r="30" spans="1:42" ht="15" customHeight="1" x14ac:dyDescent="0.2">
      <c r="A30" s="16"/>
      <c r="B30" s="17"/>
      <c r="C30" s="203"/>
      <c r="D30" s="203"/>
      <c r="E30" s="203"/>
      <c r="F30" s="203"/>
      <c r="G30" s="203"/>
      <c r="H30" s="203"/>
      <c r="I30" s="219"/>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row>
    <row r="31" spans="1:42" ht="30" customHeight="1" x14ac:dyDescent="0.2">
      <c r="A31" s="918" t="s">
        <v>175</v>
      </c>
      <c r="B31" s="919"/>
      <c r="C31" s="270">
        <f t="shared" ref="C31:I33" si="4">(C11/$I11)*100</f>
        <v>3.2092198581560281</v>
      </c>
      <c r="D31" s="270">
        <f t="shared" si="4"/>
        <v>46.932624113475178</v>
      </c>
      <c r="E31" s="270">
        <f t="shared" si="4"/>
        <v>29.946808510638295</v>
      </c>
      <c r="F31" s="270">
        <f t="shared" si="4"/>
        <v>13.971631205673759</v>
      </c>
      <c r="G31" s="270">
        <f t="shared" si="4"/>
        <v>5.6382978723404253</v>
      </c>
      <c r="H31" s="270">
        <f t="shared" si="4"/>
        <v>0.30141843971631205</v>
      </c>
      <c r="I31" s="263">
        <f t="shared" si="4"/>
        <v>100</v>
      </c>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row>
    <row r="32" spans="1:42" ht="15" customHeight="1" x14ac:dyDescent="0.2">
      <c r="A32" s="271"/>
      <c r="B32" s="17" t="s">
        <v>131</v>
      </c>
      <c r="C32" s="240">
        <f>(C12/$I12)*100</f>
        <v>2.3348758939840133</v>
      </c>
      <c r="D32" s="240">
        <f>(D12/$I12)*100</f>
        <v>56.857383256205296</v>
      </c>
      <c r="E32" s="240">
        <f t="shared" si="4"/>
        <v>26.062263357172906</v>
      </c>
      <c r="F32" s="240">
        <f t="shared" si="4"/>
        <v>11.842658813630628</v>
      </c>
      <c r="G32" s="240">
        <f t="shared" si="4"/>
        <v>2.8397139251156922</v>
      </c>
      <c r="H32" s="240">
        <f t="shared" si="4"/>
        <v>6.3104753891459822E-2</v>
      </c>
      <c r="I32" s="260">
        <f t="shared" si="4"/>
        <v>100</v>
      </c>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row>
    <row r="33" spans="1:42" ht="15" customHeight="1" x14ac:dyDescent="0.2">
      <c r="A33" s="271"/>
      <c r="B33" s="17" t="s">
        <v>132</v>
      </c>
      <c r="C33" s="240">
        <f t="shared" si="4"/>
        <v>3.8579772517675992</v>
      </c>
      <c r="D33" s="240">
        <f>(D13/$I13)*100</f>
        <v>39.824777128804179</v>
      </c>
      <c r="E33" s="240">
        <f t="shared" si="4"/>
        <v>32.877343990162927</v>
      </c>
      <c r="F33" s="240">
        <f t="shared" si="4"/>
        <v>15.570242852751306</v>
      </c>
      <c r="G33" s="240">
        <f t="shared" si="4"/>
        <v>7.7005840762373197</v>
      </c>
      <c r="H33" s="240">
        <f t="shared" si="4"/>
        <v>0.16907470027666768</v>
      </c>
      <c r="I33" s="260">
        <f t="shared" si="4"/>
        <v>100</v>
      </c>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row>
    <row r="34" spans="1:42" ht="15" customHeight="1" x14ac:dyDescent="0.2">
      <c r="A34" s="271"/>
      <c r="B34" s="17" t="s">
        <v>133</v>
      </c>
      <c r="C34" s="272">
        <f t="shared" ref="C34:I35" si="5">IFERROR(((C14/$I14)*100),".")</f>
        <v>0</v>
      </c>
      <c r="D34" s="272">
        <f t="shared" si="5"/>
        <v>0</v>
      </c>
      <c r="E34" s="272">
        <f t="shared" si="5"/>
        <v>0</v>
      </c>
      <c r="F34" s="272">
        <f t="shared" si="5"/>
        <v>0</v>
      </c>
      <c r="G34" s="272">
        <f t="shared" si="5"/>
        <v>0</v>
      </c>
      <c r="H34" s="272">
        <f t="shared" si="5"/>
        <v>100</v>
      </c>
      <c r="I34" s="273">
        <f t="shared" si="5"/>
        <v>100</v>
      </c>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row>
    <row r="35" spans="1:42" ht="15" customHeight="1" x14ac:dyDescent="0.2">
      <c r="A35" s="271"/>
      <c r="B35" s="17" t="s">
        <v>119</v>
      </c>
      <c r="C35" s="272" t="str">
        <f>IFERROR(((C15/$I15)*100),".")</f>
        <v>.</v>
      </c>
      <c r="D35" s="272" t="str">
        <f>IFERROR(((D15/$I15)*100),".")</f>
        <v>.</v>
      </c>
      <c r="E35" s="272" t="str">
        <f>IFERROR(((E15/$I15)*100),".")</f>
        <v>.</v>
      </c>
      <c r="F35" s="272" t="str">
        <f>IFERROR(((F15/$I15)*100),".")</f>
        <v>.</v>
      </c>
      <c r="G35" s="272" t="str">
        <f>IFERROR(((G15/$I15)*100),".")</f>
        <v>.</v>
      </c>
      <c r="H35" s="272" t="str">
        <f t="shared" si="5"/>
        <v>.</v>
      </c>
      <c r="I35" s="274" t="str">
        <f t="shared" si="5"/>
        <v>.</v>
      </c>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row>
    <row r="36" spans="1:42" ht="15" customHeight="1" x14ac:dyDescent="0.2">
      <c r="A36" s="16"/>
      <c r="B36" s="17"/>
      <c r="C36" s="203"/>
      <c r="D36" s="203"/>
      <c r="E36" s="203"/>
      <c r="F36" s="203"/>
      <c r="G36" s="203"/>
      <c r="H36" s="203"/>
      <c r="I36" s="219"/>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row>
    <row r="37" spans="1:42" ht="30" customHeight="1" x14ac:dyDescent="0.2">
      <c r="A37" s="918" t="s">
        <v>91</v>
      </c>
      <c r="B37" s="919"/>
      <c r="C37" s="270">
        <f>(C17/$I$17)*100</f>
        <v>4.7769731637558568</v>
      </c>
      <c r="D37" s="270">
        <f>(D17/$I$17)*100</f>
        <v>58.723300675470092</v>
      </c>
      <c r="E37" s="270">
        <f t="shared" ref="E37:I37" si="6">(E17/$I$17)*100</f>
        <v>20.397979675044116</v>
      </c>
      <c r="F37" s="270">
        <f t="shared" si="6"/>
        <v>10.983995618572385</v>
      </c>
      <c r="G37" s="270">
        <f t="shared" si="6"/>
        <v>5.087324286496683</v>
      </c>
      <c r="H37" s="270">
        <f t="shared" si="6"/>
        <v>3.0426580660865329E-2</v>
      </c>
      <c r="I37" s="263">
        <f t="shared" si="6"/>
        <v>100</v>
      </c>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row>
    <row r="38" spans="1:42" ht="15" customHeight="1" x14ac:dyDescent="0.2">
      <c r="A38" s="16"/>
      <c r="B38" s="17" t="s">
        <v>131</v>
      </c>
      <c r="C38" s="272" t="str">
        <f>IFERROR(((C18/$I18)*100),".")</f>
        <v>.</v>
      </c>
      <c r="D38" s="272" t="str">
        <f t="shared" ref="D38:I40" si="7">IFERROR(((D18/$I18)*100),".")</f>
        <v>.</v>
      </c>
      <c r="E38" s="272" t="str">
        <f t="shared" si="7"/>
        <v>.</v>
      </c>
      <c r="F38" s="272" t="str">
        <f t="shared" si="7"/>
        <v>.</v>
      </c>
      <c r="G38" s="272" t="str">
        <f t="shared" si="7"/>
        <v>.</v>
      </c>
      <c r="H38" s="272" t="str">
        <f t="shared" si="7"/>
        <v>.</v>
      </c>
      <c r="I38" s="274" t="str">
        <f t="shared" si="7"/>
        <v>.</v>
      </c>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row>
    <row r="39" spans="1:42" ht="15" customHeight="1" x14ac:dyDescent="0.2">
      <c r="A39" s="16"/>
      <c r="B39" s="17" t="s">
        <v>132</v>
      </c>
      <c r="C39" s="272" t="str">
        <f>IFERROR(((C19/$I19)*100),".")</f>
        <v>.</v>
      </c>
      <c r="D39" s="272" t="str">
        <f t="shared" si="7"/>
        <v>.</v>
      </c>
      <c r="E39" s="272" t="str">
        <f t="shared" si="7"/>
        <v>.</v>
      </c>
      <c r="F39" s="272" t="str">
        <f t="shared" si="7"/>
        <v>.</v>
      </c>
      <c r="G39" s="272" t="str">
        <f t="shared" si="7"/>
        <v>.</v>
      </c>
      <c r="H39" s="272" t="str">
        <f t="shared" si="7"/>
        <v>.</v>
      </c>
      <c r="I39" s="274" t="str">
        <f t="shared" si="7"/>
        <v>.</v>
      </c>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row>
    <row r="40" spans="1:42" ht="15" customHeight="1" x14ac:dyDescent="0.2">
      <c r="A40" s="16"/>
      <c r="B40" s="17" t="s">
        <v>133</v>
      </c>
      <c r="C40" s="272" t="str">
        <f>IFERROR(((C20/$I20)*100),".")</f>
        <v>.</v>
      </c>
      <c r="D40" s="272" t="str">
        <f t="shared" si="7"/>
        <v>.</v>
      </c>
      <c r="E40" s="272" t="str">
        <f t="shared" si="7"/>
        <v>.</v>
      </c>
      <c r="F40" s="272" t="str">
        <f t="shared" si="7"/>
        <v>.</v>
      </c>
      <c r="G40" s="272" t="str">
        <f t="shared" si="7"/>
        <v>.</v>
      </c>
      <c r="H40" s="272" t="str">
        <f t="shared" si="7"/>
        <v>.</v>
      </c>
      <c r="I40" s="274" t="str">
        <f t="shared" si="7"/>
        <v>.</v>
      </c>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row>
    <row r="41" spans="1:42" ht="15" customHeight="1" x14ac:dyDescent="0.2">
      <c r="A41" s="16"/>
      <c r="B41" s="17" t="s">
        <v>119</v>
      </c>
      <c r="C41" s="272" t="str">
        <f t="shared" ref="C41:I41" si="8">IFERROR(((C21/$I21)*100),".")</f>
        <v>.</v>
      </c>
      <c r="D41" s="272" t="str">
        <f t="shared" si="8"/>
        <v>.</v>
      </c>
      <c r="E41" s="272" t="str">
        <f t="shared" si="8"/>
        <v>.</v>
      </c>
      <c r="F41" s="272" t="str">
        <f t="shared" si="8"/>
        <v>.</v>
      </c>
      <c r="G41" s="272" t="str">
        <f t="shared" si="8"/>
        <v>.</v>
      </c>
      <c r="H41" s="272" t="str">
        <f t="shared" si="8"/>
        <v>.</v>
      </c>
      <c r="I41" s="274" t="str">
        <f t="shared" si="8"/>
        <v>.</v>
      </c>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row>
    <row r="42" spans="1:42" ht="15" customHeight="1" x14ac:dyDescent="0.2">
      <c r="A42" s="265"/>
      <c r="B42" s="266"/>
      <c r="C42" s="267"/>
      <c r="D42" s="267"/>
      <c r="E42" s="267"/>
      <c r="F42" s="267"/>
      <c r="G42" s="267"/>
      <c r="H42" s="199"/>
      <c r="I42" s="268"/>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row>
    <row r="43" spans="1:42" s="689" customFormat="1" ht="30" customHeight="1" x14ac:dyDescent="0.2">
      <c r="A43" s="269"/>
      <c r="B43" s="18"/>
      <c r="C43" s="928" t="s">
        <v>176</v>
      </c>
      <c r="D43" s="928"/>
      <c r="E43" s="928"/>
      <c r="F43" s="928"/>
      <c r="G43" s="928"/>
      <c r="H43" s="928"/>
      <c r="I43" s="92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row>
    <row r="44" spans="1:42" ht="30" customHeight="1" x14ac:dyDescent="0.2">
      <c r="A44" s="16"/>
      <c r="B44" s="17"/>
      <c r="C44" s="222" t="s">
        <v>149</v>
      </c>
      <c r="D44" s="222" t="s">
        <v>150</v>
      </c>
      <c r="E44" s="222" t="s">
        <v>151</v>
      </c>
      <c r="F44" s="222" t="s">
        <v>152</v>
      </c>
      <c r="G44" s="222" t="s">
        <v>153</v>
      </c>
      <c r="H44" s="222" t="s">
        <v>119</v>
      </c>
      <c r="I44" s="225" t="s">
        <v>120</v>
      </c>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row>
    <row r="45" spans="1:42" ht="30" customHeight="1" x14ac:dyDescent="0.2">
      <c r="A45" s="918" t="s">
        <v>172</v>
      </c>
      <c r="B45" s="919"/>
      <c r="C45" s="270">
        <f t="shared" ref="C45:I49" si="9">(C5/C$5)*100</f>
        <v>100</v>
      </c>
      <c r="D45" s="270">
        <f t="shared" si="9"/>
        <v>100</v>
      </c>
      <c r="E45" s="270">
        <f t="shared" si="9"/>
        <v>100</v>
      </c>
      <c r="F45" s="270">
        <f t="shared" si="9"/>
        <v>100</v>
      </c>
      <c r="G45" s="270">
        <f t="shared" si="9"/>
        <v>100</v>
      </c>
      <c r="H45" s="270">
        <f t="shared" si="9"/>
        <v>100</v>
      </c>
      <c r="I45" s="263">
        <f t="shared" si="9"/>
        <v>100</v>
      </c>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row>
    <row r="46" spans="1:42" ht="15" customHeight="1" x14ac:dyDescent="0.2">
      <c r="A46" s="16"/>
      <c r="B46" s="17" t="s">
        <v>131</v>
      </c>
      <c r="C46" s="240">
        <f>(C6/C$5)*100</f>
        <v>30.945444915254239</v>
      </c>
      <c r="D46" s="240">
        <f t="shared" si="9"/>
        <v>47.432924809539585</v>
      </c>
      <c r="E46" s="240">
        <f t="shared" si="9"/>
        <v>38.560007847368674</v>
      </c>
      <c r="F46" s="240">
        <f t="shared" si="9"/>
        <v>33.416716299384554</v>
      </c>
      <c r="G46" s="240">
        <f t="shared" si="9"/>
        <v>34.505598486043212</v>
      </c>
      <c r="H46" s="240">
        <f t="shared" si="9"/>
        <v>2.6374113475177303</v>
      </c>
      <c r="I46" s="217">
        <f t="shared" si="9"/>
        <v>42.319396543774552</v>
      </c>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row>
    <row r="47" spans="1:42" ht="15" customHeight="1" x14ac:dyDescent="0.2">
      <c r="A47" s="16"/>
      <c r="B47" s="17" t="s">
        <v>132</v>
      </c>
      <c r="C47" s="240">
        <f t="shared" si="9"/>
        <v>67.425847457627114</v>
      </c>
      <c r="D47" s="240">
        <f t="shared" si="9"/>
        <v>52.108970232552323</v>
      </c>
      <c r="E47" s="240">
        <f t="shared" si="9"/>
        <v>60.455801330782947</v>
      </c>
      <c r="F47" s="240">
        <f t="shared" si="9"/>
        <v>65.602541195155851</v>
      </c>
      <c r="G47" s="240">
        <f t="shared" si="9"/>
        <v>64.38258949692478</v>
      </c>
      <c r="H47" s="240">
        <f t="shared" si="9"/>
        <v>3.7234042553191489</v>
      </c>
      <c r="I47" s="217">
        <f t="shared" si="9"/>
        <v>55.441249700300624</v>
      </c>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row>
    <row r="48" spans="1:42" ht="15" customHeight="1" x14ac:dyDescent="0.2">
      <c r="A48" s="16"/>
      <c r="B48" s="17" t="s">
        <v>133</v>
      </c>
      <c r="C48" s="240">
        <f t="shared" si="9"/>
        <v>0</v>
      </c>
      <c r="D48" s="240">
        <f t="shared" si="9"/>
        <v>0.1156199416275538</v>
      </c>
      <c r="E48" s="240">
        <f t="shared" si="9"/>
        <v>0.17656579528176958</v>
      </c>
      <c r="F48" s="240">
        <f t="shared" si="9"/>
        <v>9.1324200913242004E-2</v>
      </c>
      <c r="G48" s="240">
        <f t="shared" si="9"/>
        <v>2.365557483046838E-2</v>
      </c>
      <c r="H48" s="240">
        <f t="shared" si="9"/>
        <v>0</v>
      </c>
      <c r="I48" s="217">
        <f t="shared" si="9"/>
        <v>0.11766658674683241</v>
      </c>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row>
    <row r="49" spans="1:42" ht="15" customHeight="1" x14ac:dyDescent="0.2">
      <c r="A49" s="16"/>
      <c r="B49" s="17" t="s">
        <v>119</v>
      </c>
      <c r="C49" s="240">
        <f t="shared" si="9"/>
        <v>1.6287076271186443</v>
      </c>
      <c r="D49" s="240">
        <f t="shared" si="9"/>
        <v>0.34248501628053774</v>
      </c>
      <c r="E49" s="240">
        <f t="shared" si="9"/>
        <v>0.80762502656661261</v>
      </c>
      <c r="F49" s="240">
        <f t="shared" si="9"/>
        <v>0.88941830454635706</v>
      </c>
      <c r="G49" s="240">
        <f t="shared" si="9"/>
        <v>1.0881564422015455</v>
      </c>
      <c r="H49" s="240">
        <f t="shared" si="9"/>
        <v>93.63918439716312</v>
      </c>
      <c r="I49" s="217">
        <f t="shared" si="9"/>
        <v>2.1216871691779939</v>
      </c>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row>
    <row r="50" spans="1:42" ht="15" customHeight="1" x14ac:dyDescent="0.2">
      <c r="A50" s="16"/>
      <c r="B50" s="17"/>
      <c r="C50" s="203"/>
      <c r="D50" s="203"/>
      <c r="E50" s="203"/>
      <c r="F50" s="203"/>
      <c r="G50" s="203"/>
      <c r="H50" s="203"/>
      <c r="I50" s="219"/>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row>
    <row r="51" spans="1:42" ht="30" customHeight="1" x14ac:dyDescent="0.2">
      <c r="A51" s="918" t="s">
        <v>175</v>
      </c>
      <c r="B51" s="919"/>
      <c r="C51" s="270">
        <f>(C11/C$11)*100</f>
        <v>100</v>
      </c>
      <c r="D51" s="270">
        <f t="shared" ref="D51:I53" si="10">(D11/D$11)*100</f>
        <v>100</v>
      </c>
      <c r="E51" s="270">
        <f>(E11/E$11)*100</f>
        <v>100</v>
      </c>
      <c r="F51" s="270">
        <f t="shared" si="10"/>
        <v>100</v>
      </c>
      <c r="G51" s="270">
        <f>(G11/G$11)*100</f>
        <v>100</v>
      </c>
      <c r="H51" s="270">
        <f t="shared" si="10"/>
        <v>100</v>
      </c>
      <c r="I51" s="263">
        <f t="shared" si="10"/>
        <v>100</v>
      </c>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row>
    <row r="52" spans="1:42" ht="15" customHeight="1" x14ac:dyDescent="0.2">
      <c r="A52" s="271"/>
      <c r="B52" s="17" t="s">
        <v>131</v>
      </c>
      <c r="C52" s="240">
        <f>(C12/C$11)*100</f>
        <v>30.662983425414364</v>
      </c>
      <c r="D52" s="240">
        <f t="shared" si="10"/>
        <v>51.057801284472994</v>
      </c>
      <c r="E52" s="240">
        <f>(E12/E$11)*100</f>
        <v>36.678507992895206</v>
      </c>
      <c r="F52" s="240">
        <f>(F12/F$11)*100</f>
        <v>35.723350253807105</v>
      </c>
      <c r="G52" s="240">
        <f t="shared" si="10"/>
        <v>21.226415094339622</v>
      </c>
      <c r="H52" s="240">
        <f t="shared" si="10"/>
        <v>8.8235294117647065</v>
      </c>
      <c r="I52" s="217">
        <f t="shared" si="10"/>
        <v>42.145390070921984</v>
      </c>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row>
    <row r="53" spans="1:42" ht="15" customHeight="1" x14ac:dyDescent="0.2">
      <c r="A53" s="271"/>
      <c r="B53" s="17" t="s">
        <v>132</v>
      </c>
      <c r="C53" s="240">
        <f>(C13/C$11)*100</f>
        <v>69.337016574585633</v>
      </c>
      <c r="D53" s="240">
        <f t="shared" si="10"/>
        <v>48.942198715527013</v>
      </c>
      <c r="E53" s="240">
        <f t="shared" si="10"/>
        <v>63.321492007104794</v>
      </c>
      <c r="F53" s="240">
        <f>(F13/F$11)*100</f>
        <v>64.276649746192888</v>
      </c>
      <c r="G53" s="240">
        <f t="shared" si="10"/>
        <v>78.773584905660371</v>
      </c>
      <c r="H53" s="240">
        <f t="shared" si="10"/>
        <v>32.352941176470587</v>
      </c>
      <c r="I53" s="217">
        <f t="shared" si="10"/>
        <v>57.677304964539012</v>
      </c>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row>
    <row r="54" spans="1:42" ht="15" customHeight="1" x14ac:dyDescent="0.2">
      <c r="A54" s="271"/>
      <c r="B54" s="17" t="s">
        <v>133</v>
      </c>
      <c r="C54" s="240">
        <f>IFERROR(((C14/C$11)*100),".")</f>
        <v>0</v>
      </c>
      <c r="D54" s="240">
        <f t="shared" ref="D54:I55" si="11">IFERROR(((D14/D$11)*100),".")</f>
        <v>0</v>
      </c>
      <c r="E54" s="240">
        <f t="shared" si="11"/>
        <v>0</v>
      </c>
      <c r="F54" s="240">
        <f>IFERROR(((F14/F$11)*100),".")</f>
        <v>0</v>
      </c>
      <c r="G54" s="240">
        <f t="shared" si="11"/>
        <v>0</v>
      </c>
      <c r="H54" s="240">
        <f t="shared" si="11"/>
        <v>58.82352941176471</v>
      </c>
      <c r="I54" s="217">
        <f>IFERROR(((I14/I$11)*100),".")</f>
        <v>0.1773049645390071</v>
      </c>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row>
    <row r="55" spans="1:42" ht="15" customHeight="1" x14ac:dyDescent="0.2">
      <c r="A55" s="271"/>
      <c r="B55" s="17" t="s">
        <v>119</v>
      </c>
      <c r="C55" s="240">
        <f>IFERROR(((C15/C$11)*100),".")</f>
        <v>0</v>
      </c>
      <c r="D55" s="240">
        <f t="shared" si="11"/>
        <v>0</v>
      </c>
      <c r="E55" s="240">
        <f t="shared" si="11"/>
        <v>0</v>
      </c>
      <c r="F55" s="240">
        <f>IFERROR(((F15/F$11)*100),".")</f>
        <v>0</v>
      </c>
      <c r="G55" s="240">
        <f t="shared" si="11"/>
        <v>0</v>
      </c>
      <c r="H55" s="240">
        <f t="shared" si="11"/>
        <v>0</v>
      </c>
      <c r="I55" s="217">
        <f t="shared" si="11"/>
        <v>0</v>
      </c>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row>
    <row r="56" spans="1:42" ht="15" customHeight="1" x14ac:dyDescent="0.2">
      <c r="A56" s="16"/>
      <c r="B56" s="17"/>
      <c r="C56" s="203"/>
      <c r="D56" s="203"/>
      <c r="E56" s="203"/>
      <c r="F56" s="203"/>
      <c r="G56" s="203"/>
      <c r="H56" s="203"/>
      <c r="I56" s="219"/>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row>
    <row r="57" spans="1:42" ht="30" customHeight="1" x14ac:dyDescent="0.2">
      <c r="A57" s="918" t="s">
        <v>91</v>
      </c>
      <c r="B57" s="919"/>
      <c r="C57" s="270">
        <f>(C17/C$17)*100</f>
        <v>100</v>
      </c>
      <c r="D57" s="270">
        <f>(D17/D$17)*100</f>
        <v>100</v>
      </c>
      <c r="E57" s="270">
        <f t="shared" ref="E57:I57" si="12">(E17/E$17)*100</f>
        <v>100</v>
      </c>
      <c r="F57" s="270">
        <f t="shared" si="12"/>
        <v>100</v>
      </c>
      <c r="G57" s="270">
        <f t="shared" si="12"/>
        <v>100</v>
      </c>
      <c r="H57" s="270">
        <f t="shared" si="12"/>
        <v>100</v>
      </c>
      <c r="I57" s="263">
        <f t="shared" si="12"/>
        <v>100</v>
      </c>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row>
    <row r="58" spans="1:42" ht="15" customHeight="1" x14ac:dyDescent="0.2">
      <c r="A58" s="262"/>
      <c r="B58" s="17" t="s">
        <v>131</v>
      </c>
      <c r="C58" s="272" t="s">
        <v>89</v>
      </c>
      <c r="D58" s="272" t="s">
        <v>89</v>
      </c>
      <c r="E58" s="272" t="s">
        <v>89</v>
      </c>
      <c r="F58" s="272" t="s">
        <v>89</v>
      </c>
      <c r="G58" s="272" t="s">
        <v>89</v>
      </c>
      <c r="H58" s="272" t="s">
        <v>89</v>
      </c>
      <c r="I58" s="252" t="s">
        <v>89</v>
      </c>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row>
    <row r="59" spans="1:42" ht="15" customHeight="1" x14ac:dyDescent="0.2">
      <c r="A59" s="262"/>
      <c r="B59" s="17" t="s">
        <v>132</v>
      </c>
      <c r="C59" s="272" t="s">
        <v>89</v>
      </c>
      <c r="D59" s="272" t="s">
        <v>89</v>
      </c>
      <c r="E59" s="272" t="s">
        <v>89</v>
      </c>
      <c r="F59" s="272" t="s">
        <v>89</v>
      </c>
      <c r="G59" s="272" t="s">
        <v>89</v>
      </c>
      <c r="H59" s="272" t="s">
        <v>89</v>
      </c>
      <c r="I59" s="252" t="s">
        <v>89</v>
      </c>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row>
    <row r="60" spans="1:42" ht="15" customHeight="1" x14ac:dyDescent="0.2">
      <c r="A60" s="262"/>
      <c r="B60" s="17" t="s">
        <v>133</v>
      </c>
      <c r="C60" s="272" t="s">
        <v>89</v>
      </c>
      <c r="D60" s="272" t="s">
        <v>89</v>
      </c>
      <c r="E60" s="272" t="s">
        <v>89</v>
      </c>
      <c r="F60" s="272" t="s">
        <v>89</v>
      </c>
      <c r="G60" s="272" t="s">
        <v>89</v>
      </c>
      <c r="H60" s="272" t="s">
        <v>89</v>
      </c>
      <c r="I60" s="252" t="s">
        <v>89</v>
      </c>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row>
    <row r="61" spans="1:42" ht="15" customHeight="1" x14ac:dyDescent="0.2">
      <c r="A61" s="262"/>
      <c r="B61" s="17" t="s">
        <v>119</v>
      </c>
      <c r="C61" s="272" t="s">
        <v>89</v>
      </c>
      <c r="D61" s="272" t="s">
        <v>89</v>
      </c>
      <c r="E61" s="272" t="s">
        <v>89</v>
      </c>
      <c r="F61" s="272" t="s">
        <v>89</v>
      </c>
      <c r="G61" s="272" t="s">
        <v>89</v>
      </c>
      <c r="H61" s="272" t="s">
        <v>89</v>
      </c>
      <c r="I61" s="252" t="s">
        <v>89</v>
      </c>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row>
    <row r="62" spans="1:42" ht="15" customHeight="1" x14ac:dyDescent="0.2">
      <c r="A62" s="54"/>
      <c r="B62" s="55"/>
      <c r="C62" s="203"/>
      <c r="D62" s="203"/>
      <c r="E62" s="203"/>
      <c r="F62" s="203"/>
      <c r="G62" s="203"/>
      <c r="H62" s="203"/>
      <c r="I62" s="219"/>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row>
    <row r="63" spans="1:42" ht="15" customHeight="1" x14ac:dyDescent="0.2">
      <c r="A63" s="153"/>
      <c r="B63" s="154"/>
      <c r="C63" s="275"/>
      <c r="D63" s="275"/>
      <c r="E63" s="275"/>
      <c r="F63" s="275"/>
      <c r="G63" s="275"/>
      <c r="H63" s="275"/>
      <c r="I63" s="276"/>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row>
    <row r="64" spans="1:42" ht="15" customHeight="1" x14ac:dyDescent="0.2">
      <c r="A64" s="16" t="s">
        <v>177</v>
      </c>
      <c r="B64" s="17"/>
      <c r="C64" s="17"/>
      <c r="D64" s="17"/>
      <c r="E64" s="17"/>
      <c r="F64" s="17"/>
      <c r="G64" s="17"/>
      <c r="H64" s="17"/>
      <c r="I64" s="187"/>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row>
    <row r="65" spans="1:42" ht="15" customHeight="1" x14ac:dyDescent="0.2">
      <c r="A65" s="16" t="s">
        <v>178</v>
      </c>
      <c r="B65" s="17"/>
      <c r="C65" s="17"/>
      <c r="D65" s="17"/>
      <c r="E65" s="17"/>
      <c r="F65" s="17"/>
      <c r="G65" s="17"/>
      <c r="H65" s="17"/>
      <c r="I65" s="187"/>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row>
    <row r="66" spans="1:42" ht="15" customHeight="1" x14ac:dyDescent="0.2">
      <c r="A66" s="16" t="s">
        <v>179</v>
      </c>
      <c r="B66" s="17"/>
      <c r="C66" s="17"/>
      <c r="D66" s="17"/>
      <c r="E66" s="17"/>
      <c r="F66" s="17"/>
      <c r="G66" s="17"/>
      <c r="H66" s="17"/>
      <c r="I66" s="187"/>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row>
    <row r="67" spans="1:42" ht="15" customHeight="1" x14ac:dyDescent="0.2">
      <c r="A67" s="16" t="s">
        <v>654</v>
      </c>
      <c r="B67" s="17"/>
      <c r="C67" s="17"/>
      <c r="D67" s="17"/>
      <c r="E67" s="17"/>
      <c r="F67" s="17"/>
      <c r="G67" s="17"/>
      <c r="H67" s="17"/>
      <c r="I67" s="187"/>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row>
    <row r="68" spans="1:42" ht="15" customHeight="1" x14ac:dyDescent="0.2">
      <c r="A68" s="16" t="s">
        <v>653</v>
      </c>
      <c r="B68" s="17"/>
      <c r="C68" s="17"/>
      <c r="D68" s="17"/>
      <c r="E68" s="17"/>
      <c r="F68" s="17"/>
      <c r="G68" s="17"/>
      <c r="H68" s="17"/>
      <c r="I68" s="187"/>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row>
    <row r="69" spans="1:42" ht="15" customHeight="1" x14ac:dyDescent="0.2">
      <c r="A69" s="16" t="s">
        <v>180</v>
      </c>
      <c r="B69" s="17"/>
      <c r="C69" s="17"/>
      <c r="D69" s="17"/>
      <c r="E69" s="17"/>
      <c r="F69" s="17"/>
      <c r="G69" s="17"/>
      <c r="H69" s="17"/>
      <c r="I69" s="187"/>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row>
    <row r="70" spans="1:42" ht="15" customHeight="1" x14ac:dyDescent="0.2">
      <c r="A70" s="54"/>
      <c r="B70" s="55"/>
      <c r="C70" s="55"/>
      <c r="D70" s="55"/>
      <c r="E70" s="55"/>
      <c r="F70" s="55"/>
      <c r="G70" s="55"/>
      <c r="H70" s="55"/>
      <c r="I70" s="188"/>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row>
    <row r="71" spans="1:42" ht="15" customHeight="1"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row>
    <row r="72" spans="1:42" ht="15" customHeight="1"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row>
    <row r="73" spans="1:42" ht="15" customHeight="1"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row>
    <row r="74" spans="1:42" ht="15" customHeight="1"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row>
    <row r="75" spans="1:42" ht="15" customHeight="1"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row>
    <row r="76" spans="1:42" ht="15" customHeight="1"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row>
    <row r="77" spans="1:42" ht="15" customHeight="1"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row>
    <row r="78" spans="1:42" ht="15" customHeight="1"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row>
    <row r="79" spans="1:42" ht="15" customHeight="1"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row>
    <row r="80" spans="1:42" ht="15" customHeight="1"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row>
    <row r="81" spans="1:42" ht="15" customHeight="1"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row>
    <row r="82" spans="1:42" ht="15" customHeight="1"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row>
    <row r="83" spans="1:42" ht="15" customHeight="1"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row>
    <row r="84" spans="1:42" ht="15" customHeight="1"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row>
    <row r="85" spans="1:42" ht="15" customHeight="1"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row>
    <row r="86" spans="1:42" ht="15" customHeight="1"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row>
    <row r="87" spans="1:42" ht="15" customHeight="1"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row>
    <row r="88" spans="1:42" ht="15" customHeight="1"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row>
    <row r="89" spans="1:42" ht="15" customHeight="1"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row>
    <row r="90" spans="1:42" ht="15" customHeight="1"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row>
    <row r="91" spans="1:42" ht="15" customHeight="1"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row>
    <row r="92" spans="1:42" ht="15" customHeight="1"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row>
    <row r="93" spans="1:42" ht="15" customHeight="1"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row>
    <row r="94" spans="1:42" ht="15" customHeight="1"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row>
    <row r="95" spans="1:42" ht="15" customHeight="1"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row>
    <row r="96" spans="1:42" ht="15" customHeight="1"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row>
    <row r="97" spans="1:42" ht="15" customHeight="1"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row>
    <row r="98" spans="1:42" ht="15" customHeight="1"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row>
    <row r="99" spans="1:42" ht="15" customHeight="1"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row>
    <row r="100" spans="1:42" ht="15" customHeight="1"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row>
    <row r="101" spans="1:42" ht="15" customHeight="1"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row>
    <row r="102" spans="1:42" ht="15" customHeight="1"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row>
    <row r="103" spans="1:42" ht="15" customHeight="1"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row>
    <row r="104" spans="1:42" ht="15" customHeight="1"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row>
    <row r="105" spans="1:42" ht="15" customHeight="1"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row>
    <row r="106" spans="1:42" ht="15" customHeight="1"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row>
    <row r="107" spans="1:42" ht="15" customHeight="1"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row>
    <row r="108" spans="1:42" ht="15" customHeight="1"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row>
    <row r="109" spans="1:42" ht="15" customHeight="1"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row>
    <row r="110" spans="1:42" ht="15" customHeight="1"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row>
    <row r="111" spans="1:42" ht="15" customHeight="1"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row>
    <row r="112" spans="1:42" ht="15" customHeight="1"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row>
    <row r="113" spans="1:42" ht="15" customHeight="1"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row>
    <row r="114" spans="1:42" ht="15" customHeight="1"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row>
    <row r="115" spans="1:42" ht="15" customHeight="1"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row>
    <row r="116" spans="1:42" ht="15" customHeight="1"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row>
    <row r="117" spans="1:42" ht="15" customHeight="1"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row>
    <row r="118" spans="1:42" ht="15" customHeight="1"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row>
    <row r="119" spans="1:42" ht="15" customHeight="1"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row>
    <row r="120" spans="1:42" ht="15" customHeight="1"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row>
    <row r="121" spans="1:42" ht="15" customHeight="1"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row>
    <row r="122" spans="1:42" ht="15" customHeight="1"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row>
    <row r="123" spans="1:42" ht="15" customHeight="1"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row>
    <row r="124" spans="1:42" ht="15" customHeight="1"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row>
    <row r="125" spans="1:42" ht="15" customHeight="1"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row>
    <row r="126" spans="1:42" ht="15" customHeight="1" x14ac:dyDescent="0.2">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row>
    <row r="127" spans="1:42" ht="15" customHeight="1" x14ac:dyDescent="0.2">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row>
    <row r="128" spans="1:42" ht="15" customHeight="1" x14ac:dyDescent="0.2">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row>
    <row r="129" spans="1:42" ht="15" customHeight="1" x14ac:dyDescent="0.2">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row>
    <row r="130" spans="1:42" ht="15" customHeight="1" x14ac:dyDescent="0.2">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row>
    <row r="131" spans="1:42" ht="15" customHeight="1" x14ac:dyDescent="0.2">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row>
    <row r="132" spans="1:42" ht="15" customHeight="1" x14ac:dyDescent="0.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row>
    <row r="133" spans="1:42" ht="15" customHeight="1" x14ac:dyDescent="0.2">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row>
    <row r="134" spans="1:42" ht="15" customHeight="1"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row>
    <row r="135" spans="1:42" ht="15" customHeight="1" x14ac:dyDescent="0.2">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row>
    <row r="136" spans="1:42" ht="15" customHeight="1" x14ac:dyDescent="0.2">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row>
    <row r="137" spans="1:42" ht="15" customHeight="1" x14ac:dyDescent="0.2">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row>
    <row r="138" spans="1:42" ht="15" customHeight="1" x14ac:dyDescent="0.2"/>
    <row r="139" spans="1:42" ht="15" customHeight="1" x14ac:dyDescent="0.2"/>
    <row r="140" spans="1:42" ht="15" customHeight="1" x14ac:dyDescent="0.2"/>
  </sheetData>
  <mergeCells count="13">
    <mergeCell ref="A2:H2"/>
    <mergeCell ref="A57:B57"/>
    <mergeCell ref="C3:I3"/>
    <mergeCell ref="A5:B5"/>
    <mergeCell ref="A11:B11"/>
    <mergeCell ref="A17:B17"/>
    <mergeCell ref="C23:I23"/>
    <mergeCell ref="A25:B25"/>
    <mergeCell ref="A31:B31"/>
    <mergeCell ref="A37:B37"/>
    <mergeCell ref="C43:I43"/>
    <mergeCell ref="A45:B45"/>
    <mergeCell ref="A51:B51"/>
  </mergeCells>
  <hyperlinks>
    <hyperlink ref="B1" location="CONTENTS!A1" display="Contents"/>
  </hyperlinks>
  <printOptions horizontalCentered="1"/>
  <pageMargins left="0.43307086614173229" right="0.43307086614173229" top="0.74803149606299213" bottom="0.74803149606299213" header="0.31496062992125984" footer="0.31496062992125984"/>
  <pageSetup paperSize="9" scale="90" orientation="landscape" cellComments="atEnd"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rowBreaks count="2" manualBreakCount="2">
    <brk id="22" max="8" man="1"/>
    <brk id="42"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sheetPr>
  <dimension ref="A1:AV192"/>
  <sheetViews>
    <sheetView zoomScale="110" zoomScaleNormal="110" workbookViewId="0">
      <pane xSplit="2" ySplit="6" topLeftCell="C7"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8.42578125" customWidth="1"/>
    <col min="2" max="2" width="20.42578125" customWidth="1"/>
    <col min="3" max="10" width="11.5703125" customWidth="1"/>
  </cols>
  <sheetData>
    <row r="1" spans="1:48" ht="17.45" customHeight="1" x14ac:dyDescent="0.2">
      <c r="A1" s="1" t="s">
        <v>0</v>
      </c>
      <c r="B1" s="242" t="s">
        <v>1</v>
      </c>
      <c r="C1" s="257"/>
      <c r="D1" s="257"/>
      <c r="E1" s="257"/>
      <c r="F1" s="257"/>
      <c r="G1" s="257"/>
      <c r="H1" s="257"/>
      <c r="I1" s="257"/>
      <c r="J1" s="277"/>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row>
    <row r="2" spans="1:48" ht="30" customHeight="1" x14ac:dyDescent="0.2">
      <c r="A2" s="11" t="s">
        <v>181</v>
      </c>
      <c r="B2" s="132"/>
      <c r="C2" s="257"/>
      <c r="D2" s="257"/>
      <c r="E2" s="257"/>
      <c r="F2" s="257"/>
      <c r="G2" s="257"/>
      <c r="H2" s="257"/>
      <c r="I2" s="4"/>
      <c r="J2" s="817"/>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row>
    <row r="3" spans="1:48" ht="30" customHeight="1" x14ac:dyDescent="0.2">
      <c r="A3" s="138"/>
      <c r="B3" s="18"/>
      <c r="C3" s="928" t="s">
        <v>3</v>
      </c>
      <c r="D3" s="928"/>
      <c r="E3" s="928"/>
      <c r="F3" s="928"/>
      <c r="G3" s="928"/>
      <c r="H3" s="928"/>
      <c r="I3" s="928"/>
      <c r="J3" s="92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row>
    <row r="4" spans="1:48" ht="50.1" customHeight="1" x14ac:dyDescent="0.2">
      <c r="A4" s="138"/>
      <c r="B4" s="18"/>
      <c r="C4" s="222" t="s">
        <v>160</v>
      </c>
      <c r="D4" s="222" t="s">
        <v>161</v>
      </c>
      <c r="E4" s="222" t="s">
        <v>162</v>
      </c>
      <c r="F4" s="222" t="s">
        <v>163</v>
      </c>
      <c r="G4" s="222" t="s">
        <v>164</v>
      </c>
      <c r="H4" s="222" t="s">
        <v>165</v>
      </c>
      <c r="I4" s="222" t="s">
        <v>182</v>
      </c>
      <c r="J4" s="278" t="s">
        <v>120</v>
      </c>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row>
    <row r="5" spans="1:48" ht="30" customHeight="1" x14ac:dyDescent="0.2">
      <c r="A5" s="172" t="s">
        <v>183</v>
      </c>
      <c r="B5" s="134"/>
      <c r="C5" s="140">
        <f>SUM(C7:C10)</f>
        <v>164975</v>
      </c>
      <c r="D5" s="140">
        <f>SUM(D7:D10)</f>
        <v>6192</v>
      </c>
      <c r="E5" s="140">
        <f t="shared" ref="E5:I5" si="0">SUM(E7:E10)</f>
        <v>31301</v>
      </c>
      <c r="F5" s="140">
        <f t="shared" si="0"/>
        <v>11379</v>
      </c>
      <c r="G5" s="140">
        <f t="shared" si="0"/>
        <v>689</v>
      </c>
      <c r="H5" s="140">
        <f t="shared" si="0"/>
        <v>2489</v>
      </c>
      <c r="I5" s="140">
        <f t="shared" si="0"/>
        <v>54080</v>
      </c>
      <c r="J5" s="263">
        <f>SUM(J7:J10)</f>
        <v>271105</v>
      </c>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row>
    <row r="6" spans="1:48" ht="30" customHeight="1" x14ac:dyDescent="0.2">
      <c r="A6" s="918" t="s">
        <v>184</v>
      </c>
      <c r="B6" s="919"/>
      <c r="C6" s="140">
        <v>164975</v>
      </c>
      <c r="D6" s="140">
        <v>6192</v>
      </c>
      <c r="E6" s="140">
        <v>31301</v>
      </c>
      <c r="F6" s="140">
        <v>11379</v>
      </c>
      <c r="G6" s="140">
        <v>689</v>
      </c>
      <c r="H6" s="140">
        <v>2489</v>
      </c>
      <c r="I6" s="31" t="s">
        <v>89</v>
      </c>
      <c r="J6" s="263">
        <f>SUM(C5:H5)</f>
        <v>217025</v>
      </c>
      <c r="K6" s="178"/>
      <c r="L6" s="178"/>
      <c r="M6" s="178"/>
      <c r="N6" s="178"/>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row>
    <row r="7" spans="1:48" ht="15" customHeight="1" x14ac:dyDescent="0.2">
      <c r="A7" s="16"/>
      <c r="B7" s="17" t="s">
        <v>131</v>
      </c>
      <c r="C7" s="148">
        <v>72995</v>
      </c>
      <c r="D7" s="148">
        <v>2642</v>
      </c>
      <c r="E7" s="148">
        <v>11703</v>
      </c>
      <c r="F7" s="148">
        <v>4902</v>
      </c>
      <c r="G7" s="148">
        <v>321</v>
      </c>
      <c r="H7" s="148">
        <v>713</v>
      </c>
      <c r="I7" s="148">
        <v>21454</v>
      </c>
      <c r="J7" s="260">
        <f>SUM(C7:I7)</f>
        <v>114730</v>
      </c>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row>
    <row r="8" spans="1:48" ht="15" customHeight="1" x14ac:dyDescent="0.2">
      <c r="A8" s="16"/>
      <c r="B8" s="17" t="s">
        <v>132</v>
      </c>
      <c r="C8" s="148">
        <v>91082</v>
      </c>
      <c r="D8" s="148">
        <v>3522</v>
      </c>
      <c r="E8" s="148">
        <v>19499</v>
      </c>
      <c r="F8" s="148">
        <v>6413</v>
      </c>
      <c r="G8" s="148">
        <v>359</v>
      </c>
      <c r="H8" s="148">
        <v>1762</v>
      </c>
      <c r="I8" s="148">
        <v>27667</v>
      </c>
      <c r="J8" s="260">
        <f t="shared" ref="J8:J10" si="1">SUM(C8:I8)</f>
        <v>150304</v>
      </c>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row>
    <row r="9" spans="1:48" ht="15" customHeight="1" x14ac:dyDescent="0.2">
      <c r="A9" s="16"/>
      <c r="B9" s="17" t="s">
        <v>133</v>
      </c>
      <c r="C9" s="148">
        <v>225</v>
      </c>
      <c r="D9" s="148">
        <v>9</v>
      </c>
      <c r="E9" s="148">
        <v>33</v>
      </c>
      <c r="F9" s="148">
        <v>9</v>
      </c>
      <c r="G9" s="148">
        <v>0</v>
      </c>
      <c r="H9" s="148">
        <v>0</v>
      </c>
      <c r="I9" s="148">
        <v>43</v>
      </c>
      <c r="J9" s="260">
        <f t="shared" si="1"/>
        <v>319</v>
      </c>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row>
    <row r="10" spans="1:48" ht="15" customHeight="1" x14ac:dyDescent="0.2">
      <c r="A10" s="16"/>
      <c r="B10" s="17" t="s">
        <v>119</v>
      </c>
      <c r="C10" s="148">
        <v>673</v>
      </c>
      <c r="D10" s="148">
        <v>19</v>
      </c>
      <c r="E10" s="148">
        <v>66</v>
      </c>
      <c r="F10" s="148">
        <v>55</v>
      </c>
      <c r="G10" s="148">
        <v>9</v>
      </c>
      <c r="H10" s="148">
        <v>14</v>
      </c>
      <c r="I10" s="148">
        <v>4916</v>
      </c>
      <c r="J10" s="260">
        <f t="shared" si="1"/>
        <v>5752</v>
      </c>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row>
    <row r="11" spans="1:48" ht="15" customHeight="1" x14ac:dyDescent="0.2">
      <c r="A11" s="16"/>
      <c r="B11" s="17"/>
      <c r="C11" s="17"/>
      <c r="D11" s="17"/>
      <c r="E11" s="17"/>
      <c r="F11" s="17"/>
      <c r="G11" s="17"/>
      <c r="H11" s="17"/>
      <c r="I11" s="17"/>
      <c r="J11" s="29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row>
    <row r="12" spans="1:48" ht="30" customHeight="1" x14ac:dyDescent="0.2">
      <c r="A12" s="918" t="s">
        <v>185</v>
      </c>
      <c r="B12" s="919"/>
      <c r="C12" s="140">
        <v>10130</v>
      </c>
      <c r="D12" s="31" t="s">
        <v>22</v>
      </c>
      <c r="E12" s="140">
        <v>129</v>
      </c>
      <c r="F12" s="140">
        <v>47</v>
      </c>
      <c r="G12" s="140">
        <v>17</v>
      </c>
      <c r="H12" s="31" t="s">
        <v>22</v>
      </c>
      <c r="I12" s="140">
        <v>1003</v>
      </c>
      <c r="J12" s="263">
        <v>11326</v>
      </c>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row>
    <row r="13" spans="1:48" ht="15" customHeight="1" x14ac:dyDescent="0.2">
      <c r="A13" s="51"/>
      <c r="B13" s="17" t="s">
        <v>131</v>
      </c>
      <c r="C13" s="36" t="s">
        <v>22</v>
      </c>
      <c r="D13" s="36" t="s">
        <v>22</v>
      </c>
      <c r="E13" s="36" t="s">
        <v>22</v>
      </c>
      <c r="F13" s="36" t="s">
        <v>22</v>
      </c>
      <c r="G13" s="36" t="s">
        <v>22</v>
      </c>
      <c r="H13" s="39" t="s">
        <v>22</v>
      </c>
      <c r="I13" s="36" t="s">
        <v>22</v>
      </c>
      <c r="J13" s="690">
        <v>4754</v>
      </c>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row>
    <row r="14" spans="1:48" ht="15" customHeight="1" x14ac:dyDescent="0.2">
      <c r="A14" s="51"/>
      <c r="B14" s="17" t="s">
        <v>132</v>
      </c>
      <c r="C14" s="36" t="s">
        <v>22</v>
      </c>
      <c r="D14" s="36" t="s">
        <v>22</v>
      </c>
      <c r="E14" s="36" t="s">
        <v>22</v>
      </c>
      <c r="F14" s="36" t="s">
        <v>22</v>
      </c>
      <c r="G14" s="36" t="s">
        <v>22</v>
      </c>
      <c r="H14" s="39" t="s">
        <v>22</v>
      </c>
      <c r="I14" s="36" t="s">
        <v>22</v>
      </c>
      <c r="J14" s="260">
        <v>6506</v>
      </c>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row>
    <row r="15" spans="1:48" ht="15" customHeight="1" x14ac:dyDescent="0.2">
      <c r="A15" s="51"/>
      <c r="B15" s="17" t="s">
        <v>133</v>
      </c>
      <c r="C15" s="36" t="s">
        <v>22</v>
      </c>
      <c r="D15" s="36" t="s">
        <v>22</v>
      </c>
      <c r="E15" s="36" t="s">
        <v>22</v>
      </c>
      <c r="F15" s="36" t="s">
        <v>22</v>
      </c>
      <c r="G15" s="36" t="s">
        <v>22</v>
      </c>
      <c r="H15" s="39" t="s">
        <v>22</v>
      </c>
      <c r="I15" s="36" t="s">
        <v>22</v>
      </c>
      <c r="J15" s="260">
        <v>20</v>
      </c>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row>
    <row r="16" spans="1:48" ht="15" customHeight="1" x14ac:dyDescent="0.2">
      <c r="A16" s="51"/>
      <c r="B16" s="17" t="s">
        <v>119</v>
      </c>
      <c r="C16" s="36" t="s">
        <v>22</v>
      </c>
      <c r="D16" s="36" t="s">
        <v>22</v>
      </c>
      <c r="E16" s="36" t="s">
        <v>22</v>
      </c>
      <c r="F16" s="36" t="s">
        <v>22</v>
      </c>
      <c r="G16" s="36" t="s">
        <v>22</v>
      </c>
      <c r="H16" s="39" t="s">
        <v>22</v>
      </c>
      <c r="I16" s="36">
        <v>46</v>
      </c>
      <c r="J16" s="260">
        <f>SUM(C16:I16)</f>
        <v>46</v>
      </c>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row>
    <row r="17" spans="1:48" ht="15" customHeight="1" x14ac:dyDescent="0.2">
      <c r="A17" s="184"/>
      <c r="B17" s="152"/>
      <c r="C17" s="207"/>
      <c r="D17" s="207"/>
      <c r="E17" s="207"/>
      <c r="F17" s="207"/>
      <c r="G17" s="207"/>
      <c r="H17" s="207"/>
      <c r="I17" s="207"/>
      <c r="J17" s="282"/>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60"/>
      <c r="AU17" s="160"/>
      <c r="AV17" s="160"/>
    </row>
    <row r="18" spans="1:48" ht="30" customHeight="1" x14ac:dyDescent="0.2">
      <c r="A18" s="431"/>
      <c r="B18" s="12"/>
      <c r="C18" s="928" t="s">
        <v>186</v>
      </c>
      <c r="D18" s="928"/>
      <c r="E18" s="928"/>
      <c r="F18" s="928"/>
      <c r="G18" s="928"/>
      <c r="H18" s="928"/>
      <c r="I18" s="928"/>
      <c r="J18" s="92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row>
    <row r="19" spans="1:48" ht="49.5" customHeight="1" x14ac:dyDescent="0.2">
      <c r="A19" s="209"/>
      <c r="B19" s="157"/>
      <c r="C19" s="222" t="s">
        <v>160</v>
      </c>
      <c r="D19" s="222" t="s">
        <v>161</v>
      </c>
      <c r="E19" s="222" t="s">
        <v>162</v>
      </c>
      <c r="F19" s="222" t="s">
        <v>163</v>
      </c>
      <c r="G19" s="222" t="s">
        <v>164</v>
      </c>
      <c r="H19" s="222" t="s">
        <v>165</v>
      </c>
      <c r="I19" s="222" t="s">
        <v>182</v>
      </c>
      <c r="J19" s="278" t="s">
        <v>120</v>
      </c>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row>
    <row r="20" spans="1:48" ht="30" customHeight="1" x14ac:dyDescent="0.2">
      <c r="A20" s="918" t="s">
        <v>183</v>
      </c>
      <c r="B20" s="919"/>
      <c r="C20" s="270">
        <f t="shared" ref="C20:J20" si="2">(C5/C$5)*100</f>
        <v>100</v>
      </c>
      <c r="D20" s="270">
        <f t="shared" si="2"/>
        <v>100</v>
      </c>
      <c r="E20" s="270">
        <f t="shared" si="2"/>
        <v>100</v>
      </c>
      <c r="F20" s="270">
        <f t="shared" si="2"/>
        <v>100</v>
      </c>
      <c r="G20" s="270">
        <f t="shared" si="2"/>
        <v>100</v>
      </c>
      <c r="H20" s="270">
        <f t="shared" si="2"/>
        <v>100</v>
      </c>
      <c r="I20" s="270">
        <f t="shared" si="2"/>
        <v>100</v>
      </c>
      <c r="J20" s="685">
        <f t="shared" si="2"/>
        <v>100</v>
      </c>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row>
    <row r="21" spans="1:48" ht="15" customHeight="1" x14ac:dyDescent="0.2">
      <c r="A21" s="285"/>
      <c r="B21" s="17" t="s">
        <v>131</v>
      </c>
      <c r="C21" s="686">
        <f t="shared" ref="C21:J24" si="3">(C7/C$5)*100</f>
        <v>44.246097893620245</v>
      </c>
      <c r="D21" s="686">
        <f t="shared" si="3"/>
        <v>42.667958656330754</v>
      </c>
      <c r="E21" s="686">
        <f t="shared" si="3"/>
        <v>37.388581834446185</v>
      </c>
      <c r="F21" s="686">
        <f t="shared" si="3"/>
        <v>43.079356709728444</v>
      </c>
      <c r="G21" s="686">
        <f t="shared" si="3"/>
        <v>46.589259796806964</v>
      </c>
      <c r="H21" s="686">
        <f t="shared" si="3"/>
        <v>28.646042587384489</v>
      </c>
      <c r="I21" s="686">
        <f t="shared" si="3"/>
        <v>39.670857988165679</v>
      </c>
      <c r="J21" s="685">
        <f t="shared" si="3"/>
        <v>42.319396543774552</v>
      </c>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row>
    <row r="22" spans="1:48" ht="15" customHeight="1" x14ac:dyDescent="0.2">
      <c r="A22" s="285"/>
      <c r="B22" s="17" t="s">
        <v>132</v>
      </c>
      <c r="C22" s="686">
        <f t="shared" si="3"/>
        <v>55.20957720866798</v>
      </c>
      <c r="D22" s="686">
        <f t="shared" si="3"/>
        <v>56.879844961240309</v>
      </c>
      <c r="E22" s="686">
        <f t="shared" si="3"/>
        <v>62.295134340755887</v>
      </c>
      <c r="F22" s="686">
        <f t="shared" si="3"/>
        <v>56.358203708585997</v>
      </c>
      <c r="G22" s="686">
        <f t="shared" si="3"/>
        <v>52.104499274310598</v>
      </c>
      <c r="H22" s="686">
        <f t="shared" si="3"/>
        <v>70.791482523101649</v>
      </c>
      <c r="I22" s="686">
        <f t="shared" si="3"/>
        <v>51.159393491124263</v>
      </c>
      <c r="J22" s="685">
        <f t="shared" si="3"/>
        <v>55.441249700300624</v>
      </c>
      <c r="K22" s="160"/>
      <c r="L22" s="160"/>
      <c r="M22" s="160"/>
      <c r="N22" s="160"/>
      <c r="O22" s="160"/>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60"/>
      <c r="AO22" s="160"/>
      <c r="AP22" s="160"/>
      <c r="AQ22" s="160"/>
      <c r="AR22" s="160"/>
      <c r="AS22" s="160"/>
      <c r="AT22" s="160"/>
      <c r="AU22" s="160"/>
      <c r="AV22" s="160"/>
    </row>
    <row r="23" spans="1:48" ht="15" customHeight="1" x14ac:dyDescent="0.2">
      <c r="A23" s="285"/>
      <c r="B23" s="17" t="s">
        <v>133</v>
      </c>
      <c r="C23" s="686">
        <f t="shared" si="3"/>
        <v>0.13638430065161389</v>
      </c>
      <c r="D23" s="686">
        <f t="shared" si="3"/>
        <v>0.14534883720930233</v>
      </c>
      <c r="E23" s="686">
        <f t="shared" si="3"/>
        <v>0.10542794159930993</v>
      </c>
      <c r="F23" s="686">
        <f t="shared" si="3"/>
        <v>7.9093066174532031E-2</v>
      </c>
      <c r="G23" s="686">
        <f t="shared" si="3"/>
        <v>0</v>
      </c>
      <c r="H23" s="686">
        <f t="shared" si="3"/>
        <v>0</v>
      </c>
      <c r="I23" s="686">
        <f t="shared" si="3"/>
        <v>7.9511834319526631E-2</v>
      </c>
      <c r="J23" s="685">
        <f t="shared" si="3"/>
        <v>0.11766658674683241</v>
      </c>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row>
    <row r="24" spans="1:48" ht="15" customHeight="1" x14ac:dyDescent="0.2">
      <c r="A24" s="285"/>
      <c r="B24" s="17" t="s">
        <v>119</v>
      </c>
      <c r="C24" s="686">
        <f t="shared" si="3"/>
        <v>0.40794059706016061</v>
      </c>
      <c r="D24" s="686">
        <f t="shared" si="3"/>
        <v>0.30684754521963825</v>
      </c>
      <c r="E24" s="686">
        <f t="shared" si="3"/>
        <v>0.21085588319861986</v>
      </c>
      <c r="F24" s="686">
        <f t="shared" si="3"/>
        <v>0.48334651551102914</v>
      </c>
      <c r="G24" s="686">
        <f t="shared" si="3"/>
        <v>1.3062409288824384</v>
      </c>
      <c r="H24" s="686">
        <f t="shared" si="3"/>
        <v>0.56247488951386093</v>
      </c>
      <c r="I24" s="686">
        <f t="shared" si="3"/>
        <v>9.0902366863905328</v>
      </c>
      <c r="J24" s="685">
        <f t="shared" si="3"/>
        <v>2.1216871691779939</v>
      </c>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row>
    <row r="25" spans="1:48" ht="15" customHeight="1" x14ac:dyDescent="0.2">
      <c r="A25" s="209"/>
      <c r="B25" s="157"/>
      <c r="C25" s="240"/>
      <c r="D25" s="240"/>
      <c r="E25" s="240"/>
      <c r="F25" s="240"/>
      <c r="G25" s="240"/>
      <c r="H25" s="240"/>
      <c r="I25" s="240"/>
      <c r="J25" s="685"/>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row>
    <row r="26" spans="1:48" ht="30" customHeight="1" x14ac:dyDescent="0.2">
      <c r="A26" s="918" t="s">
        <v>185</v>
      </c>
      <c r="B26" s="919"/>
      <c r="C26" s="270">
        <f>(C12/C$12)*100</f>
        <v>100</v>
      </c>
      <c r="D26" s="672" t="s">
        <v>89</v>
      </c>
      <c r="E26" s="270">
        <f>(E12/E$12)*100</f>
        <v>100</v>
      </c>
      <c r="F26" s="270">
        <f>(F12/F$12)*100</f>
        <v>100</v>
      </c>
      <c r="G26" s="270">
        <f>(G12/G$12)*100</f>
        <v>100</v>
      </c>
      <c r="H26" s="672" t="s">
        <v>89</v>
      </c>
      <c r="I26" s="270">
        <f>(I12/I$12)*100</f>
        <v>100</v>
      </c>
      <c r="J26" s="685">
        <f>(J12/J$12)*100</f>
        <v>100</v>
      </c>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row>
    <row r="27" spans="1:48" ht="15" customHeight="1" x14ac:dyDescent="0.2">
      <c r="A27" s="286"/>
      <c r="B27" s="17" t="s">
        <v>131</v>
      </c>
      <c r="C27" s="672" t="s">
        <v>89</v>
      </c>
      <c r="D27" s="672" t="s">
        <v>89</v>
      </c>
      <c r="E27" s="672" t="s">
        <v>89</v>
      </c>
      <c r="F27" s="672" t="s">
        <v>89</v>
      </c>
      <c r="G27" s="672" t="s">
        <v>89</v>
      </c>
      <c r="H27" s="672" t="s">
        <v>89</v>
      </c>
      <c r="I27" s="672" t="s">
        <v>89</v>
      </c>
      <c r="J27" s="685">
        <f>(J13/J$12)*100</f>
        <v>41.974218612043082</v>
      </c>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60"/>
      <c r="AT27" s="160"/>
      <c r="AU27" s="160"/>
      <c r="AV27" s="160"/>
    </row>
    <row r="28" spans="1:48" ht="15" customHeight="1" x14ac:dyDescent="0.2">
      <c r="A28" s="285"/>
      <c r="B28" s="17" t="s">
        <v>132</v>
      </c>
      <c r="C28" s="672" t="s">
        <v>89</v>
      </c>
      <c r="D28" s="672" t="s">
        <v>89</v>
      </c>
      <c r="E28" s="672" t="s">
        <v>89</v>
      </c>
      <c r="F28" s="672" t="s">
        <v>89</v>
      </c>
      <c r="G28" s="672" t="s">
        <v>89</v>
      </c>
      <c r="H28" s="672" t="s">
        <v>89</v>
      </c>
      <c r="I28" s="672" t="s">
        <v>89</v>
      </c>
      <c r="J28" s="685">
        <f>(J14/J$12)*100</f>
        <v>57.443051386191065</v>
      </c>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160"/>
      <c r="AT28" s="160"/>
      <c r="AU28" s="160"/>
      <c r="AV28" s="160"/>
    </row>
    <row r="29" spans="1:48" ht="15" customHeight="1" x14ac:dyDescent="0.2">
      <c r="A29" s="285"/>
      <c r="B29" s="17" t="s">
        <v>133</v>
      </c>
      <c r="C29" s="672" t="s">
        <v>89</v>
      </c>
      <c r="D29" s="672" t="s">
        <v>89</v>
      </c>
      <c r="E29" s="672" t="s">
        <v>89</v>
      </c>
      <c r="F29" s="672" t="s">
        <v>89</v>
      </c>
      <c r="G29" s="672" t="s">
        <v>89</v>
      </c>
      <c r="H29" s="672" t="s">
        <v>89</v>
      </c>
      <c r="I29" s="672" t="s">
        <v>89</v>
      </c>
      <c r="J29" s="685">
        <f>(J15/J$12)*100</f>
        <v>0.17658484901995408</v>
      </c>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60"/>
      <c r="AO29" s="160"/>
      <c r="AP29" s="160"/>
      <c r="AQ29" s="160"/>
      <c r="AR29" s="160"/>
      <c r="AS29" s="160"/>
      <c r="AT29" s="160"/>
      <c r="AU29" s="160"/>
      <c r="AV29" s="160"/>
    </row>
    <row r="30" spans="1:48" ht="15" customHeight="1" x14ac:dyDescent="0.2">
      <c r="A30" s="285"/>
      <c r="B30" s="17" t="s">
        <v>119</v>
      </c>
      <c r="C30" s="672" t="s">
        <v>89</v>
      </c>
      <c r="D30" s="672" t="s">
        <v>89</v>
      </c>
      <c r="E30" s="672" t="s">
        <v>89</v>
      </c>
      <c r="F30" s="672" t="s">
        <v>89</v>
      </c>
      <c r="G30" s="672" t="s">
        <v>89</v>
      </c>
      <c r="H30" s="672" t="s">
        <v>89</v>
      </c>
      <c r="I30" s="686">
        <f>(I16/I$12)*100</f>
        <v>4.5862412761714859</v>
      </c>
      <c r="J30" s="685">
        <f>(J16/J$12)*100</f>
        <v>0.40614515274589441</v>
      </c>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0"/>
      <c r="AP30" s="160"/>
      <c r="AQ30" s="160"/>
      <c r="AR30" s="160"/>
      <c r="AS30" s="160"/>
      <c r="AT30" s="160"/>
      <c r="AU30" s="160"/>
      <c r="AV30" s="160"/>
    </row>
    <row r="31" spans="1:48" ht="15" customHeight="1" x14ac:dyDescent="0.2">
      <c r="A31" s="184"/>
      <c r="B31" s="152"/>
      <c r="C31" s="207"/>
      <c r="D31" s="207"/>
      <c r="E31" s="207"/>
      <c r="F31" s="207"/>
      <c r="G31" s="207"/>
      <c r="H31" s="207"/>
      <c r="I31" s="207"/>
      <c r="J31" s="282"/>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row>
    <row r="32" spans="1:48" ht="30" customHeight="1" x14ac:dyDescent="0.2">
      <c r="A32" s="431"/>
      <c r="B32" s="12"/>
      <c r="C32" s="928" t="s">
        <v>186</v>
      </c>
      <c r="D32" s="928"/>
      <c r="E32" s="928"/>
      <c r="F32" s="928"/>
      <c r="G32" s="928"/>
      <c r="H32" s="928"/>
      <c r="I32" s="928"/>
      <c r="J32" s="92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row>
    <row r="33" spans="1:48" ht="49.5" customHeight="1" x14ac:dyDescent="0.2">
      <c r="A33" s="209"/>
      <c r="B33" s="157"/>
      <c r="C33" s="222" t="s">
        <v>160</v>
      </c>
      <c r="D33" s="222" t="s">
        <v>161</v>
      </c>
      <c r="E33" s="222" t="s">
        <v>162</v>
      </c>
      <c r="F33" s="222" t="s">
        <v>163</v>
      </c>
      <c r="G33" s="222" t="s">
        <v>164</v>
      </c>
      <c r="H33" s="222" t="s">
        <v>165</v>
      </c>
      <c r="I33" s="222" t="s">
        <v>187</v>
      </c>
      <c r="J33" s="278" t="s">
        <v>120</v>
      </c>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row>
    <row r="34" spans="1:48" ht="32.1" customHeight="1" x14ac:dyDescent="0.2">
      <c r="A34" s="918" t="s">
        <v>188</v>
      </c>
      <c r="B34" s="919"/>
      <c r="C34" s="673">
        <f t="shared" ref="C34:J39" si="4">(C5/$J5)*100</f>
        <v>60.852806108334413</v>
      </c>
      <c r="D34" s="673">
        <f t="shared" si="4"/>
        <v>2.2839859095184525</v>
      </c>
      <c r="E34" s="673">
        <f t="shared" si="4"/>
        <v>11.545711071356116</v>
      </c>
      <c r="F34" s="673">
        <f t="shared" si="4"/>
        <v>4.1972667416683578</v>
      </c>
      <c r="G34" s="673">
        <f t="shared" si="4"/>
        <v>0.25414507294221794</v>
      </c>
      <c r="H34" s="673">
        <f t="shared" si="4"/>
        <v>0.91809446524409366</v>
      </c>
      <c r="I34" s="673">
        <f>(I5/$J5)*100</f>
        <v>19.947990630936353</v>
      </c>
      <c r="J34" s="687">
        <f t="shared" si="4"/>
        <v>100</v>
      </c>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160"/>
      <c r="AT34" s="160"/>
      <c r="AU34" s="160"/>
      <c r="AV34" s="160"/>
    </row>
    <row r="35" spans="1:48" ht="32.1" customHeight="1" x14ac:dyDescent="0.2">
      <c r="A35" s="942" t="s">
        <v>189</v>
      </c>
      <c r="B35" s="943"/>
      <c r="C35" s="673">
        <f t="shared" si="4"/>
        <v>76.01658795069693</v>
      </c>
      <c r="D35" s="673">
        <f t="shared" si="4"/>
        <v>2.8531275198709825</v>
      </c>
      <c r="E35" s="673">
        <f t="shared" si="4"/>
        <v>14.422762354567444</v>
      </c>
      <c r="F35" s="673">
        <f t="shared" si="4"/>
        <v>5.2431747494528285</v>
      </c>
      <c r="G35" s="673">
        <f t="shared" si="4"/>
        <v>0.31747494528280151</v>
      </c>
      <c r="H35" s="673">
        <f>(H6/$J6)*100</f>
        <v>1.1468724801290175</v>
      </c>
      <c r="I35" s="674" t="s">
        <v>89</v>
      </c>
      <c r="J35" s="687">
        <f>(J6/$J6)*100</f>
        <v>100</v>
      </c>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row>
    <row r="36" spans="1:48" ht="15" customHeight="1" x14ac:dyDescent="0.2">
      <c r="A36" s="16"/>
      <c r="B36" s="17" t="s">
        <v>131</v>
      </c>
      <c r="C36" s="673">
        <f t="shared" si="4"/>
        <v>63.623289462215638</v>
      </c>
      <c r="D36" s="673">
        <f t="shared" si="4"/>
        <v>2.3027978732676719</v>
      </c>
      <c r="E36" s="673">
        <f t="shared" si="4"/>
        <v>10.200470670269327</v>
      </c>
      <c r="F36" s="673">
        <f t="shared" si="4"/>
        <v>4.272640111566286</v>
      </c>
      <c r="G36" s="673">
        <f t="shared" si="4"/>
        <v>0.27978732676719253</v>
      </c>
      <c r="H36" s="673">
        <f t="shared" si="4"/>
        <v>0.62145907783491683</v>
      </c>
      <c r="I36" s="673">
        <f t="shared" si="4"/>
        <v>18.69955547807897</v>
      </c>
      <c r="J36" s="230">
        <f t="shared" si="4"/>
        <v>100</v>
      </c>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row>
    <row r="37" spans="1:48" ht="15" customHeight="1" x14ac:dyDescent="0.2">
      <c r="A37" s="16"/>
      <c r="B37" s="17" t="s">
        <v>132</v>
      </c>
      <c r="C37" s="673">
        <f t="shared" si="4"/>
        <v>60.598520332126895</v>
      </c>
      <c r="D37" s="673">
        <f t="shared" si="4"/>
        <v>2.3432510112837983</v>
      </c>
      <c r="E37" s="673">
        <f t="shared" si="4"/>
        <v>12.973041302959334</v>
      </c>
      <c r="F37" s="673">
        <f t="shared" si="4"/>
        <v>4.2666861826697895</v>
      </c>
      <c r="G37" s="673">
        <f t="shared" si="4"/>
        <v>0.23884926548860974</v>
      </c>
      <c r="H37" s="673">
        <f t="shared" si="4"/>
        <v>1.1722908239301681</v>
      </c>
      <c r="I37" s="673">
        <f t="shared" si="4"/>
        <v>18.40736108154141</v>
      </c>
      <c r="J37" s="230">
        <f t="shared" si="4"/>
        <v>100</v>
      </c>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row>
    <row r="38" spans="1:48" ht="15" customHeight="1" x14ac:dyDescent="0.2">
      <c r="A38" s="16"/>
      <c r="B38" s="17" t="s">
        <v>133</v>
      </c>
      <c r="C38" s="673">
        <f t="shared" si="4"/>
        <v>70.532915360501562</v>
      </c>
      <c r="D38" s="673">
        <f t="shared" si="4"/>
        <v>2.8213166144200628</v>
      </c>
      <c r="E38" s="673">
        <f t="shared" si="4"/>
        <v>10.344827586206897</v>
      </c>
      <c r="F38" s="673">
        <f t="shared" si="4"/>
        <v>2.8213166144200628</v>
      </c>
      <c r="G38" s="673">
        <f t="shared" si="4"/>
        <v>0</v>
      </c>
      <c r="H38" s="673">
        <f t="shared" si="4"/>
        <v>0</v>
      </c>
      <c r="I38" s="673">
        <f t="shared" si="4"/>
        <v>13.479623824451412</v>
      </c>
      <c r="J38" s="230">
        <f>(J9/$J9)*100</f>
        <v>100</v>
      </c>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row>
    <row r="39" spans="1:48" ht="15" customHeight="1" x14ac:dyDescent="0.2">
      <c r="A39" s="16"/>
      <c r="B39" s="17" t="s">
        <v>119</v>
      </c>
      <c r="C39" s="673">
        <f t="shared" si="4"/>
        <v>11.700278164116828</v>
      </c>
      <c r="D39" s="673">
        <f t="shared" si="4"/>
        <v>0.33031988873435325</v>
      </c>
      <c r="E39" s="673">
        <f t="shared" si="4"/>
        <v>1.1474269819193326</v>
      </c>
      <c r="F39" s="673">
        <f t="shared" si="4"/>
        <v>0.95618915159944362</v>
      </c>
      <c r="G39" s="673">
        <f t="shared" si="4"/>
        <v>0.15646731571627259</v>
      </c>
      <c r="H39" s="673">
        <f t="shared" si="4"/>
        <v>0.24339360222531292</v>
      </c>
      <c r="I39" s="673">
        <f t="shared" si="4"/>
        <v>85.46592489568846</v>
      </c>
      <c r="J39" s="230">
        <f t="shared" si="4"/>
        <v>100</v>
      </c>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row>
    <row r="40" spans="1:48" ht="15" customHeight="1" x14ac:dyDescent="0.2">
      <c r="A40" s="16"/>
      <c r="B40" s="17"/>
      <c r="C40" s="240"/>
      <c r="D40" s="240"/>
      <c r="E40" s="240"/>
      <c r="F40" s="240"/>
      <c r="G40" s="240"/>
      <c r="H40" s="240"/>
      <c r="I40" s="240"/>
      <c r="J40" s="215"/>
      <c r="K40" s="160"/>
      <c r="L40" s="160"/>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row>
    <row r="41" spans="1:48" ht="24.95" customHeight="1" x14ac:dyDescent="0.2">
      <c r="A41" s="172" t="s">
        <v>185</v>
      </c>
      <c r="B41" s="134"/>
      <c r="C41" s="673">
        <f>(C12/$J12)*100</f>
        <v>89.440226028606745</v>
      </c>
      <c r="D41" s="674" t="s">
        <v>89</v>
      </c>
      <c r="E41" s="673">
        <f>(E12/$J12)*100</f>
        <v>1.138972276178704</v>
      </c>
      <c r="F41" s="673">
        <f t="shared" ref="F41:J41" si="5">(F12/$J12)*100</f>
        <v>0.41497439519689211</v>
      </c>
      <c r="G41" s="673">
        <f t="shared" si="5"/>
        <v>0.15009712166696099</v>
      </c>
      <c r="H41" s="674" t="s">
        <v>89</v>
      </c>
      <c r="I41" s="673">
        <f>(I12/$J12)*100</f>
        <v>8.8557301783506972</v>
      </c>
      <c r="J41" s="230">
        <f t="shared" si="5"/>
        <v>100</v>
      </c>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row>
    <row r="42" spans="1:48" ht="15" customHeight="1" x14ac:dyDescent="0.2">
      <c r="A42" s="51"/>
      <c r="B42" s="17" t="s">
        <v>131</v>
      </c>
      <c r="C42" s="674" t="s">
        <v>89</v>
      </c>
      <c r="D42" s="674" t="s">
        <v>89</v>
      </c>
      <c r="E42" s="674" t="s">
        <v>89</v>
      </c>
      <c r="F42" s="674" t="s">
        <v>89</v>
      </c>
      <c r="G42" s="674" t="s">
        <v>89</v>
      </c>
      <c r="H42" s="674" t="s">
        <v>89</v>
      </c>
      <c r="I42" s="674" t="s">
        <v>89</v>
      </c>
      <c r="J42" s="230">
        <f>(J13/$J13)*100</f>
        <v>100</v>
      </c>
      <c r="K42" s="160"/>
      <c r="L42" s="160"/>
      <c r="M42" s="160"/>
      <c r="N42" s="160"/>
      <c r="O42" s="160"/>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60"/>
      <c r="AN42" s="160"/>
      <c r="AO42" s="160"/>
      <c r="AP42" s="160"/>
      <c r="AQ42" s="160"/>
      <c r="AR42" s="160"/>
      <c r="AS42" s="160"/>
      <c r="AT42" s="160"/>
      <c r="AU42" s="160"/>
      <c r="AV42" s="160"/>
    </row>
    <row r="43" spans="1:48" ht="15" customHeight="1" x14ac:dyDescent="0.2">
      <c r="A43" s="51"/>
      <c r="B43" s="17" t="s">
        <v>132</v>
      </c>
      <c r="C43" s="674" t="s">
        <v>89</v>
      </c>
      <c r="D43" s="674" t="s">
        <v>89</v>
      </c>
      <c r="E43" s="674" t="s">
        <v>89</v>
      </c>
      <c r="F43" s="674" t="s">
        <v>89</v>
      </c>
      <c r="G43" s="674" t="s">
        <v>89</v>
      </c>
      <c r="H43" s="674" t="s">
        <v>89</v>
      </c>
      <c r="I43" s="674" t="s">
        <v>89</v>
      </c>
      <c r="J43" s="230">
        <f t="shared" ref="J43:J45" si="6">(J14/$J14)*100</f>
        <v>100</v>
      </c>
      <c r="K43" s="160"/>
      <c r="L43" s="160"/>
      <c r="M43" s="160"/>
      <c r="N43" s="160"/>
      <c r="O43" s="160"/>
      <c r="P43" s="160"/>
      <c r="Q43" s="160"/>
      <c r="R43" s="160"/>
      <c r="S43" s="160"/>
      <c r="T43" s="160"/>
      <c r="U43" s="160"/>
      <c r="V43" s="160"/>
      <c r="W43" s="160"/>
      <c r="X43" s="160"/>
      <c r="Y43" s="160"/>
      <c r="Z43" s="160"/>
      <c r="AA43" s="160"/>
      <c r="AB43" s="160"/>
      <c r="AC43" s="160"/>
      <c r="AD43" s="160"/>
      <c r="AE43" s="160"/>
      <c r="AF43" s="160"/>
      <c r="AG43" s="160"/>
      <c r="AH43" s="160"/>
      <c r="AI43" s="160"/>
      <c r="AJ43" s="160"/>
      <c r="AK43" s="160"/>
      <c r="AL43" s="160"/>
      <c r="AM43" s="160"/>
      <c r="AN43" s="160"/>
      <c r="AO43" s="160"/>
      <c r="AP43" s="160"/>
      <c r="AQ43" s="160"/>
      <c r="AR43" s="160"/>
      <c r="AS43" s="160"/>
      <c r="AT43" s="160"/>
      <c r="AU43" s="160"/>
      <c r="AV43" s="160"/>
    </row>
    <row r="44" spans="1:48" ht="15" customHeight="1" x14ac:dyDescent="0.2">
      <c r="A44" s="51"/>
      <c r="B44" s="17" t="s">
        <v>133</v>
      </c>
      <c r="C44" s="674" t="s">
        <v>89</v>
      </c>
      <c r="D44" s="674" t="s">
        <v>89</v>
      </c>
      <c r="E44" s="674" t="s">
        <v>89</v>
      </c>
      <c r="F44" s="674" t="s">
        <v>89</v>
      </c>
      <c r="G44" s="674" t="s">
        <v>89</v>
      </c>
      <c r="H44" s="674" t="s">
        <v>89</v>
      </c>
      <c r="I44" s="674" t="s">
        <v>89</v>
      </c>
      <c r="J44" s="230">
        <f t="shared" si="6"/>
        <v>100</v>
      </c>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60"/>
      <c r="AR44" s="160"/>
      <c r="AS44" s="160"/>
      <c r="AT44" s="160"/>
      <c r="AU44" s="160"/>
      <c r="AV44" s="160"/>
    </row>
    <row r="45" spans="1:48" ht="15" customHeight="1" x14ac:dyDescent="0.2">
      <c r="A45" s="51"/>
      <c r="B45" s="17" t="s">
        <v>119</v>
      </c>
      <c r="C45" s="674" t="s">
        <v>89</v>
      </c>
      <c r="D45" s="674" t="s">
        <v>89</v>
      </c>
      <c r="E45" s="674" t="s">
        <v>89</v>
      </c>
      <c r="F45" s="674" t="s">
        <v>89</v>
      </c>
      <c r="G45" s="674" t="s">
        <v>89</v>
      </c>
      <c r="H45" s="674" t="s">
        <v>89</v>
      </c>
      <c r="I45" s="673">
        <f>(I16/$J16)*100</f>
        <v>100</v>
      </c>
      <c r="J45" s="230">
        <f t="shared" si="6"/>
        <v>100</v>
      </c>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row>
    <row r="46" spans="1:48" ht="15" customHeight="1" x14ac:dyDescent="0.2">
      <c r="A46" s="287"/>
      <c r="B46" s="55"/>
      <c r="C46" s="288"/>
      <c r="D46" s="288"/>
      <c r="E46" s="288"/>
      <c r="F46" s="288"/>
      <c r="G46" s="288"/>
      <c r="H46" s="288"/>
      <c r="I46" s="288"/>
      <c r="J46" s="289"/>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row>
    <row r="47" spans="1:48" ht="25.5" customHeight="1" x14ac:dyDescent="0.2">
      <c r="A47" s="153" t="s">
        <v>190</v>
      </c>
      <c r="B47" s="156"/>
      <c r="C47" s="156"/>
      <c r="D47" s="156"/>
      <c r="E47" s="156"/>
      <c r="F47" s="156"/>
      <c r="G47" s="156"/>
      <c r="H47" s="156"/>
      <c r="I47" s="156"/>
      <c r="J47" s="816"/>
      <c r="K47" s="160"/>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row>
    <row r="48" spans="1:48" ht="15" customHeight="1" x14ac:dyDescent="0.2">
      <c r="A48" s="16" t="s">
        <v>191</v>
      </c>
      <c r="B48" s="157"/>
      <c r="C48" s="157"/>
      <c r="D48" s="157"/>
      <c r="E48" s="157"/>
      <c r="F48" s="157"/>
      <c r="G48" s="157"/>
      <c r="H48" s="157"/>
      <c r="I48" s="157"/>
      <c r="J48" s="290"/>
      <c r="K48" s="160"/>
      <c r="L48" s="160"/>
      <c r="M48" s="160"/>
      <c r="N48" s="160"/>
      <c r="O48" s="160"/>
      <c r="P48" s="160"/>
      <c r="Q48" s="160"/>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row>
    <row r="49" spans="1:48" ht="15" customHeight="1" x14ac:dyDescent="0.2">
      <c r="A49" s="16" t="s">
        <v>632</v>
      </c>
      <c r="B49" s="157"/>
      <c r="C49" s="157"/>
      <c r="D49" s="157"/>
      <c r="E49" s="157"/>
      <c r="F49" s="157"/>
      <c r="G49" s="157"/>
      <c r="H49" s="157"/>
      <c r="I49" s="157"/>
      <c r="J49" s="290"/>
      <c r="K49" s="160"/>
      <c r="L49" s="160"/>
      <c r="M49" s="160"/>
      <c r="N49" s="160"/>
      <c r="O49" s="160"/>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row>
    <row r="50" spans="1:48" x14ac:dyDescent="0.2">
      <c r="A50" s="939" t="s">
        <v>192</v>
      </c>
      <c r="B50" s="937"/>
      <c r="C50" s="937"/>
      <c r="D50" s="937"/>
      <c r="E50" s="937"/>
      <c r="F50" s="937"/>
      <c r="G50" s="937"/>
      <c r="H50" s="937"/>
      <c r="I50" s="937"/>
      <c r="J50" s="938"/>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row>
    <row r="51" spans="1:48" x14ac:dyDescent="0.2">
      <c r="A51" s="16" t="s">
        <v>193</v>
      </c>
      <c r="B51" s="811"/>
      <c r="C51" s="811"/>
      <c r="D51" s="811"/>
      <c r="E51" s="811"/>
      <c r="F51" s="811"/>
      <c r="G51" s="811"/>
      <c r="H51" s="811"/>
      <c r="I51" s="811"/>
      <c r="J51" s="291"/>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row>
    <row r="52" spans="1:48" ht="15" customHeight="1" x14ac:dyDescent="0.2">
      <c r="A52" s="16" t="s">
        <v>194</v>
      </c>
      <c r="B52" s="17"/>
      <c r="C52" s="17"/>
      <c r="D52" s="17"/>
      <c r="E52" s="17"/>
      <c r="F52" s="17"/>
      <c r="G52" s="17"/>
      <c r="H52" s="17"/>
      <c r="I52" s="17"/>
      <c r="J52" s="29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row>
    <row r="53" spans="1:48" ht="15" customHeight="1" x14ac:dyDescent="0.2">
      <c r="A53" s="16" t="s">
        <v>195</v>
      </c>
      <c r="B53" s="17"/>
      <c r="C53" s="17"/>
      <c r="D53" s="17"/>
      <c r="E53" s="17"/>
      <c r="F53" s="17"/>
      <c r="G53" s="17"/>
      <c r="H53" s="17"/>
      <c r="I53" s="17"/>
      <c r="J53" s="29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row>
    <row r="54" spans="1:48" ht="15" customHeight="1" x14ac:dyDescent="0.2">
      <c r="A54" s="16" t="s">
        <v>59</v>
      </c>
      <c r="B54" s="17"/>
      <c r="C54" s="17"/>
      <c r="D54" s="17"/>
      <c r="E54" s="17"/>
      <c r="F54" s="17"/>
      <c r="G54" s="17"/>
      <c r="H54" s="17"/>
      <c r="I54" s="17"/>
      <c r="J54" s="29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row>
    <row r="55" spans="1:48" ht="15" customHeight="1" x14ac:dyDescent="0.2">
      <c r="A55" s="16" t="s">
        <v>58</v>
      </c>
      <c r="B55" s="17"/>
      <c r="C55" s="17"/>
      <c r="D55" s="17"/>
      <c r="E55" s="17"/>
      <c r="F55" s="17"/>
      <c r="G55" s="17"/>
      <c r="H55" s="17"/>
      <c r="I55" s="17"/>
      <c r="J55" s="29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row>
    <row r="56" spans="1:48" ht="15" customHeight="1" x14ac:dyDescent="0.2">
      <c r="A56" s="54"/>
      <c r="B56" s="55"/>
      <c r="C56" s="55"/>
      <c r="D56" s="55"/>
      <c r="E56" s="55"/>
      <c r="F56" s="55"/>
      <c r="G56" s="55"/>
      <c r="H56" s="55"/>
      <c r="I56" s="55"/>
      <c r="J56" s="261"/>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row>
    <row r="57" spans="1:48" ht="15" customHeight="1" x14ac:dyDescent="0.2">
      <c r="A57" s="20"/>
      <c r="B57" s="20"/>
      <c r="C57" s="20"/>
      <c r="D57" s="20"/>
      <c r="E57" s="20"/>
      <c r="F57" s="20"/>
      <c r="G57" s="20"/>
      <c r="H57" s="20"/>
      <c r="I57" s="20"/>
      <c r="J57" s="206"/>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row>
    <row r="58" spans="1:48" ht="15" customHeight="1" x14ac:dyDescent="0.2">
      <c r="A58" s="20"/>
      <c r="B58" s="20"/>
      <c r="C58" s="20"/>
      <c r="D58" s="20"/>
      <c r="E58" s="20"/>
      <c r="F58" s="20"/>
      <c r="G58" s="20"/>
      <c r="H58" s="20"/>
      <c r="I58" s="20"/>
      <c r="J58" s="206"/>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row>
    <row r="59" spans="1:48" ht="15" customHeight="1" x14ac:dyDescent="0.2">
      <c r="A59" s="20"/>
      <c r="B59" s="20"/>
      <c r="C59" s="20"/>
      <c r="D59" s="20"/>
      <c r="E59" s="20"/>
      <c r="F59" s="20"/>
      <c r="G59" s="20"/>
      <c r="H59" s="20"/>
      <c r="I59" s="20"/>
      <c r="J59" s="206"/>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row>
    <row r="60" spans="1:48" ht="15" customHeight="1" x14ac:dyDescent="0.2">
      <c r="A60" s="20"/>
      <c r="B60" s="20"/>
      <c r="C60" s="20"/>
      <c r="D60" s="20"/>
      <c r="E60" s="20"/>
      <c r="F60" s="20"/>
      <c r="G60" s="20"/>
      <c r="H60" s="20"/>
      <c r="I60" s="20"/>
      <c r="J60" s="206"/>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row>
    <row r="61" spans="1:48" ht="15" customHeight="1" x14ac:dyDescent="0.2">
      <c r="A61" s="20"/>
      <c r="B61" s="20"/>
      <c r="C61" s="20"/>
      <c r="D61" s="20"/>
      <c r="E61" s="20"/>
      <c r="F61" s="20"/>
      <c r="G61" s="20"/>
      <c r="H61" s="20"/>
      <c r="I61" s="20"/>
      <c r="J61" s="206"/>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row>
    <row r="62" spans="1:48" ht="15" customHeight="1" x14ac:dyDescent="0.2">
      <c r="A62" s="20"/>
      <c r="B62" s="20"/>
      <c r="C62" s="20"/>
      <c r="D62" s="20"/>
      <c r="E62" s="20"/>
      <c r="F62" s="20"/>
      <c r="G62" s="20"/>
      <c r="H62" s="20"/>
      <c r="I62" s="20"/>
      <c r="J62" s="206"/>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row>
    <row r="63" spans="1:48" ht="15" customHeight="1" x14ac:dyDescent="0.2">
      <c r="A63" s="20"/>
      <c r="B63" s="20"/>
      <c r="C63" s="20"/>
      <c r="D63" s="20"/>
      <c r="E63" s="20"/>
      <c r="F63" s="20"/>
      <c r="G63" s="20"/>
      <c r="H63" s="20"/>
      <c r="I63" s="20"/>
      <c r="J63" s="206"/>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row>
    <row r="64" spans="1:48" ht="15" customHeight="1" x14ac:dyDescent="0.2">
      <c r="A64" s="20"/>
      <c r="B64" s="20"/>
      <c r="C64" s="20"/>
      <c r="D64" s="20"/>
      <c r="E64" s="20"/>
      <c r="F64" s="20"/>
      <c r="G64" s="20"/>
      <c r="H64" s="20"/>
      <c r="I64" s="20"/>
      <c r="J64" s="206"/>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row>
    <row r="65" spans="1:48" ht="15" customHeight="1" x14ac:dyDescent="0.2">
      <c r="A65" s="20"/>
      <c r="B65" s="20"/>
      <c r="C65" s="20"/>
      <c r="D65" s="20"/>
      <c r="E65" s="20"/>
      <c r="F65" s="20"/>
      <c r="G65" s="20"/>
      <c r="H65" s="20"/>
      <c r="I65" s="20"/>
      <c r="J65" s="206"/>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row>
    <row r="66" spans="1:48" ht="15" customHeight="1" x14ac:dyDescent="0.2">
      <c r="A66" s="20"/>
      <c r="B66" s="20"/>
      <c r="C66" s="20"/>
      <c r="D66" s="20"/>
      <c r="E66" s="20"/>
      <c r="F66" s="20"/>
      <c r="G66" s="20"/>
      <c r="H66" s="20"/>
      <c r="I66" s="20"/>
      <c r="J66" s="206"/>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row>
    <row r="67" spans="1:48" ht="15" customHeight="1" x14ac:dyDescent="0.2">
      <c r="A67" s="20"/>
      <c r="B67" s="20"/>
      <c r="C67" s="20"/>
      <c r="D67" s="20"/>
      <c r="E67" s="20"/>
      <c r="F67" s="20"/>
      <c r="G67" s="20"/>
      <c r="H67" s="20"/>
      <c r="I67" s="20"/>
      <c r="J67" s="206"/>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row>
    <row r="68" spans="1:48" ht="15" customHeight="1" x14ac:dyDescent="0.2">
      <c r="A68" s="20"/>
      <c r="B68" s="20"/>
      <c r="C68" s="20"/>
      <c r="D68" s="20"/>
      <c r="E68" s="20"/>
      <c r="F68" s="20"/>
      <c r="G68" s="20"/>
      <c r="H68" s="20"/>
      <c r="I68" s="20"/>
      <c r="J68" s="206"/>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row>
    <row r="69" spans="1:48" ht="15" customHeight="1" x14ac:dyDescent="0.2">
      <c r="A69" s="20"/>
      <c r="B69" s="20"/>
      <c r="C69" s="20"/>
      <c r="D69" s="20"/>
      <c r="E69" s="20"/>
      <c r="F69" s="20"/>
      <c r="G69" s="20"/>
      <c r="H69" s="20"/>
      <c r="I69" s="20"/>
      <c r="J69" s="206"/>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row>
    <row r="70" spans="1:48" ht="15" customHeight="1" x14ac:dyDescent="0.2">
      <c r="A70" s="20"/>
      <c r="B70" s="20"/>
      <c r="C70" s="20"/>
      <c r="D70" s="20"/>
      <c r="E70" s="20"/>
      <c r="F70" s="20"/>
      <c r="G70" s="20"/>
      <c r="H70" s="20"/>
      <c r="I70" s="20"/>
      <c r="J70" s="206"/>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row>
    <row r="71" spans="1:48" ht="15" customHeight="1" x14ac:dyDescent="0.2">
      <c r="A71" s="20"/>
      <c r="B71" s="20"/>
      <c r="C71" s="20"/>
      <c r="D71" s="20"/>
      <c r="E71" s="20"/>
      <c r="F71" s="20"/>
      <c r="G71" s="20"/>
      <c r="H71" s="20"/>
      <c r="I71" s="20"/>
      <c r="J71" s="206"/>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row>
    <row r="72" spans="1:48" ht="15" customHeight="1" x14ac:dyDescent="0.2">
      <c r="A72" s="20"/>
      <c r="B72" s="20"/>
      <c r="C72" s="20"/>
      <c r="D72" s="20"/>
      <c r="E72" s="20"/>
      <c r="F72" s="20"/>
      <c r="G72" s="20"/>
      <c r="H72" s="20"/>
      <c r="I72" s="20"/>
      <c r="J72" s="206"/>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row>
    <row r="73" spans="1:48" ht="15" customHeight="1" x14ac:dyDescent="0.2">
      <c r="A73" s="20"/>
      <c r="B73" s="20"/>
      <c r="C73" s="20"/>
      <c r="D73" s="20"/>
      <c r="E73" s="20"/>
      <c r="F73" s="20"/>
      <c r="G73" s="20"/>
      <c r="H73" s="20"/>
      <c r="I73" s="20"/>
      <c r="J73" s="206"/>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row>
    <row r="74" spans="1:48" ht="15" customHeight="1" x14ac:dyDescent="0.2">
      <c r="A74" s="20"/>
      <c r="B74" s="20"/>
      <c r="C74" s="20"/>
      <c r="D74" s="20"/>
      <c r="E74" s="20"/>
      <c r="F74" s="20"/>
      <c r="G74" s="20"/>
      <c r="H74" s="20"/>
      <c r="I74" s="20"/>
      <c r="J74" s="206"/>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row>
    <row r="75" spans="1:48" ht="15" customHeight="1" x14ac:dyDescent="0.2">
      <c r="A75" s="20"/>
      <c r="B75" s="20"/>
      <c r="C75" s="20"/>
      <c r="D75" s="20"/>
      <c r="E75" s="20"/>
      <c r="F75" s="20"/>
      <c r="G75" s="20"/>
      <c r="H75" s="20"/>
      <c r="I75" s="20"/>
      <c r="J75" s="206"/>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row>
    <row r="76" spans="1:48" ht="15" customHeight="1" x14ac:dyDescent="0.2">
      <c r="A76" s="20"/>
      <c r="B76" s="20"/>
      <c r="C76" s="20"/>
      <c r="D76" s="20"/>
      <c r="E76" s="20"/>
      <c r="F76" s="20"/>
      <c r="G76" s="20"/>
      <c r="H76" s="20"/>
      <c r="I76" s="20"/>
      <c r="J76" s="206"/>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row>
    <row r="77" spans="1:48" ht="15" customHeight="1" x14ac:dyDescent="0.2">
      <c r="A77" s="20"/>
      <c r="B77" s="20"/>
      <c r="C77" s="20"/>
      <c r="D77" s="20"/>
      <c r="E77" s="20"/>
      <c r="F77" s="20"/>
      <c r="G77" s="20"/>
      <c r="H77" s="20"/>
      <c r="I77" s="20"/>
      <c r="J77" s="206"/>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row>
    <row r="78" spans="1:48" ht="15" customHeight="1" x14ac:dyDescent="0.2">
      <c r="A78" s="20"/>
      <c r="B78" s="20"/>
      <c r="C78" s="20"/>
      <c r="D78" s="20"/>
      <c r="E78" s="20"/>
      <c r="F78" s="20"/>
      <c r="G78" s="20"/>
      <c r="H78" s="20"/>
      <c r="I78" s="20"/>
      <c r="J78" s="206"/>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row>
    <row r="79" spans="1:48" ht="15" customHeight="1" x14ac:dyDescent="0.2">
      <c r="A79" s="20"/>
      <c r="B79" s="20"/>
      <c r="C79" s="20"/>
      <c r="D79" s="20"/>
      <c r="E79" s="20"/>
      <c r="F79" s="20"/>
      <c r="G79" s="20"/>
      <c r="H79" s="20"/>
      <c r="I79" s="20"/>
      <c r="J79" s="206"/>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row>
    <row r="80" spans="1:48" ht="15" customHeight="1" x14ac:dyDescent="0.2">
      <c r="A80" s="20"/>
      <c r="B80" s="20"/>
      <c r="C80" s="20"/>
      <c r="D80" s="20"/>
      <c r="E80" s="20"/>
      <c r="F80" s="20"/>
      <c r="G80" s="20"/>
      <c r="H80" s="20"/>
      <c r="I80" s="20"/>
      <c r="J80" s="206"/>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row>
    <row r="81" spans="1:48" ht="15" customHeight="1" x14ac:dyDescent="0.2">
      <c r="A81" s="20"/>
      <c r="B81" s="20"/>
      <c r="C81" s="20"/>
      <c r="D81" s="20"/>
      <c r="E81" s="20"/>
      <c r="F81" s="20"/>
      <c r="G81" s="20"/>
      <c r="H81" s="20"/>
      <c r="I81" s="20"/>
      <c r="J81" s="206"/>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row>
    <row r="82" spans="1:48" ht="15" customHeight="1" x14ac:dyDescent="0.2">
      <c r="A82" s="20"/>
      <c r="B82" s="20"/>
      <c r="C82" s="20"/>
      <c r="D82" s="20"/>
      <c r="E82" s="20"/>
      <c r="F82" s="20"/>
      <c r="G82" s="20"/>
      <c r="H82" s="20"/>
      <c r="I82" s="20"/>
      <c r="J82" s="206"/>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row>
    <row r="83" spans="1:48" ht="15" customHeight="1" x14ac:dyDescent="0.2">
      <c r="A83" s="20"/>
      <c r="B83" s="20"/>
      <c r="C83" s="20"/>
      <c r="D83" s="20"/>
      <c r="E83" s="20"/>
      <c r="F83" s="20"/>
      <c r="G83" s="20"/>
      <c r="H83" s="20"/>
      <c r="I83" s="20"/>
      <c r="J83" s="206"/>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row>
    <row r="84" spans="1:48" ht="15" customHeight="1" x14ac:dyDescent="0.2">
      <c r="A84" s="20"/>
      <c r="B84" s="20"/>
      <c r="C84" s="20"/>
      <c r="D84" s="20"/>
      <c r="E84" s="20"/>
      <c r="F84" s="20"/>
      <c r="G84" s="20"/>
      <c r="H84" s="20"/>
      <c r="I84" s="20"/>
      <c r="J84" s="206"/>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row>
    <row r="85" spans="1:48" ht="15" customHeight="1" x14ac:dyDescent="0.2">
      <c r="A85" s="20"/>
      <c r="B85" s="20"/>
      <c r="C85" s="20"/>
      <c r="D85" s="20"/>
      <c r="E85" s="20"/>
      <c r="F85" s="20"/>
      <c r="G85" s="20"/>
      <c r="H85" s="20"/>
      <c r="I85" s="20"/>
      <c r="J85" s="206"/>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row>
    <row r="86" spans="1:48" ht="15" customHeight="1" x14ac:dyDescent="0.2">
      <c r="A86" s="20"/>
      <c r="B86" s="20"/>
      <c r="C86" s="20"/>
      <c r="D86" s="20"/>
      <c r="E86" s="20"/>
      <c r="F86" s="20"/>
      <c r="G86" s="20"/>
      <c r="H86" s="20"/>
      <c r="I86" s="20"/>
      <c r="J86" s="206"/>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row>
    <row r="87" spans="1:48" ht="15" customHeight="1" x14ac:dyDescent="0.2">
      <c r="A87" s="20"/>
      <c r="B87" s="20"/>
      <c r="C87" s="20"/>
      <c r="D87" s="20"/>
      <c r="E87" s="20"/>
      <c r="F87" s="20"/>
      <c r="G87" s="20"/>
      <c r="H87" s="20"/>
      <c r="I87" s="20"/>
      <c r="J87" s="206"/>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row>
    <row r="88" spans="1:48" ht="15" customHeight="1" x14ac:dyDescent="0.2">
      <c r="A88" s="20"/>
      <c r="B88" s="20"/>
      <c r="C88" s="20"/>
      <c r="D88" s="20"/>
      <c r="E88" s="20"/>
      <c r="F88" s="20"/>
      <c r="G88" s="20"/>
      <c r="H88" s="20"/>
      <c r="I88" s="20"/>
      <c r="J88" s="206"/>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row>
    <row r="89" spans="1:48" ht="15" customHeight="1" x14ac:dyDescent="0.2">
      <c r="A89" s="20"/>
      <c r="B89" s="20"/>
      <c r="C89" s="20"/>
      <c r="D89" s="20"/>
      <c r="E89" s="20"/>
      <c r="F89" s="20"/>
      <c r="G89" s="20"/>
      <c r="H89" s="20"/>
      <c r="I89" s="20"/>
      <c r="J89" s="206"/>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row>
    <row r="90" spans="1:48" ht="15" customHeight="1" x14ac:dyDescent="0.2">
      <c r="A90" s="20"/>
      <c r="B90" s="20"/>
      <c r="C90" s="20"/>
      <c r="D90" s="20"/>
      <c r="E90" s="20"/>
      <c r="F90" s="20"/>
      <c r="G90" s="20"/>
      <c r="H90" s="20"/>
      <c r="I90" s="20"/>
      <c r="J90" s="206"/>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row>
    <row r="91" spans="1:48" ht="15" customHeight="1" x14ac:dyDescent="0.2">
      <c r="A91" s="20"/>
      <c r="B91" s="20"/>
      <c r="C91" s="20"/>
      <c r="D91" s="20"/>
      <c r="E91" s="20"/>
      <c r="F91" s="20"/>
      <c r="G91" s="20"/>
      <c r="H91" s="20"/>
      <c r="I91" s="20"/>
      <c r="J91" s="206"/>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row>
    <row r="92" spans="1:48" ht="15" customHeight="1" x14ac:dyDescent="0.2">
      <c r="A92" s="20"/>
      <c r="B92" s="20"/>
      <c r="C92" s="20"/>
      <c r="D92" s="20"/>
      <c r="E92" s="20"/>
      <c r="F92" s="20"/>
      <c r="G92" s="20"/>
      <c r="H92" s="20"/>
      <c r="I92" s="20"/>
      <c r="J92" s="206"/>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row>
    <row r="93" spans="1:48" ht="15" customHeight="1" x14ac:dyDescent="0.2">
      <c r="A93" s="20"/>
      <c r="B93" s="20"/>
      <c r="C93" s="20"/>
      <c r="D93" s="20"/>
      <c r="E93" s="20"/>
      <c r="F93" s="20"/>
      <c r="G93" s="20"/>
      <c r="H93" s="20"/>
      <c r="I93" s="20"/>
      <c r="J93" s="206"/>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row>
    <row r="94" spans="1:48" ht="15" customHeight="1" x14ac:dyDescent="0.2">
      <c r="A94" s="20"/>
      <c r="B94" s="20"/>
      <c r="C94" s="20"/>
      <c r="D94" s="20"/>
      <c r="E94" s="20"/>
      <c r="F94" s="20"/>
      <c r="G94" s="20"/>
      <c r="H94" s="20"/>
      <c r="I94" s="20"/>
      <c r="J94" s="206"/>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row>
    <row r="95" spans="1:48" ht="15" customHeight="1" x14ac:dyDescent="0.2">
      <c r="A95" s="20"/>
      <c r="B95" s="20"/>
      <c r="C95" s="20"/>
      <c r="D95" s="20"/>
      <c r="E95" s="20"/>
      <c r="F95" s="20"/>
      <c r="G95" s="20"/>
      <c r="H95" s="20"/>
      <c r="I95" s="20"/>
      <c r="J95" s="206"/>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row>
    <row r="96" spans="1:48" ht="15" customHeight="1" x14ac:dyDescent="0.2">
      <c r="A96" s="20"/>
      <c r="B96" s="20"/>
      <c r="C96" s="20"/>
      <c r="D96" s="20"/>
      <c r="E96" s="20"/>
      <c r="F96" s="20"/>
      <c r="G96" s="20"/>
      <c r="H96" s="20"/>
      <c r="I96" s="20"/>
      <c r="J96" s="206"/>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row>
    <row r="97" spans="1:48" ht="15" customHeight="1" x14ac:dyDescent="0.2">
      <c r="A97" s="20"/>
      <c r="B97" s="20"/>
      <c r="C97" s="20"/>
      <c r="D97" s="20"/>
      <c r="E97" s="20"/>
      <c r="F97" s="20"/>
      <c r="G97" s="20"/>
      <c r="H97" s="20"/>
      <c r="I97" s="20"/>
      <c r="J97" s="206"/>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row>
    <row r="98" spans="1:48" ht="15" customHeight="1" x14ac:dyDescent="0.2">
      <c r="A98" s="20"/>
      <c r="B98" s="20"/>
      <c r="C98" s="20"/>
      <c r="D98" s="20"/>
      <c r="E98" s="20"/>
      <c r="F98" s="20"/>
      <c r="G98" s="20"/>
      <c r="H98" s="20"/>
      <c r="I98" s="20"/>
      <c r="J98" s="206"/>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row>
    <row r="99" spans="1:48" ht="15" customHeight="1" x14ac:dyDescent="0.2">
      <c r="A99" s="20"/>
      <c r="B99" s="20"/>
      <c r="C99" s="20"/>
      <c r="D99" s="20"/>
      <c r="E99" s="20"/>
      <c r="F99" s="20"/>
      <c r="G99" s="20"/>
      <c r="H99" s="20"/>
      <c r="I99" s="20"/>
      <c r="J99" s="206"/>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row>
    <row r="100" spans="1:48" ht="15" customHeight="1" x14ac:dyDescent="0.2">
      <c r="A100" s="20"/>
      <c r="B100" s="20"/>
      <c r="C100" s="20"/>
      <c r="D100" s="20"/>
      <c r="E100" s="20"/>
      <c r="F100" s="20"/>
      <c r="G100" s="20"/>
      <c r="H100" s="20"/>
      <c r="I100" s="20"/>
      <c r="J100" s="206"/>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row>
    <row r="101" spans="1:48" ht="15" customHeight="1" x14ac:dyDescent="0.2">
      <c r="A101" s="20"/>
      <c r="B101" s="20"/>
      <c r="C101" s="20"/>
      <c r="D101" s="20"/>
      <c r="E101" s="20"/>
      <c r="F101" s="20"/>
      <c r="G101" s="20"/>
      <c r="H101" s="20"/>
      <c r="I101" s="20"/>
      <c r="J101" s="206"/>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row>
    <row r="102" spans="1:48" ht="15" customHeight="1" x14ac:dyDescent="0.2">
      <c r="A102" s="20"/>
      <c r="B102" s="20"/>
      <c r="C102" s="20"/>
      <c r="D102" s="20"/>
      <c r="E102" s="20"/>
      <c r="F102" s="20"/>
      <c r="G102" s="20"/>
      <c r="H102" s="20"/>
      <c r="I102" s="20"/>
      <c r="J102" s="206"/>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row>
    <row r="103" spans="1:48" ht="15" customHeight="1" x14ac:dyDescent="0.2">
      <c r="A103" s="20"/>
      <c r="B103" s="20"/>
      <c r="C103" s="20"/>
      <c r="D103" s="20"/>
      <c r="E103" s="20"/>
      <c r="F103" s="20"/>
      <c r="G103" s="20"/>
      <c r="H103" s="20"/>
      <c r="I103" s="20"/>
      <c r="J103" s="206"/>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row>
    <row r="104" spans="1:48" ht="15" customHeight="1" x14ac:dyDescent="0.2">
      <c r="A104" s="20"/>
      <c r="B104" s="20"/>
      <c r="C104" s="20"/>
      <c r="D104" s="20"/>
      <c r="E104" s="20"/>
      <c r="F104" s="20"/>
      <c r="G104" s="20"/>
      <c r="H104" s="20"/>
      <c r="I104" s="20"/>
      <c r="J104" s="206"/>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row>
    <row r="105" spans="1:48" ht="15" customHeight="1" x14ac:dyDescent="0.2">
      <c r="A105" s="20"/>
      <c r="B105" s="20"/>
      <c r="C105" s="20"/>
      <c r="D105" s="20"/>
      <c r="E105" s="20"/>
      <c r="F105" s="20"/>
      <c r="G105" s="20"/>
      <c r="H105" s="20"/>
      <c r="I105" s="20"/>
      <c r="J105" s="206"/>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row>
    <row r="106" spans="1:48" ht="15" customHeight="1" x14ac:dyDescent="0.2">
      <c r="A106" s="20"/>
      <c r="B106" s="20"/>
      <c r="C106" s="20"/>
      <c r="D106" s="20"/>
      <c r="E106" s="20"/>
      <c r="F106" s="20"/>
      <c r="G106" s="20"/>
      <c r="H106" s="20"/>
      <c r="I106" s="20"/>
      <c r="J106" s="206"/>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row>
    <row r="107" spans="1:48" ht="15" customHeight="1" x14ac:dyDescent="0.2">
      <c r="A107" s="20"/>
      <c r="B107" s="20"/>
      <c r="C107" s="20"/>
      <c r="D107" s="20"/>
      <c r="E107" s="20"/>
      <c r="F107" s="20"/>
      <c r="G107" s="20"/>
      <c r="H107" s="20"/>
      <c r="I107" s="20"/>
      <c r="J107" s="206"/>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row>
    <row r="108" spans="1:48" ht="15" customHeight="1" x14ac:dyDescent="0.2">
      <c r="A108" s="20"/>
      <c r="B108" s="20"/>
      <c r="C108" s="20"/>
      <c r="D108" s="20"/>
      <c r="E108" s="20"/>
      <c r="F108" s="20"/>
      <c r="G108" s="20"/>
      <c r="H108" s="20"/>
      <c r="I108" s="20"/>
      <c r="J108" s="206"/>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row>
    <row r="109" spans="1:48" ht="15" customHeight="1" x14ac:dyDescent="0.2">
      <c r="A109" s="20"/>
      <c r="B109" s="20"/>
      <c r="C109" s="20"/>
      <c r="D109" s="20"/>
      <c r="E109" s="20"/>
      <c r="F109" s="20"/>
      <c r="G109" s="20"/>
      <c r="H109" s="20"/>
      <c r="I109" s="20"/>
      <c r="J109" s="206"/>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row>
    <row r="110" spans="1:48" ht="15" customHeight="1" x14ac:dyDescent="0.2">
      <c r="A110" s="20"/>
      <c r="B110" s="20"/>
      <c r="C110" s="20"/>
      <c r="D110" s="20"/>
      <c r="E110" s="20"/>
      <c r="F110" s="20"/>
      <c r="G110" s="20"/>
      <c r="H110" s="20"/>
      <c r="I110" s="20"/>
      <c r="J110" s="206"/>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row>
    <row r="111" spans="1:48" ht="15" customHeight="1" x14ac:dyDescent="0.2">
      <c r="A111" s="20"/>
      <c r="B111" s="20"/>
      <c r="C111" s="20"/>
      <c r="D111" s="20"/>
      <c r="E111" s="20"/>
      <c r="F111" s="20"/>
      <c r="G111" s="20"/>
      <c r="H111" s="20"/>
      <c r="I111" s="20"/>
      <c r="J111" s="206"/>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row>
    <row r="112" spans="1:48" ht="15" customHeight="1" x14ac:dyDescent="0.2">
      <c r="A112" s="20"/>
      <c r="B112" s="20"/>
      <c r="C112" s="20"/>
      <c r="D112" s="20"/>
      <c r="E112" s="20"/>
      <c r="F112" s="20"/>
      <c r="G112" s="20"/>
      <c r="H112" s="20"/>
      <c r="I112" s="20"/>
      <c r="J112" s="206"/>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row>
    <row r="113" spans="1:48" ht="15" customHeight="1" x14ac:dyDescent="0.2">
      <c r="A113" s="20"/>
      <c r="B113" s="20"/>
      <c r="C113" s="20"/>
      <c r="D113" s="20"/>
      <c r="E113" s="20"/>
      <c r="F113" s="20"/>
      <c r="G113" s="20"/>
      <c r="H113" s="20"/>
      <c r="I113" s="20"/>
      <c r="J113" s="206"/>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row>
    <row r="114" spans="1:48" ht="15" customHeight="1" x14ac:dyDescent="0.2">
      <c r="A114" s="20"/>
      <c r="B114" s="20"/>
      <c r="C114" s="20"/>
      <c r="D114" s="20"/>
      <c r="E114" s="20"/>
      <c r="F114" s="20"/>
      <c r="G114" s="20"/>
      <c r="H114" s="20"/>
      <c r="I114" s="20"/>
      <c r="J114" s="206"/>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row>
    <row r="115" spans="1:48" ht="15" customHeight="1" x14ac:dyDescent="0.2">
      <c r="A115" s="20"/>
      <c r="B115" s="20"/>
      <c r="C115" s="20"/>
      <c r="D115" s="20"/>
      <c r="E115" s="20"/>
      <c r="F115" s="20"/>
      <c r="G115" s="20"/>
      <c r="H115" s="20"/>
      <c r="I115" s="20"/>
      <c r="J115" s="206"/>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row>
    <row r="116" spans="1:48" ht="15" customHeight="1" x14ac:dyDescent="0.2">
      <c r="A116" s="20"/>
      <c r="B116" s="20"/>
      <c r="C116" s="20"/>
      <c r="D116" s="20"/>
      <c r="E116" s="20"/>
      <c r="F116" s="20"/>
      <c r="G116" s="20"/>
      <c r="H116" s="20"/>
      <c r="I116" s="20"/>
      <c r="J116" s="206"/>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row>
    <row r="117" spans="1:48" ht="15" customHeight="1" x14ac:dyDescent="0.2">
      <c r="A117" s="20"/>
      <c r="B117" s="20"/>
      <c r="C117" s="20"/>
      <c r="D117" s="20"/>
      <c r="E117" s="20"/>
      <c r="F117" s="20"/>
      <c r="G117" s="20"/>
      <c r="H117" s="20"/>
      <c r="I117" s="20"/>
      <c r="J117" s="206"/>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row>
    <row r="118" spans="1:48" ht="15" customHeight="1" x14ac:dyDescent="0.2">
      <c r="A118" s="20"/>
      <c r="B118" s="20"/>
      <c r="C118" s="20"/>
      <c r="D118" s="20"/>
      <c r="E118" s="20"/>
      <c r="F118" s="20"/>
      <c r="G118" s="20"/>
      <c r="H118" s="20"/>
      <c r="I118" s="20"/>
      <c r="J118" s="206"/>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row>
    <row r="119" spans="1:48" ht="15" customHeight="1" x14ac:dyDescent="0.2">
      <c r="A119" s="20"/>
      <c r="B119" s="20"/>
      <c r="C119" s="20"/>
      <c r="D119" s="20"/>
      <c r="E119" s="20"/>
      <c r="F119" s="20"/>
      <c r="G119" s="20"/>
      <c r="H119" s="20"/>
      <c r="I119" s="20"/>
      <c r="J119" s="206"/>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row>
    <row r="120" spans="1:48" ht="15" customHeight="1" x14ac:dyDescent="0.2">
      <c r="A120" s="20"/>
      <c r="B120" s="20"/>
      <c r="C120" s="20"/>
      <c r="D120" s="20"/>
      <c r="E120" s="20"/>
      <c r="F120" s="20"/>
      <c r="G120" s="20"/>
      <c r="H120" s="20"/>
      <c r="I120" s="20"/>
      <c r="J120" s="206"/>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row>
    <row r="121" spans="1:48" ht="15" customHeight="1" x14ac:dyDescent="0.2">
      <c r="A121" s="20"/>
      <c r="B121" s="20"/>
      <c r="C121" s="20"/>
      <c r="D121" s="20"/>
      <c r="E121" s="20"/>
      <c r="F121" s="20"/>
      <c r="G121" s="20"/>
      <c r="H121" s="20"/>
      <c r="I121" s="20"/>
      <c r="J121" s="206"/>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row>
    <row r="122" spans="1:48" ht="15" customHeight="1" x14ac:dyDescent="0.2">
      <c r="A122" s="20"/>
      <c r="B122" s="20"/>
      <c r="C122" s="20"/>
      <c r="D122" s="20"/>
      <c r="E122" s="20"/>
      <c r="F122" s="20"/>
      <c r="G122" s="20"/>
      <c r="H122" s="20"/>
      <c r="I122" s="20"/>
      <c r="J122" s="206"/>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row>
    <row r="123" spans="1:48" ht="15" customHeight="1" x14ac:dyDescent="0.2">
      <c r="A123" s="20"/>
      <c r="B123" s="20"/>
      <c r="C123" s="20"/>
      <c r="D123" s="20"/>
      <c r="E123" s="20"/>
      <c r="F123" s="20"/>
      <c r="G123" s="20"/>
      <c r="H123" s="20"/>
      <c r="I123" s="20"/>
      <c r="J123" s="206"/>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row>
    <row r="124" spans="1:48" ht="15" customHeight="1" x14ac:dyDescent="0.2">
      <c r="A124" s="20"/>
      <c r="B124" s="20"/>
      <c r="C124" s="20"/>
      <c r="D124" s="20"/>
      <c r="E124" s="20"/>
      <c r="F124" s="20"/>
      <c r="G124" s="20"/>
      <c r="H124" s="20"/>
      <c r="I124" s="20"/>
      <c r="J124" s="206"/>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row>
    <row r="125" spans="1:48" ht="15" customHeight="1" x14ac:dyDescent="0.2">
      <c r="A125" s="20"/>
      <c r="B125" s="20"/>
      <c r="C125" s="20"/>
      <c r="D125" s="20"/>
      <c r="E125" s="20"/>
      <c r="F125" s="20"/>
      <c r="G125" s="20"/>
      <c r="H125" s="20"/>
      <c r="I125" s="20"/>
      <c r="J125" s="206"/>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row>
    <row r="126" spans="1:48" ht="15" customHeight="1" x14ac:dyDescent="0.2">
      <c r="A126" s="20"/>
      <c r="B126" s="20"/>
      <c r="C126" s="20"/>
      <c r="D126" s="20"/>
      <c r="E126" s="20"/>
      <c r="F126" s="20"/>
      <c r="G126" s="20"/>
      <c r="H126" s="20"/>
      <c r="I126" s="20"/>
      <c r="J126" s="206"/>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row>
    <row r="127" spans="1:48" ht="15" customHeight="1" x14ac:dyDescent="0.2">
      <c r="A127" s="20"/>
      <c r="B127" s="20"/>
      <c r="C127" s="20"/>
      <c r="D127" s="20"/>
      <c r="E127" s="20"/>
      <c r="F127" s="20"/>
      <c r="G127" s="20"/>
      <c r="H127" s="20"/>
      <c r="I127" s="20"/>
      <c r="J127" s="206"/>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row>
    <row r="128" spans="1:48" ht="15" customHeight="1" x14ac:dyDescent="0.2">
      <c r="A128" s="20"/>
      <c r="B128" s="20"/>
      <c r="C128" s="20"/>
      <c r="D128" s="20"/>
      <c r="E128" s="20"/>
      <c r="F128" s="20"/>
      <c r="G128" s="20"/>
      <c r="H128" s="20"/>
      <c r="I128" s="20"/>
      <c r="J128" s="206"/>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row>
    <row r="129" spans="1:48" ht="15" customHeight="1" x14ac:dyDescent="0.2">
      <c r="A129" s="20"/>
      <c r="B129" s="20"/>
      <c r="C129" s="20"/>
      <c r="D129" s="20"/>
      <c r="E129" s="20"/>
      <c r="F129" s="20"/>
      <c r="G129" s="20"/>
      <c r="H129" s="20"/>
      <c r="I129" s="20"/>
      <c r="J129" s="206"/>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row>
    <row r="130" spans="1:48" ht="15" customHeight="1" x14ac:dyDescent="0.2">
      <c r="A130" s="20"/>
      <c r="B130" s="20"/>
      <c r="C130" s="20"/>
      <c r="D130" s="20"/>
      <c r="E130" s="20"/>
      <c r="F130" s="20"/>
      <c r="G130" s="20"/>
      <c r="H130" s="20"/>
      <c r="I130" s="20"/>
      <c r="J130" s="206"/>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row>
    <row r="131" spans="1:48" ht="15" customHeight="1" x14ac:dyDescent="0.2">
      <c r="A131" s="20"/>
      <c r="B131" s="20"/>
      <c r="C131" s="20"/>
      <c r="D131" s="20"/>
      <c r="E131" s="20"/>
      <c r="F131" s="20"/>
      <c r="G131" s="20"/>
      <c r="H131" s="20"/>
      <c r="I131" s="20"/>
      <c r="J131" s="206"/>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row>
    <row r="132" spans="1:48" ht="15" customHeight="1" x14ac:dyDescent="0.2">
      <c r="A132" s="20"/>
      <c r="B132" s="20"/>
      <c r="C132" s="20"/>
      <c r="D132" s="20"/>
      <c r="E132" s="20"/>
      <c r="F132" s="20"/>
      <c r="G132" s="20"/>
      <c r="H132" s="20"/>
      <c r="I132" s="20"/>
      <c r="J132" s="206"/>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row>
    <row r="133" spans="1:48" ht="15" customHeight="1" x14ac:dyDescent="0.2">
      <c r="A133" s="20"/>
      <c r="B133" s="20"/>
      <c r="C133" s="20"/>
      <c r="D133" s="20"/>
      <c r="E133" s="20"/>
      <c r="F133" s="20"/>
      <c r="G133" s="20"/>
      <c r="H133" s="20"/>
      <c r="I133" s="20"/>
      <c r="J133" s="206"/>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row>
    <row r="134" spans="1:48" ht="15" customHeight="1" x14ac:dyDescent="0.2">
      <c r="A134" s="20"/>
      <c r="B134" s="20"/>
      <c r="C134" s="20"/>
      <c r="D134" s="20"/>
      <c r="E134" s="20"/>
      <c r="F134" s="20"/>
      <c r="G134" s="20"/>
      <c r="H134" s="20"/>
      <c r="I134" s="20"/>
      <c r="J134" s="206"/>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row>
    <row r="135" spans="1:48" ht="15" customHeight="1" x14ac:dyDescent="0.2">
      <c r="A135" s="20"/>
      <c r="B135" s="20"/>
      <c r="C135" s="20"/>
      <c r="D135" s="20"/>
      <c r="E135" s="20"/>
      <c r="F135" s="20"/>
      <c r="G135" s="20"/>
      <c r="H135" s="20"/>
      <c r="I135" s="20"/>
      <c r="J135" s="206"/>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row>
    <row r="136" spans="1:48" ht="15" customHeight="1" x14ac:dyDescent="0.2">
      <c r="A136" s="20"/>
      <c r="B136" s="20"/>
      <c r="C136" s="20"/>
      <c r="D136" s="20"/>
      <c r="E136" s="20"/>
      <c r="F136" s="20"/>
      <c r="G136" s="20"/>
      <c r="H136" s="20"/>
      <c r="I136" s="20"/>
      <c r="J136" s="206"/>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row>
    <row r="137" spans="1:48" ht="15" customHeight="1" x14ac:dyDescent="0.2">
      <c r="A137" s="20"/>
      <c r="B137" s="20"/>
      <c r="C137" s="20"/>
      <c r="D137" s="20"/>
      <c r="E137" s="20"/>
      <c r="F137" s="20"/>
      <c r="G137" s="20"/>
      <c r="H137" s="20"/>
      <c r="I137" s="20"/>
      <c r="J137" s="206"/>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row>
    <row r="138" spans="1:48" ht="15" customHeight="1" x14ac:dyDescent="0.2">
      <c r="A138" s="20"/>
      <c r="B138" s="20"/>
      <c r="C138" s="20"/>
      <c r="D138" s="20"/>
      <c r="E138" s="20"/>
      <c r="F138" s="20"/>
      <c r="G138" s="20"/>
      <c r="H138" s="20"/>
      <c r="I138" s="20"/>
      <c r="J138" s="206"/>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row>
    <row r="139" spans="1:48" ht="15" customHeight="1" x14ac:dyDescent="0.2">
      <c r="A139" s="20"/>
      <c r="B139" s="20"/>
      <c r="C139" s="20"/>
      <c r="D139" s="20"/>
      <c r="E139" s="20"/>
      <c r="F139" s="20"/>
      <c r="G139" s="20"/>
      <c r="H139" s="20"/>
      <c r="I139" s="20"/>
      <c r="J139" s="206"/>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row>
    <row r="140" spans="1:48" ht="15" customHeight="1" x14ac:dyDescent="0.2">
      <c r="A140" s="20"/>
      <c r="B140" s="20"/>
      <c r="C140" s="20"/>
      <c r="D140" s="20"/>
      <c r="E140" s="20"/>
      <c r="F140" s="20"/>
      <c r="G140" s="20"/>
      <c r="H140" s="20"/>
      <c r="I140" s="20"/>
      <c r="J140" s="206"/>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row>
    <row r="141" spans="1:48" ht="15" customHeight="1" x14ac:dyDescent="0.2">
      <c r="A141" s="20"/>
      <c r="B141" s="20"/>
      <c r="C141" s="20"/>
      <c r="D141" s="20"/>
      <c r="E141" s="20"/>
      <c r="F141" s="20"/>
      <c r="G141" s="20"/>
      <c r="H141" s="20"/>
      <c r="I141" s="20"/>
      <c r="J141" s="206"/>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row>
    <row r="142" spans="1:48" ht="15" customHeight="1" x14ac:dyDescent="0.2">
      <c r="A142" s="20"/>
      <c r="B142" s="20"/>
      <c r="C142" s="20"/>
      <c r="D142" s="20"/>
      <c r="E142" s="20"/>
      <c r="F142" s="20"/>
      <c r="G142" s="20"/>
      <c r="H142" s="20"/>
      <c r="I142" s="20"/>
      <c r="J142" s="206"/>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row>
    <row r="143" spans="1:48" ht="15" customHeight="1" x14ac:dyDescent="0.2">
      <c r="A143" s="20"/>
      <c r="B143" s="20"/>
      <c r="C143" s="20"/>
      <c r="D143" s="20"/>
      <c r="E143" s="20"/>
      <c r="F143" s="20"/>
      <c r="G143" s="20"/>
      <c r="H143" s="20"/>
      <c r="I143" s="20"/>
      <c r="J143" s="206"/>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row>
    <row r="144" spans="1:48" ht="15" customHeight="1" x14ac:dyDescent="0.2">
      <c r="A144" s="20"/>
      <c r="B144" s="20"/>
      <c r="C144" s="20"/>
      <c r="D144" s="20"/>
      <c r="E144" s="20"/>
      <c r="F144" s="20"/>
      <c r="G144" s="20"/>
      <c r="H144" s="20"/>
      <c r="I144" s="20"/>
      <c r="J144" s="206"/>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row>
    <row r="145" spans="1:48" ht="15" customHeight="1" x14ac:dyDescent="0.2">
      <c r="A145" s="20"/>
      <c r="B145" s="20"/>
      <c r="C145" s="20"/>
      <c r="D145" s="20"/>
      <c r="E145" s="20"/>
      <c r="F145" s="20"/>
      <c r="G145" s="20"/>
      <c r="H145" s="20"/>
      <c r="I145" s="20"/>
      <c r="J145" s="206"/>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row>
    <row r="146" spans="1:48" ht="15" customHeight="1" x14ac:dyDescent="0.2">
      <c r="A146" s="20"/>
      <c r="B146" s="20"/>
      <c r="C146" s="20"/>
      <c r="D146" s="20"/>
      <c r="E146" s="20"/>
      <c r="F146" s="20"/>
      <c r="G146" s="20"/>
      <c r="H146" s="20"/>
      <c r="I146" s="20"/>
      <c r="J146" s="206"/>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row>
    <row r="147" spans="1:48" ht="15" customHeight="1" x14ac:dyDescent="0.2">
      <c r="A147" s="20"/>
      <c r="B147" s="20"/>
      <c r="C147" s="20"/>
      <c r="D147" s="20"/>
      <c r="E147" s="20"/>
      <c r="F147" s="20"/>
      <c r="G147" s="20"/>
      <c r="H147" s="20"/>
      <c r="I147" s="20"/>
      <c r="J147" s="206"/>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row>
    <row r="148" spans="1:48" ht="15" customHeight="1" x14ac:dyDescent="0.2">
      <c r="A148" s="20"/>
      <c r="B148" s="20"/>
      <c r="C148" s="20"/>
      <c r="D148" s="20"/>
      <c r="E148" s="20"/>
      <c r="F148" s="20"/>
      <c r="G148" s="20"/>
      <c r="H148" s="20"/>
      <c r="I148" s="20"/>
      <c r="J148" s="206"/>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row>
    <row r="149" spans="1:48" ht="15" customHeight="1" x14ac:dyDescent="0.2">
      <c r="A149" s="20"/>
      <c r="B149" s="20"/>
      <c r="C149" s="20"/>
      <c r="D149" s="20"/>
      <c r="E149" s="20"/>
      <c r="F149" s="20"/>
      <c r="G149" s="20"/>
      <c r="H149" s="20"/>
      <c r="I149" s="20"/>
      <c r="J149" s="206"/>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row>
    <row r="150" spans="1:48" ht="15" customHeight="1" x14ac:dyDescent="0.2">
      <c r="A150" s="20"/>
      <c r="B150" s="20"/>
      <c r="C150" s="20"/>
      <c r="D150" s="20"/>
      <c r="E150" s="20"/>
      <c r="F150" s="20"/>
      <c r="G150" s="20"/>
      <c r="H150" s="20"/>
      <c r="I150" s="20"/>
      <c r="J150" s="206"/>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row>
    <row r="151" spans="1:48" ht="15" customHeight="1" x14ac:dyDescent="0.2">
      <c r="A151" s="20"/>
      <c r="B151" s="20"/>
      <c r="C151" s="20"/>
      <c r="D151" s="20"/>
      <c r="E151" s="20"/>
      <c r="F151" s="20"/>
      <c r="G151" s="20"/>
      <c r="H151" s="20"/>
      <c r="I151" s="20"/>
      <c r="J151" s="206"/>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row>
    <row r="152" spans="1:48" ht="15" customHeight="1" x14ac:dyDescent="0.2">
      <c r="A152" s="20"/>
      <c r="B152" s="20"/>
      <c r="C152" s="20"/>
      <c r="D152" s="20"/>
      <c r="E152" s="20"/>
      <c r="F152" s="20"/>
      <c r="G152" s="20"/>
      <c r="H152" s="20"/>
      <c r="I152" s="20"/>
      <c r="J152" s="206"/>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row>
    <row r="153" spans="1:48" ht="15" customHeight="1" x14ac:dyDescent="0.2">
      <c r="A153" s="20"/>
      <c r="B153" s="20"/>
      <c r="C153" s="20"/>
      <c r="D153" s="20"/>
      <c r="E153" s="20"/>
      <c r="F153" s="20"/>
      <c r="G153" s="20"/>
      <c r="H153" s="20"/>
      <c r="I153" s="20"/>
      <c r="J153" s="206"/>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row>
    <row r="154" spans="1:48" ht="15" customHeight="1" x14ac:dyDescent="0.2">
      <c r="A154" s="20"/>
      <c r="B154" s="20"/>
      <c r="C154" s="20"/>
      <c r="D154" s="20"/>
      <c r="E154" s="20"/>
      <c r="F154" s="20"/>
      <c r="G154" s="20"/>
      <c r="H154" s="20"/>
      <c r="I154" s="20"/>
      <c r="J154" s="206"/>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row>
    <row r="155" spans="1:48" ht="15" customHeight="1" x14ac:dyDescent="0.2">
      <c r="A155" s="20"/>
      <c r="B155" s="20"/>
      <c r="C155" s="20"/>
      <c r="D155" s="20"/>
      <c r="E155" s="20"/>
      <c r="F155" s="20"/>
      <c r="G155" s="20"/>
      <c r="H155" s="20"/>
      <c r="I155" s="20"/>
      <c r="J155" s="206"/>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row>
    <row r="156" spans="1:48" ht="15" customHeight="1" x14ac:dyDescent="0.2">
      <c r="A156" s="20"/>
      <c r="B156" s="20"/>
      <c r="C156" s="20"/>
      <c r="D156" s="20"/>
      <c r="E156" s="20"/>
      <c r="F156" s="20"/>
      <c r="G156" s="20"/>
      <c r="H156" s="20"/>
      <c r="I156" s="20"/>
      <c r="J156" s="206"/>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row>
    <row r="157" spans="1:48" ht="15" customHeight="1" x14ac:dyDescent="0.2">
      <c r="A157" s="20"/>
      <c r="B157" s="20"/>
      <c r="C157" s="20"/>
      <c r="D157" s="20"/>
      <c r="E157" s="20"/>
      <c r="F157" s="20"/>
      <c r="G157" s="20"/>
      <c r="H157" s="20"/>
      <c r="I157" s="20"/>
      <c r="J157" s="206"/>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row>
    <row r="158" spans="1:48" ht="15" customHeight="1" x14ac:dyDescent="0.2">
      <c r="A158" s="20"/>
      <c r="B158" s="20"/>
      <c r="C158" s="20"/>
      <c r="D158" s="20"/>
      <c r="E158" s="20"/>
      <c r="F158" s="20"/>
      <c r="G158" s="20"/>
      <c r="H158" s="20"/>
      <c r="I158" s="20"/>
      <c r="J158" s="206"/>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row>
    <row r="159" spans="1:48" ht="15" customHeight="1" x14ac:dyDescent="0.2">
      <c r="A159" s="20"/>
      <c r="B159" s="20"/>
      <c r="C159" s="20"/>
      <c r="D159" s="20"/>
      <c r="E159" s="20"/>
      <c r="F159" s="20"/>
      <c r="G159" s="20"/>
      <c r="H159" s="20"/>
      <c r="I159" s="20"/>
      <c r="J159" s="206"/>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row>
    <row r="160" spans="1:48" ht="15" customHeight="1" x14ac:dyDescent="0.2">
      <c r="A160" s="20"/>
      <c r="B160" s="20"/>
      <c r="C160" s="20"/>
      <c r="D160" s="20"/>
      <c r="E160" s="20"/>
      <c r="F160" s="20"/>
      <c r="G160" s="20"/>
      <c r="H160" s="20"/>
      <c r="I160" s="20"/>
      <c r="J160" s="206"/>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row>
    <row r="161" spans="1:48" ht="15" customHeight="1" x14ac:dyDescent="0.2">
      <c r="A161" s="20"/>
      <c r="B161" s="20"/>
      <c r="C161" s="20"/>
      <c r="D161" s="20"/>
      <c r="E161" s="20"/>
      <c r="F161" s="20"/>
      <c r="G161" s="20"/>
      <c r="H161" s="20"/>
      <c r="I161" s="20"/>
      <c r="J161" s="206"/>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row>
    <row r="162" spans="1:48" ht="15" customHeight="1" x14ac:dyDescent="0.2">
      <c r="A162" s="20"/>
      <c r="B162" s="20"/>
      <c r="C162" s="20"/>
      <c r="D162" s="20"/>
      <c r="E162" s="20"/>
      <c r="F162" s="20"/>
      <c r="G162" s="20"/>
      <c r="H162" s="20"/>
      <c r="I162" s="20"/>
      <c r="J162" s="206"/>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row>
    <row r="163" spans="1:48" ht="15" customHeight="1" x14ac:dyDescent="0.2">
      <c r="A163" s="20"/>
      <c r="B163" s="20"/>
      <c r="C163" s="20"/>
      <c r="D163" s="20"/>
      <c r="E163" s="20"/>
      <c r="F163" s="20"/>
      <c r="G163" s="20"/>
      <c r="H163" s="20"/>
      <c r="I163" s="20"/>
      <c r="J163" s="206"/>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row>
    <row r="164" spans="1:48" ht="15" customHeight="1" x14ac:dyDescent="0.2">
      <c r="A164" s="20"/>
      <c r="B164" s="20"/>
      <c r="C164" s="20"/>
      <c r="D164" s="20"/>
      <c r="E164" s="20"/>
      <c r="F164" s="20"/>
      <c r="G164" s="20"/>
      <c r="H164" s="20"/>
      <c r="I164" s="20"/>
      <c r="J164" s="206"/>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row>
    <row r="165" spans="1:48" ht="15" customHeight="1" x14ac:dyDescent="0.2">
      <c r="A165" s="20"/>
      <c r="B165" s="20"/>
      <c r="C165" s="20"/>
      <c r="D165" s="20"/>
      <c r="E165" s="20"/>
      <c r="F165" s="20"/>
      <c r="G165" s="20"/>
      <c r="H165" s="20"/>
      <c r="I165" s="20"/>
      <c r="J165" s="206"/>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row>
    <row r="166" spans="1:48" ht="15" customHeight="1" x14ac:dyDescent="0.2">
      <c r="A166" s="20"/>
      <c r="B166" s="20"/>
      <c r="C166" s="20"/>
      <c r="D166" s="20"/>
      <c r="E166" s="20"/>
      <c r="F166" s="20"/>
      <c r="G166" s="20"/>
      <c r="H166" s="20"/>
      <c r="I166" s="20"/>
      <c r="J166" s="206"/>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row>
    <row r="167" spans="1:48" ht="15" customHeight="1" x14ac:dyDescent="0.2">
      <c r="A167" s="20"/>
      <c r="B167" s="20"/>
      <c r="C167" s="20"/>
      <c r="D167" s="20"/>
      <c r="E167" s="20"/>
      <c r="F167" s="20"/>
      <c r="G167" s="20"/>
      <c r="H167" s="20"/>
      <c r="I167" s="20"/>
      <c r="J167" s="206"/>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row>
    <row r="168" spans="1:48" ht="15" customHeight="1" x14ac:dyDescent="0.2">
      <c r="A168" s="20"/>
      <c r="B168" s="20"/>
      <c r="C168" s="20"/>
      <c r="D168" s="20"/>
      <c r="E168" s="20"/>
      <c r="F168" s="20"/>
      <c r="G168" s="20"/>
      <c r="H168" s="20"/>
      <c r="I168" s="20"/>
      <c r="J168" s="206"/>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row>
    <row r="169" spans="1:48" ht="15" customHeight="1" x14ac:dyDescent="0.2">
      <c r="A169" s="20"/>
      <c r="B169" s="20"/>
      <c r="C169" s="20"/>
      <c r="D169" s="20"/>
      <c r="E169" s="20"/>
      <c r="F169" s="20"/>
      <c r="G169" s="20"/>
      <c r="H169" s="20"/>
      <c r="I169" s="20"/>
      <c r="J169" s="206"/>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row>
    <row r="170" spans="1:48" ht="15" customHeight="1" x14ac:dyDescent="0.2">
      <c r="A170" s="20"/>
      <c r="B170" s="20"/>
      <c r="C170" s="20"/>
      <c r="D170" s="20"/>
      <c r="E170" s="20"/>
      <c r="F170" s="20"/>
      <c r="G170" s="20"/>
      <c r="H170" s="20"/>
      <c r="I170" s="20"/>
      <c r="J170" s="206"/>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row>
    <row r="171" spans="1:48" ht="15" customHeight="1" x14ac:dyDescent="0.2">
      <c r="A171" s="20"/>
      <c r="B171" s="20"/>
      <c r="C171" s="20"/>
      <c r="D171" s="20"/>
      <c r="E171" s="20"/>
      <c r="F171" s="20"/>
      <c r="G171" s="20"/>
      <c r="H171" s="20"/>
      <c r="I171" s="20"/>
      <c r="J171" s="206"/>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row>
    <row r="172" spans="1:48" ht="15" customHeight="1" x14ac:dyDescent="0.2">
      <c r="A172" s="20"/>
      <c r="B172" s="20"/>
      <c r="C172" s="20"/>
      <c r="D172" s="20"/>
      <c r="E172" s="20"/>
      <c r="F172" s="20"/>
      <c r="G172" s="20"/>
      <c r="H172" s="20"/>
      <c r="I172" s="20"/>
      <c r="J172" s="206"/>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row>
    <row r="173" spans="1:48" ht="15" customHeight="1" x14ac:dyDescent="0.2">
      <c r="A173" s="20"/>
      <c r="B173" s="20"/>
      <c r="C173" s="20"/>
      <c r="D173" s="20"/>
      <c r="E173" s="20"/>
      <c r="F173" s="20"/>
      <c r="G173" s="20"/>
      <c r="H173" s="20"/>
      <c r="I173" s="20"/>
      <c r="J173" s="206"/>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row>
    <row r="174" spans="1:48" ht="15" customHeight="1" x14ac:dyDescent="0.2">
      <c r="A174" s="20"/>
      <c r="B174" s="20"/>
      <c r="C174" s="20"/>
      <c r="D174" s="20"/>
      <c r="E174" s="20"/>
      <c r="F174" s="20"/>
      <c r="G174" s="20"/>
      <c r="H174" s="20"/>
      <c r="I174" s="20"/>
      <c r="J174" s="206"/>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row>
    <row r="175" spans="1:48" ht="15" customHeight="1" x14ac:dyDescent="0.2">
      <c r="A175" s="20"/>
      <c r="B175" s="20"/>
      <c r="C175" s="20"/>
      <c r="D175" s="20"/>
      <c r="E175" s="20"/>
      <c r="F175" s="20"/>
      <c r="G175" s="20"/>
      <c r="H175" s="20"/>
      <c r="I175" s="20"/>
      <c r="J175" s="206"/>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row>
    <row r="176" spans="1:48" ht="15" customHeight="1" x14ac:dyDescent="0.2">
      <c r="A176" s="20"/>
      <c r="B176" s="20"/>
      <c r="C176" s="20"/>
      <c r="D176" s="20"/>
      <c r="E176" s="20"/>
      <c r="F176" s="20"/>
      <c r="G176" s="20"/>
      <c r="H176" s="20"/>
      <c r="I176" s="20"/>
      <c r="J176" s="206"/>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row>
    <row r="177" spans="1:48" ht="15" customHeight="1" x14ac:dyDescent="0.2">
      <c r="A177" s="20"/>
      <c r="B177" s="20"/>
      <c r="C177" s="20"/>
      <c r="D177" s="20"/>
      <c r="E177" s="20"/>
      <c r="F177" s="20"/>
      <c r="G177" s="20"/>
      <c r="H177" s="20"/>
      <c r="I177" s="20"/>
      <c r="J177" s="206"/>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row>
    <row r="178" spans="1:48" ht="15" customHeight="1" x14ac:dyDescent="0.2">
      <c r="A178" s="20"/>
      <c r="B178" s="20"/>
      <c r="C178" s="20"/>
      <c r="D178" s="20"/>
      <c r="E178" s="20"/>
      <c r="F178" s="20"/>
      <c r="G178" s="20"/>
      <c r="H178" s="20"/>
      <c r="I178" s="20"/>
      <c r="J178" s="206"/>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row>
    <row r="179" spans="1:48" ht="15" customHeight="1" x14ac:dyDescent="0.2">
      <c r="A179" s="20"/>
      <c r="B179" s="20"/>
      <c r="C179" s="20"/>
      <c r="D179" s="20"/>
      <c r="E179" s="20"/>
      <c r="F179" s="20"/>
      <c r="G179" s="20"/>
      <c r="H179" s="20"/>
      <c r="I179" s="20"/>
      <c r="J179" s="206"/>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row>
    <row r="180" spans="1:48" ht="15" customHeight="1" x14ac:dyDescent="0.2">
      <c r="A180" s="20"/>
      <c r="B180" s="20"/>
      <c r="C180" s="20"/>
      <c r="D180" s="20"/>
      <c r="E180" s="20"/>
      <c r="F180" s="20"/>
      <c r="G180" s="20"/>
      <c r="H180" s="20"/>
      <c r="I180" s="20"/>
      <c r="J180" s="206"/>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row>
    <row r="181" spans="1:48" ht="15" customHeight="1" x14ac:dyDescent="0.2">
      <c r="A181" s="20"/>
      <c r="B181" s="20"/>
      <c r="C181" s="20"/>
      <c r="D181" s="20"/>
      <c r="E181" s="20"/>
      <c r="F181" s="20"/>
      <c r="G181" s="20"/>
      <c r="H181" s="20"/>
      <c r="I181" s="20"/>
      <c r="J181" s="206"/>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row>
    <row r="182" spans="1:48" ht="15" customHeight="1" x14ac:dyDescent="0.2">
      <c r="A182" s="20"/>
      <c r="B182" s="20"/>
      <c r="C182" s="20"/>
      <c r="D182" s="20"/>
      <c r="E182" s="20"/>
      <c r="F182" s="20"/>
      <c r="G182" s="20"/>
      <c r="H182" s="20"/>
      <c r="I182" s="20"/>
      <c r="J182" s="206"/>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row>
    <row r="183" spans="1:48" ht="15" customHeight="1" x14ac:dyDescent="0.2">
      <c r="A183" s="162"/>
      <c r="B183" s="162"/>
      <c r="C183" s="162"/>
      <c r="D183" s="162"/>
      <c r="E183" s="162"/>
      <c r="F183" s="162"/>
      <c r="G183" s="162"/>
      <c r="H183" s="162"/>
      <c r="I183" s="162"/>
      <c r="J183" s="292"/>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row>
    <row r="184" spans="1:48" ht="15" customHeight="1" x14ac:dyDescent="0.2"/>
    <row r="185" spans="1:48" ht="15" customHeight="1" x14ac:dyDescent="0.2"/>
    <row r="186" spans="1:48" ht="15" customHeight="1" x14ac:dyDescent="0.2"/>
    <row r="187" spans="1:48" ht="15" customHeight="1" x14ac:dyDescent="0.2"/>
    <row r="188" spans="1:48" ht="15" customHeight="1" x14ac:dyDescent="0.2"/>
    <row r="189" spans="1:48" ht="15" customHeight="1" x14ac:dyDescent="0.2"/>
    <row r="190" spans="1:48" ht="15" customHeight="1" x14ac:dyDescent="0.2"/>
    <row r="191" spans="1:48" ht="15" customHeight="1" x14ac:dyDescent="0.2"/>
    <row r="192" spans="1:48" ht="15" customHeight="1" x14ac:dyDescent="0.2"/>
  </sheetData>
  <mergeCells count="10">
    <mergeCell ref="C32:J32"/>
    <mergeCell ref="A34:B34"/>
    <mergeCell ref="A35:B35"/>
    <mergeCell ref="A50:J50"/>
    <mergeCell ref="C3:J3"/>
    <mergeCell ref="A6:B6"/>
    <mergeCell ref="A12:B12"/>
    <mergeCell ref="C18:J18"/>
    <mergeCell ref="A20:B20"/>
    <mergeCell ref="A26:B26"/>
  </mergeCells>
  <hyperlinks>
    <hyperlink ref="B1" location="CONTENTS!A1" display="Contents"/>
  </hyperlinks>
  <printOptions horizontalCentered="1" gridLines="1"/>
  <pageMargins left="0.43307086614173229" right="0.43307086614173229" top="0.55118110236220474" bottom="0.74803149606299213" header="0.11811023622047245" footer="0.31496062992125984"/>
  <pageSetup paperSize="9" fitToHeight="0"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rowBreaks count="2" manualBreakCount="2">
    <brk id="17" max="9" man="1"/>
    <brk id="31" max="9" man="1"/>
  </rowBreaks>
  <ignoredErrors>
    <ignoredError sqref="C5:H5"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sheetPr>
  <dimension ref="A1:BA237"/>
  <sheetViews>
    <sheetView zoomScale="110" zoomScaleNormal="110" workbookViewId="0">
      <pane xSplit="2" ySplit="5" topLeftCell="C6" activePane="bottomRight" state="frozen"/>
      <selection activeCell="D13" sqref="D13"/>
      <selection pane="topRight" activeCell="D13" sqref="D13"/>
      <selection pane="bottomLeft" activeCell="D13" sqref="D13"/>
      <selection pane="bottomRight" activeCell="Q54" sqref="Q54"/>
    </sheetView>
  </sheetViews>
  <sheetFormatPr defaultColWidth="9.140625" defaultRowHeight="12.75" x14ac:dyDescent="0.2"/>
  <cols>
    <col min="1" max="1" width="8.5703125" customWidth="1"/>
    <col min="2" max="2" width="30.28515625" customWidth="1"/>
    <col min="3" max="3" width="10.140625" customWidth="1"/>
    <col min="4" max="4" width="11" customWidth="1"/>
    <col min="5" max="6" width="10.140625" customWidth="1"/>
    <col min="7" max="7" width="14.85546875" customWidth="1"/>
    <col min="8" max="8" width="11.7109375" customWidth="1"/>
    <col min="9" max="9" width="2.5703125" customWidth="1"/>
    <col min="10" max="10" width="9.5703125" bestFit="1" customWidth="1"/>
    <col min="11" max="11" width="9.42578125" customWidth="1"/>
    <col min="12" max="12" width="8.7109375" bestFit="1" customWidth="1"/>
    <col min="13" max="13" width="10.140625" customWidth="1"/>
    <col min="14" max="14" width="6.5703125" customWidth="1"/>
    <col min="15" max="15" width="2.5703125" customWidth="1"/>
    <col min="16" max="16" width="10.42578125" bestFit="1" customWidth="1"/>
    <col min="17" max="17" width="12.85546875" bestFit="1" customWidth="1"/>
    <col min="18" max="18" width="10.42578125" bestFit="1" customWidth="1"/>
    <col min="19" max="19" width="7.85546875" customWidth="1"/>
    <col min="22" max="22" width="14.5703125" bestFit="1" customWidth="1"/>
    <col min="24" max="24" width="12" bestFit="1" customWidth="1"/>
    <col min="54" max="54" width="9.140625" customWidth="1"/>
  </cols>
  <sheetData>
    <row r="1" spans="1:53" ht="21" customHeight="1" x14ac:dyDescent="0.2">
      <c r="A1" s="1" t="s">
        <v>0</v>
      </c>
      <c r="B1" s="2" t="s">
        <v>1</v>
      </c>
      <c r="C1" s="3"/>
      <c r="D1" s="4"/>
      <c r="E1" s="5"/>
      <c r="F1" s="5"/>
      <c r="G1" s="5"/>
      <c r="H1" s="6"/>
      <c r="I1" s="5"/>
      <c r="J1" s="7"/>
      <c r="K1" s="7"/>
      <c r="L1" s="7"/>
      <c r="M1" s="7"/>
      <c r="N1" s="7"/>
      <c r="O1" s="7"/>
      <c r="P1" s="7"/>
      <c r="Q1" s="7"/>
      <c r="R1" s="7"/>
      <c r="S1" s="7"/>
      <c r="T1" s="9"/>
      <c r="U1" s="9"/>
      <c r="V1" s="10"/>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row>
    <row r="2" spans="1:53" ht="30" customHeight="1" x14ac:dyDescent="0.2">
      <c r="A2" s="920" t="s">
        <v>588</v>
      </c>
      <c r="B2" s="921"/>
      <c r="C2" s="921"/>
      <c r="D2" s="921"/>
      <c r="E2" s="921"/>
      <c r="F2" s="921"/>
      <c r="G2" s="921"/>
      <c r="H2" s="921"/>
      <c r="I2" s="154"/>
      <c r="J2" s="154"/>
      <c r="K2" s="154"/>
      <c r="L2" s="154"/>
      <c r="M2" s="154"/>
      <c r="N2" s="154"/>
      <c r="O2" s="154"/>
      <c r="P2" s="154"/>
      <c r="Q2" s="154"/>
      <c r="R2" s="154"/>
      <c r="S2" s="186"/>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row>
    <row r="3" spans="1:53" ht="30" customHeight="1" x14ac:dyDescent="0.2">
      <c r="A3" s="823"/>
      <c r="B3" s="822"/>
      <c r="C3" s="917" t="s">
        <v>3</v>
      </c>
      <c r="D3" s="917"/>
      <c r="E3" s="917"/>
      <c r="F3" s="917"/>
      <c r="G3" s="917"/>
      <c r="H3" s="917"/>
      <c r="I3" s="822"/>
      <c r="J3" s="944" t="s">
        <v>196</v>
      </c>
      <c r="K3" s="944"/>
      <c r="L3" s="944"/>
      <c r="M3" s="944"/>
      <c r="N3" s="133"/>
      <c r="O3" s="157"/>
      <c r="P3" s="944" t="s">
        <v>197</v>
      </c>
      <c r="Q3" s="944"/>
      <c r="R3" s="944"/>
      <c r="S3" s="945"/>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row>
    <row r="4" spans="1:53" ht="61.5" customHeight="1" x14ac:dyDescent="0.2">
      <c r="A4" s="823"/>
      <c r="B4" s="822"/>
      <c r="C4" s="222" t="s">
        <v>198</v>
      </c>
      <c r="D4" s="222" t="s">
        <v>199</v>
      </c>
      <c r="E4" s="222" t="s">
        <v>200</v>
      </c>
      <c r="F4" s="222" t="s">
        <v>201</v>
      </c>
      <c r="G4" s="222" t="s">
        <v>202</v>
      </c>
      <c r="H4" s="222" t="s">
        <v>120</v>
      </c>
      <c r="I4" s="822"/>
      <c r="J4" s="222" t="s">
        <v>198</v>
      </c>
      <c r="K4" s="222" t="s">
        <v>199</v>
      </c>
      <c r="L4" s="222" t="s">
        <v>200</v>
      </c>
      <c r="M4" s="222" t="s">
        <v>201</v>
      </c>
      <c r="N4" s="222" t="s">
        <v>120</v>
      </c>
      <c r="O4" s="157"/>
      <c r="P4" s="222" t="s">
        <v>198</v>
      </c>
      <c r="Q4" s="222" t="s">
        <v>199</v>
      </c>
      <c r="R4" s="222" t="s">
        <v>200</v>
      </c>
      <c r="S4" s="189" t="s">
        <v>120</v>
      </c>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row>
    <row r="5" spans="1:53" ht="30" customHeight="1" x14ac:dyDescent="0.2">
      <c r="A5" s="172" t="s">
        <v>11</v>
      </c>
      <c r="B5" s="134"/>
      <c r="C5" s="140">
        <f>SUM(C6:C47)</f>
        <v>36632</v>
      </c>
      <c r="D5" s="140">
        <f>SUM(D6:D47)</f>
        <v>193113</v>
      </c>
      <c r="E5" s="140">
        <f>SUM(E6:E47)</f>
        <v>30575</v>
      </c>
      <c r="F5" s="140">
        <f>SUM(F6:F47)</f>
        <v>43354</v>
      </c>
      <c r="G5" s="140">
        <f>C5+D5+E5</f>
        <v>260320</v>
      </c>
      <c r="H5" s="140">
        <f>SUM(C5:F5)</f>
        <v>303674</v>
      </c>
      <c r="I5" s="134"/>
      <c r="J5" s="250">
        <f>IFERROR(((C5/$H5)*100),".")</f>
        <v>12.062935911536714</v>
      </c>
      <c r="K5" s="250">
        <f t="shared" ref="K5:M20" si="0">IFERROR(((D5/$H5)*100),".")</f>
        <v>63.592207432970881</v>
      </c>
      <c r="L5" s="250">
        <f t="shared" si="0"/>
        <v>10.068362783774706</v>
      </c>
      <c r="M5" s="250">
        <f t="shared" si="0"/>
        <v>14.276493871717696</v>
      </c>
      <c r="N5" s="140">
        <f t="shared" ref="N5:N47" si="1">IFERROR(((G5/$G5)*100),".")</f>
        <v>100</v>
      </c>
      <c r="O5" s="293"/>
      <c r="P5" s="180">
        <f t="shared" ref="P5:R20" si="2">IFERROR(((C5/$G5)*100),".")</f>
        <v>14.071911493546404</v>
      </c>
      <c r="Q5" s="180">
        <f t="shared" si="2"/>
        <v>74.182928703134593</v>
      </c>
      <c r="R5" s="180">
        <f t="shared" si="2"/>
        <v>11.745159803318991</v>
      </c>
      <c r="S5" s="215">
        <f t="shared" ref="S5:S10" si="3">IFERROR(((G5/$G5)*100),".")</f>
        <v>100</v>
      </c>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row>
    <row r="6" spans="1:53" ht="15" customHeight="1" x14ac:dyDescent="0.2">
      <c r="A6" s="823"/>
      <c r="B6" s="822" t="s">
        <v>12</v>
      </c>
      <c r="C6" s="148">
        <v>754</v>
      </c>
      <c r="D6" s="148">
        <v>4107</v>
      </c>
      <c r="E6" s="148">
        <v>1152</v>
      </c>
      <c r="F6" s="36">
        <v>544</v>
      </c>
      <c r="G6" s="148">
        <f>C6+D6+E6</f>
        <v>6013</v>
      </c>
      <c r="H6" s="140">
        <f>SUM(C6:F6)</f>
        <v>6557</v>
      </c>
      <c r="I6" s="822"/>
      <c r="J6" s="251">
        <f t="shared" ref="J6:J10" si="4">IFERROR(((C6/$H6)*100),".")</f>
        <v>11.499161201769102</v>
      </c>
      <c r="K6" s="251">
        <f t="shared" si="0"/>
        <v>62.635351532713138</v>
      </c>
      <c r="L6" s="251">
        <f t="shared" si="0"/>
        <v>17.569010218087541</v>
      </c>
      <c r="M6" s="251">
        <f t="shared" si="0"/>
        <v>8.2964770474302263</v>
      </c>
      <c r="N6" s="144">
        <f t="shared" si="1"/>
        <v>100</v>
      </c>
      <c r="O6" s="211"/>
      <c r="P6" s="294">
        <f t="shared" si="2"/>
        <v>12.53949775486446</v>
      </c>
      <c r="Q6" s="294">
        <f t="shared" si="2"/>
        <v>68.302012306668885</v>
      </c>
      <c r="R6" s="294">
        <f t="shared" si="2"/>
        <v>19.158489938466655</v>
      </c>
      <c r="S6" s="295">
        <f t="shared" si="3"/>
        <v>100</v>
      </c>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row>
    <row r="7" spans="1:53" ht="15" customHeight="1" x14ac:dyDescent="0.2">
      <c r="A7" s="823"/>
      <c r="B7" s="822" t="s">
        <v>13</v>
      </c>
      <c r="C7" s="148">
        <v>319</v>
      </c>
      <c r="D7" s="148">
        <v>3049</v>
      </c>
      <c r="E7" s="148">
        <v>147</v>
      </c>
      <c r="F7" s="36">
        <v>24</v>
      </c>
      <c r="G7" s="148">
        <f t="shared" ref="G7:G47" si="5">C7+D7+E7</f>
        <v>3515</v>
      </c>
      <c r="H7" s="140">
        <f t="shared" ref="H7:H47" si="6">SUM(C7:F7)</f>
        <v>3539</v>
      </c>
      <c r="I7" s="822"/>
      <c r="J7" s="251">
        <f t="shared" si="4"/>
        <v>9.0138457191296979</v>
      </c>
      <c r="K7" s="251">
        <f t="shared" si="0"/>
        <v>86.154280870302344</v>
      </c>
      <c r="L7" s="251">
        <f t="shared" si="0"/>
        <v>4.1537157389092965</v>
      </c>
      <c r="M7" s="251">
        <f t="shared" si="0"/>
        <v>0.67815767165866059</v>
      </c>
      <c r="N7" s="144">
        <f t="shared" si="1"/>
        <v>100</v>
      </c>
      <c r="O7" s="211"/>
      <c r="P7" s="294">
        <f t="shared" si="2"/>
        <v>9.0753911806543375</v>
      </c>
      <c r="Q7" s="294">
        <f t="shared" si="2"/>
        <v>86.742532005689895</v>
      </c>
      <c r="R7" s="294">
        <f t="shared" si="2"/>
        <v>4.1820768136557618</v>
      </c>
      <c r="S7" s="295">
        <f t="shared" si="3"/>
        <v>100</v>
      </c>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row>
    <row r="8" spans="1:53" ht="15" customHeight="1" x14ac:dyDescent="0.2">
      <c r="A8" s="823"/>
      <c r="B8" s="822" t="s">
        <v>14</v>
      </c>
      <c r="C8" s="148">
        <v>703</v>
      </c>
      <c r="D8" s="148">
        <v>2612</v>
      </c>
      <c r="E8" s="148">
        <v>384</v>
      </c>
      <c r="F8" s="36">
        <v>0</v>
      </c>
      <c r="G8" s="148">
        <f t="shared" si="5"/>
        <v>3699</v>
      </c>
      <c r="H8" s="140">
        <f t="shared" si="6"/>
        <v>3699</v>
      </c>
      <c r="I8" s="822"/>
      <c r="J8" s="251">
        <f t="shared" si="4"/>
        <v>19.005136523384699</v>
      </c>
      <c r="K8" s="251">
        <f t="shared" si="0"/>
        <v>70.61367937280346</v>
      </c>
      <c r="L8" s="251">
        <f t="shared" si="0"/>
        <v>10.381184103811842</v>
      </c>
      <c r="M8" s="251">
        <f t="shared" si="0"/>
        <v>0</v>
      </c>
      <c r="N8" s="144">
        <f t="shared" si="1"/>
        <v>100</v>
      </c>
      <c r="O8" s="211"/>
      <c r="P8" s="294">
        <f t="shared" si="2"/>
        <v>19.005136523384699</v>
      </c>
      <c r="Q8" s="294">
        <f t="shared" si="2"/>
        <v>70.61367937280346</v>
      </c>
      <c r="R8" s="294">
        <f t="shared" si="2"/>
        <v>10.381184103811842</v>
      </c>
      <c r="S8" s="295">
        <f t="shared" si="3"/>
        <v>100</v>
      </c>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row>
    <row r="9" spans="1:53" ht="15" customHeight="1" x14ac:dyDescent="0.2">
      <c r="A9" s="823"/>
      <c r="B9" s="822" t="s">
        <v>15</v>
      </c>
      <c r="C9" s="148">
        <v>360</v>
      </c>
      <c r="D9" s="148">
        <v>4285</v>
      </c>
      <c r="E9" s="148">
        <v>1002</v>
      </c>
      <c r="F9" s="148">
        <v>285</v>
      </c>
      <c r="G9" s="148">
        <f t="shared" si="5"/>
        <v>5647</v>
      </c>
      <c r="H9" s="140">
        <f t="shared" si="6"/>
        <v>5932</v>
      </c>
      <c r="I9" s="822"/>
      <c r="J9" s="251">
        <f t="shared" si="4"/>
        <v>6.0687795010114636</v>
      </c>
      <c r="K9" s="251">
        <f t="shared" si="0"/>
        <v>72.235333782872559</v>
      </c>
      <c r="L9" s="251">
        <f t="shared" si="0"/>
        <v>16.891436277815238</v>
      </c>
      <c r="M9" s="251">
        <f t="shared" si="0"/>
        <v>4.8044504383007416</v>
      </c>
      <c r="N9" s="144">
        <f t="shared" si="1"/>
        <v>100</v>
      </c>
      <c r="O9" s="211"/>
      <c r="P9" s="294">
        <f t="shared" si="2"/>
        <v>6.3750664069417384</v>
      </c>
      <c r="Q9" s="294">
        <f t="shared" si="2"/>
        <v>75.880998760403756</v>
      </c>
      <c r="R9" s="294">
        <f t="shared" si="2"/>
        <v>17.743934832654507</v>
      </c>
      <c r="S9" s="295">
        <f t="shared" si="3"/>
        <v>100</v>
      </c>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row>
    <row r="10" spans="1:53" ht="15" customHeight="1" x14ac:dyDescent="0.2">
      <c r="A10" s="823"/>
      <c r="B10" s="822" t="s">
        <v>16</v>
      </c>
      <c r="C10" s="148">
        <v>15</v>
      </c>
      <c r="D10" s="148">
        <v>11</v>
      </c>
      <c r="E10" s="148">
        <v>7</v>
      </c>
      <c r="F10" s="148">
        <v>10</v>
      </c>
      <c r="G10" s="148">
        <f t="shared" si="5"/>
        <v>33</v>
      </c>
      <c r="H10" s="140">
        <f t="shared" si="6"/>
        <v>43</v>
      </c>
      <c r="I10" s="822"/>
      <c r="J10" s="251">
        <f t="shared" si="4"/>
        <v>34.883720930232556</v>
      </c>
      <c r="K10" s="251">
        <f t="shared" si="0"/>
        <v>25.581395348837212</v>
      </c>
      <c r="L10" s="251">
        <f t="shared" si="0"/>
        <v>16.279069767441861</v>
      </c>
      <c r="M10" s="251">
        <f t="shared" si="0"/>
        <v>23.255813953488371</v>
      </c>
      <c r="N10" s="40">
        <f t="shared" si="1"/>
        <v>100</v>
      </c>
      <c r="O10" s="211"/>
      <c r="P10" s="294">
        <f t="shared" si="2"/>
        <v>45.454545454545453</v>
      </c>
      <c r="Q10" s="294">
        <f t="shared" si="2"/>
        <v>33.333333333333329</v>
      </c>
      <c r="R10" s="294">
        <f t="shared" si="2"/>
        <v>21.212121212121211</v>
      </c>
      <c r="S10" s="295">
        <f t="shared" si="3"/>
        <v>100</v>
      </c>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row>
    <row r="11" spans="1:53" ht="15" customHeight="1" x14ac:dyDescent="0.2">
      <c r="A11" s="823"/>
      <c r="B11" s="822" t="s">
        <v>17</v>
      </c>
      <c r="C11" s="148">
        <v>372</v>
      </c>
      <c r="D11" s="148">
        <v>4757</v>
      </c>
      <c r="E11" s="148">
        <v>216</v>
      </c>
      <c r="F11" s="148">
        <v>195</v>
      </c>
      <c r="G11" s="148">
        <f t="shared" ref="G11" si="7">C11+D11+E11</f>
        <v>5345</v>
      </c>
      <c r="H11" s="140">
        <f t="shared" ref="H11" si="8">SUM(C11:F11)</f>
        <v>5540</v>
      </c>
      <c r="I11" s="822"/>
      <c r="J11" s="251">
        <f>IFERROR(((C11/$H11)*100),".")</f>
        <v>6.7148014440433208</v>
      </c>
      <c r="K11" s="251">
        <f>IFERROR(((D11/$H11)*100),".")</f>
        <v>85.866425992779781</v>
      </c>
      <c r="L11" s="251">
        <f t="shared" si="0"/>
        <v>3.8989169675090252</v>
      </c>
      <c r="M11" s="251">
        <f t="shared" si="0"/>
        <v>3.5198555956678703</v>
      </c>
      <c r="N11" s="40">
        <f t="shared" si="1"/>
        <v>100</v>
      </c>
      <c r="O11" s="251"/>
      <c r="P11" s="251">
        <f>IFERROR(((C11/$G11)*100),".")</f>
        <v>6.9597754911131906</v>
      </c>
      <c r="Q11" s="251">
        <f>IFERROR(((D11/$G11)*100),".")</f>
        <v>88.999064546304965</v>
      </c>
      <c r="R11" s="251">
        <f t="shared" si="2"/>
        <v>4.0411599625818519</v>
      </c>
      <c r="S11" s="252">
        <f>IFERROR(((G11/$G11)*100),".")</f>
        <v>100</v>
      </c>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row>
    <row r="12" spans="1:53" ht="15" customHeight="1" x14ac:dyDescent="0.2">
      <c r="A12" s="823"/>
      <c r="B12" s="822" t="s">
        <v>18</v>
      </c>
      <c r="C12" s="148">
        <v>1546</v>
      </c>
      <c r="D12" s="148">
        <v>1801</v>
      </c>
      <c r="E12" s="148">
        <v>171</v>
      </c>
      <c r="F12" s="36">
        <v>0</v>
      </c>
      <c r="G12" s="148">
        <f t="shared" si="5"/>
        <v>3518</v>
      </c>
      <c r="H12" s="140">
        <f t="shared" si="6"/>
        <v>3518</v>
      </c>
      <c r="I12" s="822"/>
      <c r="J12" s="251">
        <f t="shared" ref="J12:M47" si="9">IFERROR(((C12/$H12)*100),".")</f>
        <v>43.945423536100058</v>
      </c>
      <c r="K12" s="251">
        <f t="shared" si="9"/>
        <v>51.193860147811257</v>
      </c>
      <c r="L12" s="251">
        <f t="shared" si="0"/>
        <v>4.8607163160886868</v>
      </c>
      <c r="M12" s="251">
        <f t="shared" si="0"/>
        <v>0</v>
      </c>
      <c r="N12" s="40">
        <f t="shared" si="1"/>
        <v>100</v>
      </c>
      <c r="O12" s="211"/>
      <c r="P12" s="251">
        <f t="shared" ref="P12:R47" si="10">IFERROR(((C12/$G12)*100),".")</f>
        <v>43.945423536100058</v>
      </c>
      <c r="Q12" s="251">
        <f t="shared" si="10"/>
        <v>51.193860147811257</v>
      </c>
      <c r="R12" s="251">
        <f t="shared" si="2"/>
        <v>4.8607163160886868</v>
      </c>
      <c r="S12" s="252">
        <f t="shared" ref="S12:S47" si="11">IFERROR(((G12/$G12)*100),".")</f>
        <v>100</v>
      </c>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row>
    <row r="13" spans="1:53" ht="15" customHeight="1" x14ac:dyDescent="0.2">
      <c r="A13" s="823"/>
      <c r="B13" s="822" t="s">
        <v>19</v>
      </c>
      <c r="C13" s="148">
        <v>432</v>
      </c>
      <c r="D13" s="148">
        <v>3401</v>
      </c>
      <c r="E13" s="148">
        <v>238</v>
      </c>
      <c r="F13" s="36">
        <v>139</v>
      </c>
      <c r="G13" s="148">
        <f t="shared" si="5"/>
        <v>4071</v>
      </c>
      <c r="H13" s="140">
        <f t="shared" si="6"/>
        <v>4210</v>
      </c>
      <c r="I13" s="822"/>
      <c r="J13" s="251">
        <f t="shared" si="9"/>
        <v>10.261282660332542</v>
      </c>
      <c r="K13" s="251">
        <f t="shared" si="9"/>
        <v>80.783847980997621</v>
      </c>
      <c r="L13" s="251">
        <f t="shared" si="0"/>
        <v>5.6532066508313532</v>
      </c>
      <c r="M13" s="251">
        <f t="shared" si="0"/>
        <v>3.3016627078384797</v>
      </c>
      <c r="N13" s="40">
        <f t="shared" si="1"/>
        <v>100</v>
      </c>
      <c r="O13" s="211"/>
      <c r="P13" s="251">
        <f t="shared" si="10"/>
        <v>10.611643330876934</v>
      </c>
      <c r="Q13" s="251">
        <f t="shared" si="10"/>
        <v>83.542127241464016</v>
      </c>
      <c r="R13" s="251">
        <f t="shared" si="2"/>
        <v>5.8462294276590523</v>
      </c>
      <c r="S13" s="252">
        <f t="shared" si="11"/>
        <v>100</v>
      </c>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row>
    <row r="14" spans="1:53" ht="15" customHeight="1" x14ac:dyDescent="0.2">
      <c r="A14" s="823"/>
      <c r="B14" s="822" t="s">
        <v>20</v>
      </c>
      <c r="C14" s="148">
        <v>1052</v>
      </c>
      <c r="D14" s="148">
        <v>6006</v>
      </c>
      <c r="E14" s="148">
        <v>767</v>
      </c>
      <c r="F14" s="148">
        <v>0</v>
      </c>
      <c r="G14" s="148">
        <f t="shared" si="5"/>
        <v>7825</v>
      </c>
      <c r="H14" s="140">
        <f t="shared" si="6"/>
        <v>7825</v>
      </c>
      <c r="I14" s="822"/>
      <c r="J14" s="251">
        <f t="shared" si="9"/>
        <v>13.44408945686901</v>
      </c>
      <c r="K14" s="251">
        <f t="shared" si="9"/>
        <v>76.753993610223645</v>
      </c>
      <c r="L14" s="251">
        <f t="shared" si="0"/>
        <v>9.8019169329073481</v>
      </c>
      <c r="M14" s="251">
        <f t="shared" si="0"/>
        <v>0</v>
      </c>
      <c r="N14" s="40">
        <f t="shared" si="1"/>
        <v>100</v>
      </c>
      <c r="O14" s="211"/>
      <c r="P14" s="251">
        <f t="shared" si="10"/>
        <v>13.44408945686901</v>
      </c>
      <c r="Q14" s="251">
        <f t="shared" si="10"/>
        <v>76.753993610223645</v>
      </c>
      <c r="R14" s="251">
        <f t="shared" si="2"/>
        <v>9.8019169329073481</v>
      </c>
      <c r="S14" s="252">
        <f t="shared" si="11"/>
        <v>100</v>
      </c>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row>
    <row r="15" spans="1:53" ht="15" customHeight="1" x14ac:dyDescent="0.2">
      <c r="A15" s="823"/>
      <c r="B15" s="822" t="s">
        <v>21</v>
      </c>
      <c r="C15" s="148">
        <v>476</v>
      </c>
      <c r="D15" s="148">
        <v>3753</v>
      </c>
      <c r="E15" s="148">
        <v>295</v>
      </c>
      <c r="F15" s="148">
        <v>2215</v>
      </c>
      <c r="G15" s="148">
        <f t="shared" si="5"/>
        <v>4524</v>
      </c>
      <c r="H15" s="140">
        <f t="shared" si="6"/>
        <v>6739</v>
      </c>
      <c r="I15" s="822"/>
      <c r="J15" s="251">
        <f t="shared" si="9"/>
        <v>7.0633625166938714</v>
      </c>
      <c r="K15" s="251">
        <f t="shared" si="9"/>
        <v>55.690755304941383</v>
      </c>
      <c r="L15" s="251">
        <f t="shared" si="0"/>
        <v>4.377504080724143</v>
      </c>
      <c r="M15" s="251">
        <f t="shared" si="0"/>
        <v>32.868378097640601</v>
      </c>
      <c r="N15" s="40">
        <f t="shared" si="1"/>
        <v>100</v>
      </c>
      <c r="O15" s="211"/>
      <c r="P15" s="251">
        <f t="shared" si="10"/>
        <v>10.521662245800178</v>
      </c>
      <c r="Q15" s="251">
        <f t="shared" si="10"/>
        <v>82.957559681697617</v>
      </c>
      <c r="R15" s="251">
        <f t="shared" si="2"/>
        <v>6.5207780725022104</v>
      </c>
      <c r="S15" s="252">
        <f t="shared" si="11"/>
        <v>100</v>
      </c>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row>
    <row r="16" spans="1:53" ht="15" customHeight="1" x14ac:dyDescent="0.2">
      <c r="A16" s="823"/>
      <c r="B16" s="822" t="s">
        <v>263</v>
      </c>
      <c r="C16" s="39" t="s">
        <v>22</v>
      </c>
      <c r="D16" s="39" t="s">
        <v>22</v>
      </c>
      <c r="E16" s="39" t="s">
        <v>22</v>
      </c>
      <c r="F16" s="39" t="s">
        <v>22</v>
      </c>
      <c r="G16" s="39" t="s">
        <v>22</v>
      </c>
      <c r="H16" s="31" t="s">
        <v>22</v>
      </c>
      <c r="I16" s="822"/>
      <c r="J16" s="251" t="str">
        <f t="shared" si="9"/>
        <v>.</v>
      </c>
      <c r="K16" s="251" t="str">
        <f t="shared" si="9"/>
        <v>.</v>
      </c>
      <c r="L16" s="251" t="str">
        <f t="shared" si="0"/>
        <v>.</v>
      </c>
      <c r="M16" s="251" t="str">
        <f t="shared" si="0"/>
        <v>.</v>
      </c>
      <c r="N16" s="40" t="str">
        <f t="shared" si="1"/>
        <v>.</v>
      </c>
      <c r="O16" s="211"/>
      <c r="P16" s="251" t="str">
        <f t="shared" si="10"/>
        <v>.</v>
      </c>
      <c r="Q16" s="251" t="str">
        <f t="shared" si="10"/>
        <v>.</v>
      </c>
      <c r="R16" s="251" t="str">
        <f t="shared" si="2"/>
        <v>.</v>
      </c>
      <c r="S16" s="252" t="str">
        <f t="shared" si="11"/>
        <v>.</v>
      </c>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row>
    <row r="17" spans="1:53" ht="15" customHeight="1" x14ac:dyDescent="0.2">
      <c r="A17" s="823"/>
      <c r="B17" s="822" t="s">
        <v>24</v>
      </c>
      <c r="C17" s="148">
        <v>341</v>
      </c>
      <c r="D17" s="148">
        <v>1038</v>
      </c>
      <c r="E17" s="148">
        <v>272</v>
      </c>
      <c r="F17" s="36">
        <v>46</v>
      </c>
      <c r="G17" s="148">
        <f t="shared" si="5"/>
        <v>1651</v>
      </c>
      <c r="H17" s="140">
        <f t="shared" si="6"/>
        <v>1697</v>
      </c>
      <c r="I17" s="822"/>
      <c r="J17" s="251">
        <f t="shared" si="9"/>
        <v>20.09428403064231</v>
      </c>
      <c r="K17" s="251">
        <f t="shared" si="9"/>
        <v>61.166764879198588</v>
      </c>
      <c r="L17" s="251">
        <f t="shared" si="0"/>
        <v>16.028285209192696</v>
      </c>
      <c r="M17" s="251">
        <f t="shared" si="0"/>
        <v>2.710665880966411</v>
      </c>
      <c r="N17" s="40">
        <f t="shared" si="1"/>
        <v>100</v>
      </c>
      <c r="O17" s="211"/>
      <c r="P17" s="251">
        <f t="shared" si="10"/>
        <v>20.654149000605692</v>
      </c>
      <c r="Q17" s="251">
        <f t="shared" si="10"/>
        <v>62.870987280436097</v>
      </c>
      <c r="R17" s="251">
        <f t="shared" si="2"/>
        <v>16.474863718958208</v>
      </c>
      <c r="S17" s="252">
        <f t="shared" si="11"/>
        <v>100</v>
      </c>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row>
    <row r="18" spans="1:53" ht="15" customHeight="1" x14ac:dyDescent="0.2">
      <c r="A18" s="823"/>
      <c r="B18" s="822" t="s">
        <v>25</v>
      </c>
      <c r="C18" s="148">
        <v>1419</v>
      </c>
      <c r="D18" s="148">
        <v>6410</v>
      </c>
      <c r="E18" s="148">
        <v>308</v>
      </c>
      <c r="F18" s="148">
        <v>26</v>
      </c>
      <c r="G18" s="148">
        <f t="shared" si="5"/>
        <v>8137</v>
      </c>
      <c r="H18" s="140">
        <f t="shared" si="6"/>
        <v>8163</v>
      </c>
      <c r="I18" s="822"/>
      <c r="J18" s="251">
        <f t="shared" si="9"/>
        <v>17.383314957736125</v>
      </c>
      <c r="K18" s="251">
        <f t="shared" si="9"/>
        <v>78.525052064192096</v>
      </c>
      <c r="L18" s="251">
        <f t="shared" si="0"/>
        <v>3.7731226264853612</v>
      </c>
      <c r="M18" s="251">
        <f t="shared" si="0"/>
        <v>0.31851035158642654</v>
      </c>
      <c r="N18" s="40">
        <f t="shared" si="1"/>
        <v>100</v>
      </c>
      <c r="O18" s="211"/>
      <c r="P18" s="251">
        <f t="shared" si="10"/>
        <v>17.43885953053951</v>
      </c>
      <c r="Q18" s="251">
        <f t="shared" si="10"/>
        <v>78.775961656630216</v>
      </c>
      <c r="R18" s="251">
        <f t="shared" si="2"/>
        <v>3.7851788128302819</v>
      </c>
      <c r="S18" s="252">
        <f t="shared" si="11"/>
        <v>100</v>
      </c>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row>
    <row r="19" spans="1:53" ht="15" customHeight="1" x14ac:dyDescent="0.2">
      <c r="A19" s="823"/>
      <c r="B19" s="822" t="s">
        <v>26</v>
      </c>
      <c r="C19" s="148">
        <v>709</v>
      </c>
      <c r="D19" s="148">
        <v>2543</v>
      </c>
      <c r="E19" s="148">
        <v>203</v>
      </c>
      <c r="F19" s="148">
        <v>2</v>
      </c>
      <c r="G19" s="148">
        <f t="shared" si="5"/>
        <v>3455</v>
      </c>
      <c r="H19" s="140">
        <f t="shared" si="6"/>
        <v>3457</v>
      </c>
      <c r="I19" s="822"/>
      <c r="J19" s="251">
        <f t="shared" si="9"/>
        <v>20.509111946774659</v>
      </c>
      <c r="K19" s="251">
        <f t="shared" si="9"/>
        <v>73.560890945906849</v>
      </c>
      <c r="L19" s="251">
        <f t="shared" si="0"/>
        <v>5.8721434770031822</v>
      </c>
      <c r="M19" s="251">
        <f t="shared" si="0"/>
        <v>5.785363031530228E-2</v>
      </c>
      <c r="N19" s="40">
        <f t="shared" si="1"/>
        <v>100</v>
      </c>
      <c r="O19" s="211"/>
      <c r="P19" s="251">
        <f t="shared" si="10"/>
        <v>20.520984081041966</v>
      </c>
      <c r="Q19" s="251">
        <f t="shared" si="10"/>
        <v>73.603473227206948</v>
      </c>
      <c r="R19" s="251">
        <f t="shared" si="2"/>
        <v>5.8755426917510851</v>
      </c>
      <c r="S19" s="252">
        <f t="shared" si="11"/>
        <v>100</v>
      </c>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row>
    <row r="20" spans="1:53" ht="15" customHeight="1" x14ac:dyDescent="0.2">
      <c r="A20" s="823"/>
      <c r="B20" s="822" t="s">
        <v>203</v>
      </c>
      <c r="C20" s="36">
        <v>396</v>
      </c>
      <c r="D20" s="36">
        <v>5243</v>
      </c>
      <c r="E20" s="36">
        <v>12</v>
      </c>
      <c r="F20" s="36">
        <v>19919</v>
      </c>
      <c r="G20" s="148">
        <f t="shared" si="5"/>
        <v>5651</v>
      </c>
      <c r="H20" s="140">
        <f>SUM(C20:F20)</f>
        <v>25570</v>
      </c>
      <c r="I20" s="822"/>
      <c r="J20" s="251">
        <f t="shared" si="9"/>
        <v>1.5486898709425108</v>
      </c>
      <c r="K20" s="251">
        <f t="shared" si="9"/>
        <v>20.504497457958546</v>
      </c>
      <c r="L20" s="251">
        <f t="shared" si="0"/>
        <v>4.6929996089166995E-2</v>
      </c>
      <c r="M20" s="251">
        <f>IFERROR(((F20/$H20)*100),".")</f>
        <v>77.899882675009778</v>
      </c>
      <c r="N20" s="40">
        <f t="shared" si="1"/>
        <v>100</v>
      </c>
      <c r="O20" s="211"/>
      <c r="P20" s="251">
        <f t="shared" si="10"/>
        <v>7.007609272695098</v>
      </c>
      <c r="Q20" s="251">
        <f t="shared" si="10"/>
        <v>92.780038931162622</v>
      </c>
      <c r="R20" s="251">
        <f t="shared" si="2"/>
        <v>0.2123517961422757</v>
      </c>
      <c r="S20" s="252">
        <f t="shared" si="11"/>
        <v>100</v>
      </c>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row>
    <row r="21" spans="1:53" ht="15" customHeight="1" x14ac:dyDescent="0.2">
      <c r="A21" s="823"/>
      <c r="B21" s="822" t="s">
        <v>28</v>
      </c>
      <c r="C21" s="148">
        <v>466</v>
      </c>
      <c r="D21" s="148">
        <v>3257</v>
      </c>
      <c r="E21" s="148">
        <v>314</v>
      </c>
      <c r="F21" s="148">
        <v>292</v>
      </c>
      <c r="G21" s="148">
        <f t="shared" si="5"/>
        <v>4037</v>
      </c>
      <c r="H21" s="140">
        <f>SUM(C21:F21)</f>
        <v>4329</v>
      </c>
      <c r="I21" s="822"/>
      <c r="J21" s="251">
        <f t="shared" si="9"/>
        <v>10.764610764610765</v>
      </c>
      <c r="K21" s="251">
        <f t="shared" si="9"/>
        <v>75.23677523677523</v>
      </c>
      <c r="L21" s="251">
        <f t="shared" si="9"/>
        <v>7.2534072534072527</v>
      </c>
      <c r="M21" s="251">
        <f t="shared" si="9"/>
        <v>6.7452067452067457</v>
      </c>
      <c r="N21" s="40">
        <f t="shared" si="1"/>
        <v>100</v>
      </c>
      <c r="O21" s="211"/>
      <c r="P21" s="251">
        <f t="shared" si="10"/>
        <v>11.543225167203369</v>
      </c>
      <c r="Q21" s="251">
        <f t="shared" si="10"/>
        <v>80.678721823135987</v>
      </c>
      <c r="R21" s="251">
        <f t="shared" si="10"/>
        <v>7.7780530096606393</v>
      </c>
      <c r="S21" s="252">
        <f t="shared" si="11"/>
        <v>100</v>
      </c>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row>
    <row r="22" spans="1:53" ht="15" customHeight="1" x14ac:dyDescent="0.2">
      <c r="A22" s="823"/>
      <c r="B22" s="822" t="s">
        <v>29</v>
      </c>
      <c r="C22" s="148">
        <v>1083</v>
      </c>
      <c r="D22" s="148">
        <v>4810</v>
      </c>
      <c r="E22" s="148">
        <v>1260</v>
      </c>
      <c r="F22" s="148">
        <v>491</v>
      </c>
      <c r="G22" s="148">
        <f t="shared" si="5"/>
        <v>7153</v>
      </c>
      <c r="H22" s="140">
        <f t="shared" si="6"/>
        <v>7644</v>
      </c>
      <c r="I22" s="822"/>
      <c r="J22" s="251">
        <f t="shared" si="9"/>
        <v>14.167974882260598</v>
      </c>
      <c r="K22" s="251">
        <f t="shared" si="9"/>
        <v>62.925170068027214</v>
      </c>
      <c r="L22" s="251">
        <f t="shared" si="9"/>
        <v>16.483516483516482</v>
      </c>
      <c r="M22" s="251">
        <f t="shared" si="9"/>
        <v>6.4233385661957092</v>
      </c>
      <c r="N22" s="40">
        <f t="shared" si="1"/>
        <v>100</v>
      </c>
      <c r="O22" s="211"/>
      <c r="P22" s="251">
        <f t="shared" si="10"/>
        <v>15.140500489305186</v>
      </c>
      <c r="Q22" s="251">
        <f t="shared" si="10"/>
        <v>67.244512791835604</v>
      </c>
      <c r="R22" s="251">
        <f t="shared" si="10"/>
        <v>17.614986718859221</v>
      </c>
      <c r="S22" s="252">
        <f t="shared" si="11"/>
        <v>100</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row>
    <row r="23" spans="1:53" ht="15" customHeight="1" x14ac:dyDescent="0.2">
      <c r="A23" s="823"/>
      <c r="B23" s="822" t="s">
        <v>30</v>
      </c>
      <c r="C23" s="148">
        <v>830</v>
      </c>
      <c r="D23" s="148">
        <v>3374</v>
      </c>
      <c r="E23" s="148">
        <v>257</v>
      </c>
      <c r="F23" s="148">
        <v>0</v>
      </c>
      <c r="G23" s="148">
        <f t="shared" si="5"/>
        <v>4461</v>
      </c>
      <c r="H23" s="140">
        <f t="shared" si="6"/>
        <v>4461</v>
      </c>
      <c r="I23" s="822"/>
      <c r="J23" s="251">
        <f t="shared" si="9"/>
        <v>18.605693790629903</v>
      </c>
      <c r="K23" s="251">
        <f t="shared" si="9"/>
        <v>75.633266083837697</v>
      </c>
      <c r="L23" s="251">
        <f t="shared" si="9"/>
        <v>5.761040125532392</v>
      </c>
      <c r="M23" s="251">
        <f t="shared" si="9"/>
        <v>0</v>
      </c>
      <c r="N23" s="40">
        <f t="shared" si="1"/>
        <v>100</v>
      </c>
      <c r="O23" s="211"/>
      <c r="P23" s="251">
        <f t="shared" si="10"/>
        <v>18.605693790629903</v>
      </c>
      <c r="Q23" s="251">
        <f t="shared" si="10"/>
        <v>75.633266083837697</v>
      </c>
      <c r="R23" s="251">
        <f t="shared" si="10"/>
        <v>5.761040125532392</v>
      </c>
      <c r="S23" s="252">
        <f t="shared" si="11"/>
        <v>100</v>
      </c>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row>
    <row r="24" spans="1:53" ht="15" customHeight="1" x14ac:dyDescent="0.2">
      <c r="A24" s="823"/>
      <c r="B24" s="822" t="s">
        <v>31</v>
      </c>
      <c r="C24" s="148">
        <v>2767</v>
      </c>
      <c r="D24" s="148">
        <v>3805</v>
      </c>
      <c r="E24" s="148">
        <v>138</v>
      </c>
      <c r="F24" s="148">
        <v>20</v>
      </c>
      <c r="G24" s="148">
        <f t="shared" si="5"/>
        <v>6710</v>
      </c>
      <c r="H24" s="140">
        <f t="shared" si="6"/>
        <v>6730</v>
      </c>
      <c r="I24" s="822"/>
      <c r="J24" s="251">
        <f t="shared" si="9"/>
        <v>41.114413075780085</v>
      </c>
      <c r="K24" s="251">
        <f t="shared" si="9"/>
        <v>56.537890044576521</v>
      </c>
      <c r="L24" s="251">
        <f t="shared" si="9"/>
        <v>2.0505200594353639</v>
      </c>
      <c r="M24" s="251">
        <f t="shared" si="9"/>
        <v>0.29717682020802377</v>
      </c>
      <c r="N24" s="40">
        <f t="shared" si="1"/>
        <v>100</v>
      </c>
      <c r="O24" s="211"/>
      <c r="P24" s="251">
        <f t="shared" si="10"/>
        <v>41.236959761549926</v>
      </c>
      <c r="Q24" s="251">
        <f t="shared" si="10"/>
        <v>56.706408345752614</v>
      </c>
      <c r="R24" s="251">
        <f t="shared" si="10"/>
        <v>2.0566318926974665</v>
      </c>
      <c r="S24" s="252">
        <f t="shared" si="11"/>
        <v>100</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row>
    <row r="25" spans="1:53" ht="15" customHeight="1" x14ac:dyDescent="0.2">
      <c r="A25" s="823"/>
      <c r="B25" s="822" t="s">
        <v>32</v>
      </c>
      <c r="C25" s="148">
        <v>834</v>
      </c>
      <c r="D25" s="148">
        <v>9721</v>
      </c>
      <c r="E25" s="148">
        <v>955</v>
      </c>
      <c r="F25" s="36">
        <v>420</v>
      </c>
      <c r="G25" s="148">
        <f t="shared" si="5"/>
        <v>11510</v>
      </c>
      <c r="H25" s="140">
        <f t="shared" si="6"/>
        <v>11930</v>
      </c>
      <c r="I25" s="822"/>
      <c r="J25" s="251">
        <f t="shared" si="9"/>
        <v>6.9907795473595975</v>
      </c>
      <c r="K25" s="251">
        <f t="shared" si="9"/>
        <v>81.483654652137474</v>
      </c>
      <c r="L25" s="251">
        <f t="shared" si="9"/>
        <v>8.0050293378038546</v>
      </c>
      <c r="M25" s="251">
        <f t="shared" si="9"/>
        <v>3.5205364626990781</v>
      </c>
      <c r="N25" s="40">
        <f t="shared" si="1"/>
        <v>100</v>
      </c>
      <c r="O25" s="211"/>
      <c r="P25" s="251">
        <f t="shared" si="10"/>
        <v>7.2458731537793222</v>
      </c>
      <c r="Q25" s="251">
        <f t="shared" si="10"/>
        <v>84.456993918331889</v>
      </c>
      <c r="R25" s="251">
        <f t="shared" si="10"/>
        <v>8.2971329278887929</v>
      </c>
      <c r="S25" s="252">
        <f t="shared" si="11"/>
        <v>100</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row>
    <row r="26" spans="1:53" ht="15" customHeight="1" x14ac:dyDescent="0.2">
      <c r="A26" s="823"/>
      <c r="B26" s="822" t="s">
        <v>33</v>
      </c>
      <c r="C26" s="148">
        <v>858</v>
      </c>
      <c r="D26" s="148">
        <v>4709</v>
      </c>
      <c r="E26" s="148">
        <v>401</v>
      </c>
      <c r="F26" s="36">
        <v>14</v>
      </c>
      <c r="G26" s="148">
        <f t="shared" si="5"/>
        <v>5968</v>
      </c>
      <c r="H26" s="140">
        <f t="shared" si="6"/>
        <v>5982</v>
      </c>
      <c r="I26" s="822"/>
      <c r="J26" s="251">
        <f t="shared" si="9"/>
        <v>14.343029087261785</v>
      </c>
      <c r="K26" s="251">
        <f t="shared" si="9"/>
        <v>78.719491808759614</v>
      </c>
      <c r="L26" s="251">
        <f t="shared" si="9"/>
        <v>6.7034436643263122</v>
      </c>
      <c r="M26" s="251">
        <f t="shared" si="9"/>
        <v>0.23403543965229021</v>
      </c>
      <c r="N26" s="40">
        <f t="shared" si="1"/>
        <v>100</v>
      </c>
      <c r="O26" s="211"/>
      <c r="P26" s="251">
        <f t="shared" si="10"/>
        <v>14.376675603217159</v>
      </c>
      <c r="Q26" s="251">
        <f t="shared" si="10"/>
        <v>78.904155495978557</v>
      </c>
      <c r="R26" s="251">
        <f t="shared" si="10"/>
        <v>6.7191689008042896</v>
      </c>
      <c r="S26" s="252">
        <f t="shared" si="11"/>
        <v>100</v>
      </c>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row>
    <row r="27" spans="1:53" ht="15" customHeight="1" x14ac:dyDescent="0.2">
      <c r="A27" s="823"/>
      <c r="B27" s="822" t="s">
        <v>34</v>
      </c>
      <c r="C27" s="148">
        <v>1268</v>
      </c>
      <c r="D27" s="148">
        <v>3422</v>
      </c>
      <c r="E27" s="148">
        <v>144</v>
      </c>
      <c r="F27" s="148">
        <v>26</v>
      </c>
      <c r="G27" s="148">
        <f t="shared" si="5"/>
        <v>4834</v>
      </c>
      <c r="H27" s="140">
        <f t="shared" si="6"/>
        <v>4860</v>
      </c>
      <c r="I27" s="822"/>
      <c r="J27" s="251">
        <f t="shared" si="9"/>
        <v>26.090534979423868</v>
      </c>
      <c r="K27" s="251">
        <f t="shared" si="9"/>
        <v>70.411522633744866</v>
      </c>
      <c r="L27" s="251">
        <f t="shared" si="9"/>
        <v>2.9629629629629632</v>
      </c>
      <c r="M27" s="251">
        <f t="shared" si="9"/>
        <v>0.53497942386831276</v>
      </c>
      <c r="N27" s="40">
        <f t="shared" si="1"/>
        <v>100</v>
      </c>
      <c r="O27" s="211"/>
      <c r="P27" s="251">
        <f t="shared" si="10"/>
        <v>26.230864708316094</v>
      </c>
      <c r="Q27" s="251">
        <f t="shared" si="10"/>
        <v>70.790235829540748</v>
      </c>
      <c r="R27" s="251">
        <f t="shared" si="10"/>
        <v>2.9788994621431528</v>
      </c>
      <c r="S27" s="252">
        <f t="shared" si="11"/>
        <v>100</v>
      </c>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row>
    <row r="28" spans="1:53" ht="15" customHeight="1" x14ac:dyDescent="0.2">
      <c r="A28" s="823"/>
      <c r="B28" s="822" t="s">
        <v>35</v>
      </c>
      <c r="C28" s="148">
        <v>527</v>
      </c>
      <c r="D28" s="148">
        <v>1553</v>
      </c>
      <c r="E28" s="148">
        <v>697</v>
      </c>
      <c r="F28" s="148">
        <v>0</v>
      </c>
      <c r="G28" s="148">
        <f t="shared" si="5"/>
        <v>2777</v>
      </c>
      <c r="H28" s="140">
        <f t="shared" si="6"/>
        <v>2777</v>
      </c>
      <c r="I28" s="822"/>
      <c r="J28" s="251">
        <f t="shared" si="9"/>
        <v>18.97731364782139</v>
      </c>
      <c r="K28" s="251">
        <f t="shared" si="9"/>
        <v>55.923658624414841</v>
      </c>
      <c r="L28" s="251">
        <f t="shared" si="9"/>
        <v>25.099027727763772</v>
      </c>
      <c r="M28" s="251">
        <f t="shared" si="9"/>
        <v>0</v>
      </c>
      <c r="N28" s="40">
        <f t="shared" si="1"/>
        <v>100</v>
      </c>
      <c r="O28" s="211"/>
      <c r="P28" s="251">
        <f t="shared" si="10"/>
        <v>18.97731364782139</v>
      </c>
      <c r="Q28" s="251">
        <f t="shared" si="10"/>
        <v>55.923658624414841</v>
      </c>
      <c r="R28" s="251">
        <f t="shared" si="10"/>
        <v>25.099027727763772</v>
      </c>
      <c r="S28" s="252">
        <f t="shared" si="11"/>
        <v>100</v>
      </c>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row>
    <row r="29" spans="1:53" ht="15" customHeight="1" x14ac:dyDescent="0.2">
      <c r="A29" s="823"/>
      <c r="B29" s="822" t="s">
        <v>36</v>
      </c>
      <c r="C29" s="148">
        <v>435</v>
      </c>
      <c r="D29" s="148">
        <v>4823</v>
      </c>
      <c r="E29" s="148">
        <v>1967</v>
      </c>
      <c r="F29" s="148">
        <v>254</v>
      </c>
      <c r="G29" s="148">
        <f t="shared" si="5"/>
        <v>7225</v>
      </c>
      <c r="H29" s="140">
        <f t="shared" si="6"/>
        <v>7479</v>
      </c>
      <c r="I29" s="822"/>
      <c r="J29" s="251">
        <f t="shared" si="9"/>
        <v>5.8162855996791016</v>
      </c>
      <c r="K29" s="251">
        <f t="shared" si="9"/>
        <v>64.487230913223698</v>
      </c>
      <c r="L29" s="251">
        <f t="shared" si="9"/>
        <v>26.300307527744348</v>
      </c>
      <c r="M29" s="251">
        <f t="shared" si="9"/>
        <v>3.3961759593528549</v>
      </c>
      <c r="N29" s="40">
        <f t="shared" si="1"/>
        <v>100</v>
      </c>
      <c r="O29" s="211"/>
      <c r="P29" s="251">
        <f t="shared" si="10"/>
        <v>6.0207612456747404</v>
      </c>
      <c r="Q29" s="251">
        <f t="shared" si="10"/>
        <v>66.754325259515568</v>
      </c>
      <c r="R29" s="251">
        <f t="shared" si="10"/>
        <v>27.224913494809687</v>
      </c>
      <c r="S29" s="252">
        <f t="shared" si="11"/>
        <v>100</v>
      </c>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row>
    <row r="30" spans="1:53" ht="15" customHeight="1" x14ac:dyDescent="0.2">
      <c r="A30" s="823"/>
      <c r="B30" s="822" t="s">
        <v>37</v>
      </c>
      <c r="C30" s="148">
        <v>3880</v>
      </c>
      <c r="D30" s="148">
        <v>30450</v>
      </c>
      <c r="E30" s="148">
        <v>7247</v>
      </c>
      <c r="F30" s="148">
        <v>10188</v>
      </c>
      <c r="G30" s="148">
        <f t="shared" si="5"/>
        <v>41577</v>
      </c>
      <c r="H30" s="140">
        <f t="shared" si="6"/>
        <v>51765</v>
      </c>
      <c r="I30" s="822"/>
      <c r="J30" s="251">
        <f t="shared" si="9"/>
        <v>7.4954119578866027</v>
      </c>
      <c r="K30" s="251">
        <f t="shared" si="9"/>
        <v>58.82352941176471</v>
      </c>
      <c r="L30" s="251">
        <f t="shared" si="9"/>
        <v>13.999806819279437</v>
      </c>
      <c r="M30" s="251">
        <f t="shared" si="9"/>
        <v>19.681251811069256</v>
      </c>
      <c r="N30" s="40">
        <f t="shared" si="1"/>
        <v>100</v>
      </c>
      <c r="O30" s="211"/>
      <c r="P30" s="251">
        <f t="shared" si="10"/>
        <v>9.3320826418452505</v>
      </c>
      <c r="Q30" s="251">
        <f t="shared" si="10"/>
        <v>73.23760733097626</v>
      </c>
      <c r="R30" s="251">
        <f t="shared" si="10"/>
        <v>17.430310027178489</v>
      </c>
      <c r="S30" s="252">
        <f t="shared" si="11"/>
        <v>100</v>
      </c>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row>
    <row r="31" spans="1:53" ht="15" customHeight="1" x14ac:dyDescent="0.2">
      <c r="A31" s="823"/>
      <c r="B31" s="822" t="s">
        <v>38</v>
      </c>
      <c r="C31" s="148">
        <v>250</v>
      </c>
      <c r="D31" s="148">
        <v>3554</v>
      </c>
      <c r="E31" s="148">
        <v>264</v>
      </c>
      <c r="F31" s="148">
        <v>128</v>
      </c>
      <c r="G31" s="148">
        <f t="shared" si="5"/>
        <v>4068</v>
      </c>
      <c r="H31" s="140">
        <f t="shared" si="6"/>
        <v>4196</v>
      </c>
      <c r="I31" s="822"/>
      <c r="J31" s="251">
        <f t="shared" si="9"/>
        <v>5.9580552907530979</v>
      </c>
      <c r="K31" s="251">
        <f t="shared" si="9"/>
        <v>84.699714013346039</v>
      </c>
      <c r="L31" s="251">
        <f t="shared" si="9"/>
        <v>6.2917063870352719</v>
      </c>
      <c r="M31" s="251">
        <f t="shared" si="9"/>
        <v>3.0505243088655862</v>
      </c>
      <c r="N31" s="40">
        <f t="shared" si="1"/>
        <v>100</v>
      </c>
      <c r="O31" s="211"/>
      <c r="P31" s="251">
        <f t="shared" si="10"/>
        <v>6.1455260570304819</v>
      </c>
      <c r="Q31" s="251">
        <f t="shared" si="10"/>
        <v>87.364798426745324</v>
      </c>
      <c r="R31" s="251">
        <f t="shared" si="10"/>
        <v>6.4896755162241888</v>
      </c>
      <c r="S31" s="252">
        <f t="shared" si="11"/>
        <v>100</v>
      </c>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row>
    <row r="32" spans="1:53" ht="15" customHeight="1" x14ac:dyDescent="0.2">
      <c r="A32" s="823"/>
      <c r="B32" s="47" t="s">
        <v>39</v>
      </c>
      <c r="C32" s="148">
        <v>156</v>
      </c>
      <c r="D32" s="148">
        <v>2139</v>
      </c>
      <c r="E32" s="148">
        <v>116</v>
      </c>
      <c r="F32" s="36">
        <v>0</v>
      </c>
      <c r="G32" s="148">
        <f t="shared" si="5"/>
        <v>2411</v>
      </c>
      <c r="H32" s="140">
        <f t="shared" si="6"/>
        <v>2411</v>
      </c>
      <c r="I32" s="822"/>
      <c r="J32" s="251">
        <f t="shared" si="9"/>
        <v>6.4703442554956458</v>
      </c>
      <c r="K32" s="251">
        <f t="shared" si="9"/>
        <v>88.718374118622975</v>
      </c>
      <c r="L32" s="251">
        <f t="shared" si="9"/>
        <v>4.8112816258813771</v>
      </c>
      <c r="M32" s="251">
        <f t="shared" si="9"/>
        <v>0</v>
      </c>
      <c r="N32" s="40">
        <f t="shared" si="1"/>
        <v>100</v>
      </c>
      <c r="O32" s="211"/>
      <c r="P32" s="251">
        <f t="shared" si="10"/>
        <v>6.4703442554956458</v>
      </c>
      <c r="Q32" s="251">
        <f t="shared" si="10"/>
        <v>88.718374118622975</v>
      </c>
      <c r="R32" s="251">
        <f t="shared" si="10"/>
        <v>4.8112816258813771</v>
      </c>
      <c r="S32" s="252">
        <f t="shared" si="11"/>
        <v>100</v>
      </c>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row>
    <row r="33" spans="1:53" ht="15" customHeight="1" x14ac:dyDescent="0.2">
      <c r="A33" s="823"/>
      <c r="B33" s="47" t="s">
        <v>40</v>
      </c>
      <c r="C33" s="148">
        <v>231</v>
      </c>
      <c r="D33" s="148">
        <v>689</v>
      </c>
      <c r="E33" s="148">
        <v>854</v>
      </c>
      <c r="F33" s="148">
        <v>657</v>
      </c>
      <c r="G33" s="148">
        <f t="shared" si="5"/>
        <v>1774</v>
      </c>
      <c r="H33" s="140">
        <f t="shared" si="6"/>
        <v>2431</v>
      </c>
      <c r="I33" s="822"/>
      <c r="J33" s="251">
        <f t="shared" si="9"/>
        <v>9.502262443438914</v>
      </c>
      <c r="K33" s="251">
        <f t="shared" si="9"/>
        <v>28.342245989304814</v>
      </c>
      <c r="L33" s="251">
        <f t="shared" si="9"/>
        <v>35.129576306046893</v>
      </c>
      <c r="M33" s="251">
        <f t="shared" si="9"/>
        <v>27.025915261209377</v>
      </c>
      <c r="N33" s="40">
        <f t="shared" si="1"/>
        <v>100</v>
      </c>
      <c r="O33" s="211"/>
      <c r="P33" s="251">
        <f t="shared" si="10"/>
        <v>13.021420518602028</v>
      </c>
      <c r="Q33" s="251">
        <f t="shared" si="10"/>
        <v>38.838782412626834</v>
      </c>
      <c r="R33" s="251">
        <f t="shared" si="10"/>
        <v>48.139797068771138</v>
      </c>
      <c r="S33" s="252">
        <f t="shared" si="11"/>
        <v>100</v>
      </c>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row>
    <row r="34" spans="1:53" ht="15" customHeight="1" x14ac:dyDescent="0.2">
      <c r="A34" s="823"/>
      <c r="B34" s="47" t="s">
        <v>41</v>
      </c>
      <c r="C34" s="148">
        <v>992</v>
      </c>
      <c r="D34" s="148">
        <v>2433</v>
      </c>
      <c r="E34" s="148">
        <v>159</v>
      </c>
      <c r="F34" s="148">
        <v>28</v>
      </c>
      <c r="G34" s="148">
        <f t="shared" si="5"/>
        <v>3584</v>
      </c>
      <c r="H34" s="140">
        <f t="shared" si="6"/>
        <v>3612</v>
      </c>
      <c r="I34" s="822"/>
      <c r="J34" s="251">
        <f t="shared" si="9"/>
        <v>27.464008859357698</v>
      </c>
      <c r="K34" s="251">
        <f t="shared" si="9"/>
        <v>67.358803986710967</v>
      </c>
      <c r="L34" s="251">
        <f t="shared" si="9"/>
        <v>4.4019933554817277</v>
      </c>
      <c r="M34" s="251">
        <f t="shared" si="9"/>
        <v>0.77519379844961245</v>
      </c>
      <c r="N34" s="40">
        <f t="shared" si="1"/>
        <v>100</v>
      </c>
      <c r="O34" s="211"/>
      <c r="P34" s="251">
        <f t="shared" si="10"/>
        <v>27.678571428571431</v>
      </c>
      <c r="Q34" s="251">
        <f t="shared" si="10"/>
        <v>67.885044642857139</v>
      </c>
      <c r="R34" s="251">
        <f t="shared" si="10"/>
        <v>4.4363839285714288</v>
      </c>
      <c r="S34" s="252">
        <f t="shared" si="11"/>
        <v>100</v>
      </c>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row>
    <row r="35" spans="1:53" ht="15" customHeight="1" x14ac:dyDescent="0.2">
      <c r="A35" s="823"/>
      <c r="B35" s="822" t="s">
        <v>42</v>
      </c>
      <c r="C35" s="148">
        <v>85</v>
      </c>
      <c r="D35" s="148">
        <v>8387</v>
      </c>
      <c r="E35" s="148">
        <v>2038</v>
      </c>
      <c r="F35" s="148">
        <v>34</v>
      </c>
      <c r="G35" s="148">
        <f t="shared" si="5"/>
        <v>10510</v>
      </c>
      <c r="H35" s="140">
        <f t="shared" si="6"/>
        <v>10544</v>
      </c>
      <c r="I35" s="822"/>
      <c r="J35" s="251">
        <f t="shared" si="9"/>
        <v>0.80614567526555381</v>
      </c>
      <c r="K35" s="251">
        <f t="shared" si="9"/>
        <v>79.542867981790593</v>
      </c>
      <c r="L35" s="251">
        <f t="shared" si="9"/>
        <v>19.328528072837635</v>
      </c>
      <c r="M35" s="251">
        <f t="shared" si="9"/>
        <v>0.32245827010622152</v>
      </c>
      <c r="N35" s="40">
        <f t="shared" si="1"/>
        <v>100</v>
      </c>
      <c r="O35" s="211"/>
      <c r="P35" s="251">
        <f t="shared" si="10"/>
        <v>0.80875356803044718</v>
      </c>
      <c r="Q35" s="251">
        <f t="shared" si="10"/>
        <v>79.80019029495719</v>
      </c>
      <c r="R35" s="251">
        <f t="shared" si="10"/>
        <v>19.39105613701237</v>
      </c>
      <c r="S35" s="252">
        <f t="shared" si="11"/>
        <v>100</v>
      </c>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row>
    <row r="36" spans="1:53" ht="15" customHeight="1" x14ac:dyDescent="0.2">
      <c r="A36" s="823"/>
      <c r="B36" s="822" t="s">
        <v>43</v>
      </c>
      <c r="C36" s="148">
        <v>635</v>
      </c>
      <c r="D36" s="148">
        <v>2102</v>
      </c>
      <c r="E36" s="148">
        <v>113</v>
      </c>
      <c r="F36" s="148">
        <v>0</v>
      </c>
      <c r="G36" s="148">
        <f t="shared" si="5"/>
        <v>2850</v>
      </c>
      <c r="H36" s="140">
        <f t="shared" si="6"/>
        <v>2850</v>
      </c>
      <c r="I36" s="822"/>
      <c r="J36" s="251">
        <f t="shared" si="9"/>
        <v>22.280701754385966</v>
      </c>
      <c r="K36" s="251">
        <f t="shared" si="9"/>
        <v>73.754385964912288</v>
      </c>
      <c r="L36" s="251">
        <f t="shared" si="9"/>
        <v>3.9649122807017543</v>
      </c>
      <c r="M36" s="251">
        <f t="shared" si="9"/>
        <v>0</v>
      </c>
      <c r="N36" s="40">
        <f t="shared" si="1"/>
        <v>100</v>
      </c>
      <c r="O36" s="211"/>
      <c r="P36" s="251">
        <f t="shared" si="10"/>
        <v>22.280701754385966</v>
      </c>
      <c r="Q36" s="251">
        <f t="shared" si="10"/>
        <v>73.754385964912288</v>
      </c>
      <c r="R36" s="251">
        <f t="shared" si="10"/>
        <v>3.9649122807017543</v>
      </c>
      <c r="S36" s="252">
        <f t="shared" si="11"/>
        <v>100</v>
      </c>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row>
    <row r="37" spans="1:53" ht="15" customHeight="1" x14ac:dyDescent="0.2">
      <c r="A37" s="823"/>
      <c r="B37" s="822" t="s">
        <v>44</v>
      </c>
      <c r="C37" s="148">
        <v>338</v>
      </c>
      <c r="D37" s="148">
        <v>2289</v>
      </c>
      <c r="E37" s="148">
        <v>142</v>
      </c>
      <c r="F37" s="36">
        <v>0</v>
      </c>
      <c r="G37" s="148">
        <f t="shared" si="5"/>
        <v>2769</v>
      </c>
      <c r="H37" s="140">
        <f t="shared" si="6"/>
        <v>2769</v>
      </c>
      <c r="I37" s="822"/>
      <c r="J37" s="251">
        <f t="shared" si="9"/>
        <v>12.206572769953052</v>
      </c>
      <c r="K37" s="251">
        <f t="shared" si="9"/>
        <v>82.66522210184182</v>
      </c>
      <c r="L37" s="251">
        <f t="shared" si="9"/>
        <v>5.1282051282051277</v>
      </c>
      <c r="M37" s="251">
        <f t="shared" si="9"/>
        <v>0</v>
      </c>
      <c r="N37" s="40">
        <f t="shared" si="1"/>
        <v>100</v>
      </c>
      <c r="O37" s="211"/>
      <c r="P37" s="251">
        <f t="shared" si="10"/>
        <v>12.206572769953052</v>
      </c>
      <c r="Q37" s="251">
        <f t="shared" si="10"/>
        <v>82.66522210184182</v>
      </c>
      <c r="R37" s="251">
        <f t="shared" si="10"/>
        <v>5.1282051282051277</v>
      </c>
      <c r="S37" s="252">
        <f t="shared" si="11"/>
        <v>100</v>
      </c>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row>
    <row r="38" spans="1:53" ht="15" customHeight="1" x14ac:dyDescent="0.2">
      <c r="A38" s="823"/>
      <c r="B38" s="822" t="s">
        <v>90</v>
      </c>
      <c r="C38" s="36">
        <v>1325</v>
      </c>
      <c r="D38" s="36">
        <v>5659</v>
      </c>
      <c r="E38" s="36">
        <v>609</v>
      </c>
      <c r="F38" s="36">
        <v>456</v>
      </c>
      <c r="G38" s="148">
        <f t="shared" si="5"/>
        <v>7593</v>
      </c>
      <c r="H38" s="140">
        <f t="shared" si="6"/>
        <v>8049</v>
      </c>
      <c r="I38" s="822"/>
      <c r="J38" s="251">
        <f t="shared" si="9"/>
        <v>16.461672257423281</v>
      </c>
      <c r="K38" s="251">
        <f t="shared" si="9"/>
        <v>70.306870418685548</v>
      </c>
      <c r="L38" s="251">
        <f t="shared" si="9"/>
        <v>7.5661572866194557</v>
      </c>
      <c r="M38" s="251">
        <f t="shared" si="9"/>
        <v>5.6653000372717113</v>
      </c>
      <c r="N38" s="40">
        <f t="shared" si="1"/>
        <v>100</v>
      </c>
      <c r="O38" s="211"/>
      <c r="P38" s="251">
        <f t="shared" si="10"/>
        <v>17.450283155537996</v>
      </c>
      <c r="Q38" s="251">
        <f t="shared" si="10"/>
        <v>74.529171605426043</v>
      </c>
      <c r="R38" s="251">
        <f t="shared" si="10"/>
        <v>8.020545239035954</v>
      </c>
      <c r="S38" s="252">
        <f t="shared" si="11"/>
        <v>100</v>
      </c>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row>
    <row r="39" spans="1:53" ht="15" customHeight="1" x14ac:dyDescent="0.2">
      <c r="A39" s="823"/>
      <c r="B39" s="822" t="s">
        <v>46</v>
      </c>
      <c r="C39" s="148">
        <v>583</v>
      </c>
      <c r="D39" s="148">
        <v>3004</v>
      </c>
      <c r="E39" s="148">
        <v>92</v>
      </c>
      <c r="F39" s="148">
        <v>11</v>
      </c>
      <c r="G39" s="148">
        <f t="shared" si="5"/>
        <v>3679</v>
      </c>
      <c r="H39" s="140">
        <f t="shared" si="6"/>
        <v>3690</v>
      </c>
      <c r="I39" s="822"/>
      <c r="J39" s="251">
        <f t="shared" si="9"/>
        <v>15.799457994579946</v>
      </c>
      <c r="K39" s="251">
        <f t="shared" si="9"/>
        <v>81.409214092140928</v>
      </c>
      <c r="L39" s="251">
        <f t="shared" si="9"/>
        <v>2.4932249322493227</v>
      </c>
      <c r="M39" s="251">
        <f t="shared" si="9"/>
        <v>0.29810298102981031</v>
      </c>
      <c r="N39" s="40">
        <f t="shared" si="1"/>
        <v>100</v>
      </c>
      <c r="O39" s="211"/>
      <c r="P39" s="251">
        <f t="shared" si="10"/>
        <v>15.846697472139168</v>
      </c>
      <c r="Q39" s="251">
        <f t="shared" si="10"/>
        <v>81.652622995379176</v>
      </c>
      <c r="R39" s="251">
        <f t="shared" si="10"/>
        <v>2.5006795324816524</v>
      </c>
      <c r="S39" s="252">
        <f t="shared" si="11"/>
        <v>100</v>
      </c>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row>
    <row r="40" spans="1:53" ht="15" customHeight="1" x14ac:dyDescent="0.2">
      <c r="A40" s="823"/>
      <c r="B40" s="822" t="s">
        <v>47</v>
      </c>
      <c r="C40" s="148">
        <v>732</v>
      </c>
      <c r="D40" s="148">
        <v>2611</v>
      </c>
      <c r="E40" s="148">
        <v>220</v>
      </c>
      <c r="F40" s="148">
        <v>9</v>
      </c>
      <c r="G40" s="148">
        <f t="shared" si="5"/>
        <v>3563</v>
      </c>
      <c r="H40" s="140">
        <f t="shared" si="6"/>
        <v>3572</v>
      </c>
      <c r="I40" s="822"/>
      <c r="J40" s="251">
        <f t="shared" si="9"/>
        <v>20.492721164613663</v>
      </c>
      <c r="K40" s="251">
        <f t="shared" si="9"/>
        <v>73.096304591265394</v>
      </c>
      <c r="L40" s="251">
        <f t="shared" si="9"/>
        <v>6.1590145576707727</v>
      </c>
      <c r="M40" s="251">
        <f t="shared" si="9"/>
        <v>0.25195968645016797</v>
      </c>
      <c r="N40" s="40">
        <f t="shared" si="1"/>
        <v>100</v>
      </c>
      <c r="O40" s="211"/>
      <c r="P40" s="251">
        <f t="shared" si="10"/>
        <v>20.544484984563571</v>
      </c>
      <c r="Q40" s="251">
        <f t="shared" si="10"/>
        <v>73.280943025540282</v>
      </c>
      <c r="R40" s="251">
        <f t="shared" si="10"/>
        <v>6.1745719898961546</v>
      </c>
      <c r="S40" s="252">
        <f t="shared" si="11"/>
        <v>100</v>
      </c>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row>
    <row r="41" spans="1:53" ht="15" customHeight="1" x14ac:dyDescent="0.2">
      <c r="A41" s="823"/>
      <c r="B41" s="822" t="s">
        <v>48</v>
      </c>
      <c r="C41" s="148">
        <v>1153</v>
      </c>
      <c r="D41" s="148">
        <v>1928</v>
      </c>
      <c r="E41" s="148">
        <v>408</v>
      </c>
      <c r="F41" s="148">
        <v>6</v>
      </c>
      <c r="G41" s="148">
        <f t="shared" si="5"/>
        <v>3489</v>
      </c>
      <c r="H41" s="140">
        <f t="shared" si="6"/>
        <v>3495</v>
      </c>
      <c r="I41" s="822"/>
      <c r="J41" s="251">
        <f t="shared" si="9"/>
        <v>32.989985693848354</v>
      </c>
      <c r="K41" s="251">
        <f t="shared" si="9"/>
        <v>55.164520743919887</v>
      </c>
      <c r="L41" s="251">
        <f t="shared" si="9"/>
        <v>11.67381974248927</v>
      </c>
      <c r="M41" s="251">
        <f t="shared" si="9"/>
        <v>0.17167381974248927</v>
      </c>
      <c r="N41" s="40">
        <f t="shared" si="1"/>
        <v>100</v>
      </c>
      <c r="O41" s="211"/>
      <c r="P41" s="251">
        <f t="shared" si="10"/>
        <v>33.046718257380334</v>
      </c>
      <c r="Q41" s="251">
        <f t="shared" si="10"/>
        <v>55.259386643737464</v>
      </c>
      <c r="R41" s="251">
        <f t="shared" si="10"/>
        <v>11.693895098882201</v>
      </c>
      <c r="S41" s="252">
        <f t="shared" si="11"/>
        <v>100</v>
      </c>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row>
    <row r="42" spans="1:53" ht="15" customHeight="1" x14ac:dyDescent="0.2">
      <c r="A42" s="823"/>
      <c r="B42" s="822" t="s">
        <v>49</v>
      </c>
      <c r="C42" s="148">
        <v>794</v>
      </c>
      <c r="D42" s="148">
        <v>6984</v>
      </c>
      <c r="E42" s="148">
        <v>1751</v>
      </c>
      <c r="F42" s="36">
        <v>0</v>
      </c>
      <c r="G42" s="148">
        <f t="shared" si="5"/>
        <v>9529</v>
      </c>
      <c r="H42" s="140">
        <f t="shared" si="6"/>
        <v>9529</v>
      </c>
      <c r="I42" s="822"/>
      <c r="J42" s="251">
        <f t="shared" si="9"/>
        <v>8.3324588099485783</v>
      </c>
      <c r="K42" s="251">
        <f t="shared" si="9"/>
        <v>73.292055829572874</v>
      </c>
      <c r="L42" s="251">
        <f t="shared" si="9"/>
        <v>18.375485360478539</v>
      </c>
      <c r="M42" s="251">
        <f t="shared" si="9"/>
        <v>0</v>
      </c>
      <c r="N42" s="40">
        <f t="shared" si="1"/>
        <v>100</v>
      </c>
      <c r="O42" s="211"/>
      <c r="P42" s="251">
        <f t="shared" si="10"/>
        <v>8.3324588099485783</v>
      </c>
      <c r="Q42" s="251">
        <f t="shared" si="10"/>
        <v>73.292055829572874</v>
      </c>
      <c r="R42" s="251">
        <f t="shared" si="10"/>
        <v>18.375485360478539</v>
      </c>
      <c r="S42" s="252">
        <f t="shared" si="11"/>
        <v>100</v>
      </c>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row>
    <row r="43" spans="1:53" ht="15" customHeight="1" x14ac:dyDescent="0.2">
      <c r="A43" s="823"/>
      <c r="B43" s="822" t="s">
        <v>50</v>
      </c>
      <c r="C43" s="148">
        <v>965</v>
      </c>
      <c r="D43" s="148">
        <v>8431</v>
      </c>
      <c r="E43" s="148">
        <v>2194</v>
      </c>
      <c r="F43" s="148">
        <v>1608</v>
      </c>
      <c r="G43" s="148">
        <f t="shared" si="5"/>
        <v>11590</v>
      </c>
      <c r="H43" s="140">
        <f t="shared" si="6"/>
        <v>13198</v>
      </c>
      <c r="I43" s="822"/>
      <c r="J43" s="251">
        <f t="shared" si="9"/>
        <v>7.3117138960448553</v>
      </c>
      <c r="K43" s="251">
        <f t="shared" si="9"/>
        <v>63.880891044097588</v>
      </c>
      <c r="L43" s="251">
        <f t="shared" si="9"/>
        <v>16.62373086831338</v>
      </c>
      <c r="M43" s="251">
        <f t="shared" si="9"/>
        <v>12.183664191544173</v>
      </c>
      <c r="N43" s="40">
        <f t="shared" si="1"/>
        <v>100</v>
      </c>
      <c r="O43" s="211"/>
      <c r="P43" s="251">
        <f t="shared" si="10"/>
        <v>8.3261432269197577</v>
      </c>
      <c r="Q43" s="251">
        <f t="shared" si="10"/>
        <v>72.743744607420197</v>
      </c>
      <c r="R43" s="251">
        <f t="shared" si="10"/>
        <v>18.930112165660052</v>
      </c>
      <c r="S43" s="252">
        <f t="shared" si="11"/>
        <v>100</v>
      </c>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row>
    <row r="44" spans="1:53" ht="15" customHeight="1" x14ac:dyDescent="0.2">
      <c r="A44" s="823"/>
      <c r="B44" s="822" t="s">
        <v>51</v>
      </c>
      <c r="C44" s="148">
        <v>927</v>
      </c>
      <c r="D44" s="148">
        <v>4700</v>
      </c>
      <c r="E44" s="148">
        <v>191</v>
      </c>
      <c r="F44" s="148">
        <v>21</v>
      </c>
      <c r="G44" s="148">
        <f t="shared" si="5"/>
        <v>5818</v>
      </c>
      <c r="H44" s="140">
        <f t="shared" si="6"/>
        <v>5839</v>
      </c>
      <c r="I44" s="822"/>
      <c r="J44" s="251">
        <f t="shared" si="9"/>
        <v>15.876006165439287</v>
      </c>
      <c r="K44" s="251">
        <f t="shared" si="9"/>
        <v>80.493235143003943</v>
      </c>
      <c r="L44" s="251">
        <f t="shared" si="9"/>
        <v>3.2711080664497341</v>
      </c>
      <c r="M44" s="251">
        <f t="shared" si="9"/>
        <v>0.35965062510703888</v>
      </c>
      <c r="N44" s="40">
        <f t="shared" si="1"/>
        <v>100</v>
      </c>
      <c r="O44" s="211"/>
      <c r="P44" s="251">
        <f>IFERROR(((C44/$G44)*100),".")</f>
        <v>15.933310415950499</v>
      </c>
      <c r="Q44" s="251">
        <f t="shared" si="10"/>
        <v>80.783774492952915</v>
      </c>
      <c r="R44" s="251">
        <f t="shared" si="10"/>
        <v>3.282915091096597</v>
      </c>
      <c r="S44" s="252">
        <f t="shared" si="11"/>
        <v>100</v>
      </c>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row>
    <row r="45" spans="1:53" ht="15" customHeight="1" x14ac:dyDescent="0.2">
      <c r="A45" s="823"/>
      <c r="B45" s="822" t="s">
        <v>76</v>
      </c>
      <c r="C45" s="148">
        <v>1427</v>
      </c>
      <c r="D45" s="148">
        <v>8556</v>
      </c>
      <c r="E45" s="148">
        <v>1282</v>
      </c>
      <c r="F45" s="148">
        <v>3893</v>
      </c>
      <c r="G45" s="148">
        <f t="shared" si="5"/>
        <v>11265</v>
      </c>
      <c r="H45" s="140">
        <f t="shared" si="6"/>
        <v>15158</v>
      </c>
      <c r="I45" s="822"/>
      <c r="J45" s="251">
        <f t="shared" si="9"/>
        <v>9.4141707349254524</v>
      </c>
      <c r="K45" s="251">
        <f t="shared" si="9"/>
        <v>56.445441351101735</v>
      </c>
      <c r="L45" s="251">
        <f t="shared" si="9"/>
        <v>8.4575801556933623</v>
      </c>
      <c r="M45" s="251">
        <f t="shared" si="9"/>
        <v>25.682807758279459</v>
      </c>
      <c r="N45" s="40">
        <f t="shared" si="1"/>
        <v>100</v>
      </c>
      <c r="O45" s="211"/>
      <c r="P45" s="251">
        <f t="shared" si="10"/>
        <v>12.667554371948514</v>
      </c>
      <c r="Q45" s="251">
        <f t="shared" si="10"/>
        <v>75.952063914780283</v>
      </c>
      <c r="R45" s="251">
        <f t="shared" si="10"/>
        <v>11.380381713271195</v>
      </c>
      <c r="S45" s="252">
        <f t="shared" si="11"/>
        <v>100</v>
      </c>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row>
    <row r="46" spans="1:53" ht="15" customHeight="1" x14ac:dyDescent="0.2">
      <c r="A46" s="823"/>
      <c r="B46" s="822" t="s">
        <v>53</v>
      </c>
      <c r="C46" s="148">
        <v>3965</v>
      </c>
      <c r="D46" s="148">
        <v>8819</v>
      </c>
      <c r="E46" s="148">
        <v>1414</v>
      </c>
      <c r="F46" s="148">
        <v>1391</v>
      </c>
      <c r="G46" s="148">
        <f t="shared" si="5"/>
        <v>14198</v>
      </c>
      <c r="H46" s="140">
        <f t="shared" si="6"/>
        <v>15589</v>
      </c>
      <c r="I46" s="822"/>
      <c r="J46" s="251">
        <f t="shared" si="9"/>
        <v>25.43460132144461</v>
      </c>
      <c r="K46" s="251">
        <f t="shared" si="9"/>
        <v>56.571941753800758</v>
      </c>
      <c r="L46" s="251">
        <f t="shared" si="9"/>
        <v>9.0704984283789862</v>
      </c>
      <c r="M46" s="251">
        <f t="shared" si="9"/>
        <v>8.9229584963756494</v>
      </c>
      <c r="N46" s="40">
        <f t="shared" si="1"/>
        <v>100</v>
      </c>
      <c r="O46" s="211"/>
      <c r="P46" s="251">
        <f t="shared" si="10"/>
        <v>27.926468516692495</v>
      </c>
      <c r="Q46" s="251">
        <f t="shared" si="10"/>
        <v>62.114382307367237</v>
      </c>
      <c r="R46" s="251">
        <f t="shared" si="10"/>
        <v>9.9591491759402739</v>
      </c>
      <c r="S46" s="252">
        <f t="shared" si="11"/>
        <v>100</v>
      </c>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row>
    <row r="47" spans="1:53" ht="15" customHeight="1" x14ac:dyDescent="0.2">
      <c r="A47" s="823"/>
      <c r="B47" s="822" t="s">
        <v>54</v>
      </c>
      <c r="C47" s="148">
        <v>232</v>
      </c>
      <c r="D47" s="148">
        <v>1888</v>
      </c>
      <c r="E47" s="148">
        <v>174</v>
      </c>
      <c r="F47" s="148">
        <v>2</v>
      </c>
      <c r="G47" s="148">
        <f t="shared" si="5"/>
        <v>2294</v>
      </c>
      <c r="H47" s="140">
        <f t="shared" si="6"/>
        <v>2296</v>
      </c>
      <c r="I47" s="822"/>
      <c r="J47" s="251">
        <f t="shared" si="9"/>
        <v>10.104529616724738</v>
      </c>
      <c r="K47" s="251">
        <f t="shared" si="9"/>
        <v>82.229965156794421</v>
      </c>
      <c r="L47" s="251">
        <f t="shared" si="9"/>
        <v>7.5783972125435541</v>
      </c>
      <c r="M47" s="251">
        <f t="shared" si="9"/>
        <v>8.7108013937282236E-2</v>
      </c>
      <c r="N47" s="40">
        <f t="shared" si="1"/>
        <v>100</v>
      </c>
      <c r="O47" s="211"/>
      <c r="P47" s="251">
        <f t="shared" si="10"/>
        <v>10.113339145597209</v>
      </c>
      <c r="Q47" s="251">
        <f t="shared" si="10"/>
        <v>82.301656495204881</v>
      </c>
      <c r="R47" s="251">
        <f t="shared" si="10"/>
        <v>7.5850043591979084</v>
      </c>
      <c r="S47" s="252">
        <f t="shared" si="11"/>
        <v>100</v>
      </c>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row>
    <row r="48" spans="1:53" ht="15" customHeight="1" x14ac:dyDescent="0.2">
      <c r="A48" s="54"/>
      <c r="B48" s="55"/>
      <c r="C48" s="199"/>
      <c r="D48" s="199"/>
      <c r="E48" s="199"/>
      <c r="F48" s="199"/>
      <c r="G48" s="199"/>
      <c r="H48" s="684"/>
      <c r="I48" s="55"/>
      <c r="J48" s="296"/>
      <c r="K48" s="296"/>
      <c r="L48" s="296"/>
      <c r="M48" s="296"/>
      <c r="N48" s="297"/>
      <c r="O48" s="208"/>
      <c r="P48" s="296"/>
      <c r="Q48" s="296"/>
      <c r="R48" s="296"/>
      <c r="S48" s="298"/>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row>
    <row r="49" spans="1:53" ht="30" customHeight="1" x14ac:dyDescent="0.2">
      <c r="A49" s="823"/>
      <c r="B49" s="822"/>
      <c r="C49" s="917" t="s">
        <v>3</v>
      </c>
      <c r="D49" s="917"/>
      <c r="E49" s="917"/>
      <c r="F49" s="917"/>
      <c r="G49" s="917"/>
      <c r="H49" s="917"/>
      <c r="I49" s="822"/>
      <c r="J49" s="944" t="s">
        <v>196</v>
      </c>
      <c r="K49" s="944"/>
      <c r="L49" s="944"/>
      <c r="M49" s="944"/>
      <c r="N49" s="133"/>
      <c r="O49" s="157"/>
      <c r="P49" s="944" t="s">
        <v>197</v>
      </c>
      <c r="Q49" s="944"/>
      <c r="R49" s="944"/>
      <c r="S49" s="945"/>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row>
    <row r="50" spans="1:53" ht="55.5" customHeight="1" x14ac:dyDescent="0.2">
      <c r="A50" s="138"/>
      <c r="B50" s="18"/>
      <c r="C50" s="222" t="s">
        <v>204</v>
      </c>
      <c r="D50" s="222" t="s">
        <v>205</v>
      </c>
      <c r="E50" s="222" t="s">
        <v>206</v>
      </c>
      <c r="F50" s="222" t="s">
        <v>676</v>
      </c>
      <c r="G50" s="222" t="s">
        <v>202</v>
      </c>
      <c r="H50" s="222" t="s">
        <v>120</v>
      </c>
      <c r="I50" s="18"/>
      <c r="J50" s="222" t="s">
        <v>204</v>
      </c>
      <c r="K50" s="222" t="s">
        <v>205</v>
      </c>
      <c r="L50" s="222" t="s">
        <v>206</v>
      </c>
      <c r="M50" s="248" t="s">
        <v>676</v>
      </c>
      <c r="N50" s="248" t="s">
        <v>120</v>
      </c>
      <c r="O50" s="18"/>
      <c r="P50" s="300" t="s">
        <v>204</v>
      </c>
      <c r="Q50" s="300" t="s">
        <v>205</v>
      </c>
      <c r="R50" s="300" t="s">
        <v>206</v>
      </c>
      <c r="S50" s="301" t="s">
        <v>120</v>
      </c>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row>
    <row r="51" spans="1:53" s="873" customFormat="1" ht="30" customHeight="1" x14ac:dyDescent="0.2">
      <c r="A51" s="172" t="s">
        <v>207</v>
      </c>
      <c r="B51" s="134"/>
      <c r="C51" s="646">
        <v>421</v>
      </c>
      <c r="D51" s="646">
        <v>5911</v>
      </c>
      <c r="E51" s="646">
        <v>355</v>
      </c>
      <c r="F51" s="646" t="s">
        <v>89</v>
      </c>
      <c r="G51" s="646" t="s">
        <v>89</v>
      </c>
      <c r="H51" s="646">
        <f>SUM(C51:F51)</f>
        <v>6687</v>
      </c>
      <c r="I51" s="664"/>
      <c r="J51" s="869">
        <f t="shared" ref="J51:L52" si="12">C51/$H51*100</f>
        <v>6.2957978166591895</v>
      </c>
      <c r="K51" s="869">
        <f t="shared" si="12"/>
        <v>88.395394048153136</v>
      </c>
      <c r="L51" s="869">
        <f t="shared" si="12"/>
        <v>5.308808135187677</v>
      </c>
      <c r="M51" s="869" t="s">
        <v>89</v>
      </c>
      <c r="N51" s="871">
        <v>100</v>
      </c>
      <c r="O51" s="872"/>
      <c r="P51" s="869" t="s">
        <v>89</v>
      </c>
      <c r="Q51" s="869" t="s">
        <v>89</v>
      </c>
      <c r="R51" s="869" t="s">
        <v>89</v>
      </c>
      <c r="S51" s="870" t="s">
        <v>89</v>
      </c>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row>
    <row r="52" spans="1:53" s="873" customFormat="1" ht="30" customHeight="1" x14ac:dyDescent="0.2">
      <c r="A52" s="403" t="s">
        <v>208</v>
      </c>
      <c r="B52" s="404"/>
      <c r="C52" s="842">
        <v>1840</v>
      </c>
      <c r="D52" s="842">
        <v>11840</v>
      </c>
      <c r="E52" s="842">
        <v>2763</v>
      </c>
      <c r="F52" s="842" t="s">
        <v>89</v>
      </c>
      <c r="G52" s="842" t="s">
        <v>89</v>
      </c>
      <c r="H52" s="842">
        <f>SUM(C52:F52)</f>
        <v>16443</v>
      </c>
      <c r="I52" s="874"/>
      <c r="J52" s="867">
        <f t="shared" si="12"/>
        <v>11.190172109712341</v>
      </c>
      <c r="K52" s="867">
        <f t="shared" si="12"/>
        <v>72.006324879888098</v>
      </c>
      <c r="L52" s="867">
        <f t="shared" si="12"/>
        <v>16.803503010399563</v>
      </c>
      <c r="M52" s="867" t="s">
        <v>89</v>
      </c>
      <c r="N52" s="842">
        <v>100</v>
      </c>
      <c r="O52" s="874"/>
      <c r="P52" s="867" t="s">
        <v>89</v>
      </c>
      <c r="Q52" s="867" t="s">
        <v>89</v>
      </c>
      <c r="R52" s="867" t="s">
        <v>89</v>
      </c>
      <c r="S52" s="875" t="s">
        <v>89</v>
      </c>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row>
    <row r="53" spans="1:53" x14ac:dyDescent="0.2">
      <c r="A53" s="16"/>
      <c r="B53" s="17"/>
      <c r="C53" s="17"/>
      <c r="D53" s="17"/>
      <c r="E53" s="17"/>
      <c r="F53" s="17"/>
      <c r="G53" s="17"/>
      <c r="H53" s="17"/>
      <c r="I53" s="17"/>
      <c r="J53" s="17"/>
      <c r="K53" s="17"/>
      <c r="L53" s="17"/>
      <c r="M53" s="17"/>
      <c r="N53" s="302"/>
      <c r="O53" s="17"/>
      <c r="P53" s="17"/>
      <c r="Q53" s="17"/>
      <c r="R53" s="17"/>
      <c r="S53" s="187"/>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row>
    <row r="54" spans="1:53" ht="15" customHeight="1" x14ac:dyDescent="0.2">
      <c r="A54" s="16" t="s">
        <v>209</v>
      </c>
      <c r="B54" s="17"/>
      <c r="C54" s="17"/>
      <c r="D54" s="17"/>
      <c r="E54" s="17"/>
      <c r="F54" s="17"/>
      <c r="G54" s="17"/>
      <c r="H54" s="17"/>
      <c r="I54" s="17"/>
      <c r="J54" s="17"/>
      <c r="K54" s="17"/>
      <c r="L54" s="17"/>
      <c r="M54" s="17"/>
      <c r="N54" s="302"/>
      <c r="O54" s="17"/>
      <c r="P54" s="17"/>
      <c r="Q54" s="17"/>
      <c r="R54" s="17"/>
      <c r="S54" s="187"/>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row>
    <row r="55" spans="1:53" x14ac:dyDescent="0.2">
      <c r="A55" s="16" t="s">
        <v>210</v>
      </c>
      <c r="B55" s="17"/>
      <c r="C55" s="17"/>
      <c r="D55" s="17"/>
      <c r="E55" s="17"/>
      <c r="F55" s="17"/>
      <c r="G55" s="17"/>
      <c r="H55" s="17"/>
      <c r="I55" s="17"/>
      <c r="J55" s="17"/>
      <c r="K55" s="17"/>
      <c r="L55" s="17"/>
      <c r="M55" s="17"/>
      <c r="N55" s="302"/>
      <c r="O55" s="17"/>
      <c r="P55" s="17"/>
      <c r="Q55" s="17"/>
      <c r="R55" s="17"/>
      <c r="S55" s="187"/>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row>
    <row r="56" spans="1:53" x14ac:dyDescent="0.2">
      <c r="A56" s="16" t="s">
        <v>634</v>
      </c>
      <c r="B56" s="17"/>
      <c r="C56" s="17"/>
      <c r="D56" s="17"/>
      <c r="E56" s="17"/>
      <c r="F56" s="17"/>
      <c r="G56" s="17"/>
      <c r="H56" s="17"/>
      <c r="I56" s="17"/>
      <c r="J56" s="17"/>
      <c r="K56" s="17"/>
      <c r="L56" s="17"/>
      <c r="M56" s="17"/>
      <c r="N56" s="302"/>
      <c r="O56" s="17"/>
      <c r="P56" s="17"/>
      <c r="Q56" s="17"/>
      <c r="R56" s="17"/>
      <c r="S56" s="187"/>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row>
    <row r="57" spans="1:53" x14ac:dyDescent="0.2">
      <c r="A57" s="16" t="s">
        <v>211</v>
      </c>
      <c r="B57" s="17"/>
      <c r="C57" s="17"/>
      <c r="D57" s="17"/>
      <c r="E57" s="17"/>
      <c r="F57" s="17"/>
      <c r="G57" s="17"/>
      <c r="H57" s="17"/>
      <c r="I57" s="17"/>
      <c r="J57" s="17"/>
      <c r="K57" s="17"/>
      <c r="L57" s="17"/>
      <c r="M57" s="17"/>
      <c r="N57" s="302"/>
      <c r="O57" s="17"/>
      <c r="P57" s="17"/>
      <c r="Q57" s="17"/>
      <c r="R57" s="17"/>
      <c r="S57" s="187"/>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row>
    <row r="58" spans="1:53" x14ac:dyDescent="0.2">
      <c r="A58" s="16" t="s">
        <v>212</v>
      </c>
      <c r="B58" s="17"/>
      <c r="C58" s="17"/>
      <c r="D58" s="17"/>
      <c r="E58" s="17"/>
      <c r="F58" s="17"/>
      <c r="G58" s="17"/>
      <c r="H58" s="17"/>
      <c r="I58" s="17"/>
      <c r="J58" s="17"/>
      <c r="K58" s="17"/>
      <c r="L58" s="17"/>
      <c r="M58" s="17"/>
      <c r="N58" s="302"/>
      <c r="O58" s="17"/>
      <c r="P58" s="17"/>
      <c r="Q58" s="17"/>
      <c r="R58" s="17"/>
      <c r="S58" s="187"/>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row>
    <row r="59" spans="1:53" x14ac:dyDescent="0.2">
      <c r="A59" s="16" t="s">
        <v>213</v>
      </c>
      <c r="B59" s="17"/>
      <c r="C59" s="17"/>
      <c r="D59" s="17"/>
      <c r="E59" s="17"/>
      <c r="F59" s="17"/>
      <c r="G59" s="17"/>
      <c r="H59" s="17"/>
      <c r="I59" s="17"/>
      <c r="J59" s="17"/>
      <c r="K59" s="17"/>
      <c r="L59" s="17"/>
      <c r="M59" s="17"/>
      <c r="N59" s="302"/>
      <c r="O59" s="17"/>
      <c r="P59" s="17"/>
      <c r="Q59" s="17"/>
      <c r="R59" s="17"/>
      <c r="S59" s="187"/>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row>
    <row r="60" spans="1:53" x14ac:dyDescent="0.2">
      <c r="A60" s="16" t="s">
        <v>214</v>
      </c>
      <c r="B60" s="17"/>
      <c r="C60" s="17"/>
      <c r="D60" s="17"/>
      <c r="E60" s="17"/>
      <c r="F60" s="17"/>
      <c r="G60" s="17"/>
      <c r="H60" s="17"/>
      <c r="I60" s="17"/>
      <c r="J60" s="17"/>
      <c r="K60" s="17"/>
      <c r="L60" s="17"/>
      <c r="M60" s="17"/>
      <c r="N60" s="302"/>
      <c r="O60" s="17"/>
      <c r="P60" s="17"/>
      <c r="Q60" s="17"/>
      <c r="R60" s="17"/>
      <c r="S60" s="187"/>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row>
    <row r="61" spans="1:53" x14ac:dyDescent="0.2">
      <c r="A61" s="16" t="s">
        <v>58</v>
      </c>
      <c r="B61" s="17"/>
      <c r="C61" s="17"/>
      <c r="D61" s="17"/>
      <c r="E61" s="17"/>
      <c r="F61" s="17"/>
      <c r="G61" s="17"/>
      <c r="H61" s="17"/>
      <c r="I61" s="17"/>
      <c r="J61" s="17"/>
      <c r="K61" s="17"/>
      <c r="L61" s="17"/>
      <c r="M61" s="17"/>
      <c r="N61" s="302"/>
      <c r="O61" s="17"/>
      <c r="P61" s="17"/>
      <c r="Q61" s="17"/>
      <c r="R61" s="17"/>
      <c r="S61" s="187"/>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row>
    <row r="62" spans="1:53" x14ac:dyDescent="0.2">
      <c r="A62" s="16" t="s">
        <v>59</v>
      </c>
      <c r="B62" s="17"/>
      <c r="C62" s="17"/>
      <c r="D62" s="17"/>
      <c r="E62" s="17"/>
      <c r="F62" s="17"/>
      <c r="G62" s="17"/>
      <c r="H62" s="17"/>
      <c r="I62" s="17"/>
      <c r="J62" s="17"/>
      <c r="K62" s="17"/>
      <c r="L62" s="17"/>
      <c r="M62" s="17"/>
      <c r="N62" s="302"/>
      <c r="O62" s="17"/>
      <c r="P62" s="17"/>
      <c r="Q62" s="17"/>
      <c r="R62" s="17"/>
      <c r="S62" s="187"/>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row>
    <row r="63" spans="1:53" x14ac:dyDescent="0.2">
      <c r="A63" s="54"/>
      <c r="B63" s="55"/>
      <c r="C63" s="55"/>
      <c r="D63" s="55"/>
      <c r="E63" s="55"/>
      <c r="F63" s="55"/>
      <c r="G63" s="55"/>
      <c r="H63" s="55"/>
      <c r="I63" s="55"/>
      <c r="J63" s="55"/>
      <c r="K63" s="55"/>
      <c r="L63" s="55"/>
      <c r="M63" s="55"/>
      <c r="N63" s="55"/>
      <c r="O63" s="55"/>
      <c r="P63" s="55"/>
      <c r="Q63" s="55"/>
      <c r="R63" s="55"/>
      <c r="S63" s="188"/>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row>
    <row r="64" spans="1:53"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row>
    <row r="65" spans="1:53"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row>
    <row r="66" spans="1:53"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row>
    <row r="67" spans="1:53"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row>
    <row r="68" spans="1:53"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row>
    <row r="69" spans="1:53"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row>
    <row r="70" spans="1:53"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row>
    <row r="71" spans="1:53"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row>
    <row r="72" spans="1:53"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row>
    <row r="73" spans="1:53"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row>
    <row r="74" spans="1:53"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row>
    <row r="75" spans="1:53"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row>
    <row r="76" spans="1:53"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row>
    <row r="77" spans="1:53"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row>
    <row r="78" spans="1:53"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row>
    <row r="79" spans="1:53"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row>
    <row r="80" spans="1:53"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row>
    <row r="81" spans="1:53"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row>
    <row r="82" spans="1:53"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row>
    <row r="83" spans="1:53"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row>
    <row r="84" spans="1:53"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row>
    <row r="85" spans="1:53"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row>
    <row r="86" spans="1:53"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row>
    <row r="87" spans="1:53"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row>
    <row r="88" spans="1:53"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row>
    <row r="89" spans="1:53"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row>
    <row r="90" spans="1:53"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row>
    <row r="91" spans="1:53"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row>
    <row r="92" spans="1:53"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row>
    <row r="93" spans="1:53"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row>
    <row r="94" spans="1:53"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row>
    <row r="95" spans="1:53"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row>
    <row r="96" spans="1:53"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row>
    <row r="97" spans="1:53"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row>
    <row r="98" spans="1:53"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row>
    <row r="99" spans="1:53"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row>
    <row r="100" spans="1:53"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row>
    <row r="101" spans="1:53"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row>
    <row r="102" spans="1:53"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row>
    <row r="103" spans="1:53"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row>
    <row r="104" spans="1:53"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row>
    <row r="105" spans="1:53"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row>
    <row r="106" spans="1:53"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row>
    <row r="107" spans="1:53"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row>
    <row r="108" spans="1:53"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row>
    <row r="109" spans="1:53"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row>
    <row r="110" spans="1:53"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row>
    <row r="111" spans="1:53"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row>
    <row r="112" spans="1:53"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row>
    <row r="113" spans="1:53"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row>
    <row r="114" spans="1:53"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row>
    <row r="115" spans="1:53"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row>
    <row r="116" spans="1:53"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row>
    <row r="117" spans="1:53"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row>
    <row r="118" spans="1:53"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row>
    <row r="119" spans="1:53"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row>
    <row r="120" spans="1:53"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row>
    <row r="121" spans="1:53"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row>
    <row r="122" spans="1:53"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row>
    <row r="123" spans="1:53"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row>
    <row r="124" spans="1:53"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row>
    <row r="125" spans="1:53"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row>
    <row r="126" spans="1:53" x14ac:dyDescent="0.2">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row>
    <row r="127" spans="1:53" x14ac:dyDescent="0.2">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row>
    <row r="128" spans="1:53" x14ac:dyDescent="0.2">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row>
    <row r="129" spans="1:53" x14ac:dyDescent="0.2">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row>
    <row r="130" spans="1:53" x14ac:dyDescent="0.2">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row>
    <row r="131" spans="1:53" x14ac:dyDescent="0.2">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row>
    <row r="132" spans="1:53" x14ac:dyDescent="0.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row>
    <row r="133" spans="1:53" x14ac:dyDescent="0.2">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row>
    <row r="134" spans="1:53"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row>
    <row r="135" spans="1:53" x14ac:dyDescent="0.2">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row>
    <row r="136" spans="1:53" x14ac:dyDescent="0.2">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row>
    <row r="137" spans="1:53" x14ac:dyDescent="0.2">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row>
    <row r="138" spans="1:53" x14ac:dyDescent="0.2">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row>
    <row r="139" spans="1:53" x14ac:dyDescent="0.2">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row>
    <row r="140" spans="1:53" x14ac:dyDescent="0.2">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row>
    <row r="141" spans="1:53" x14ac:dyDescent="0.2">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row>
    <row r="142" spans="1:53" x14ac:dyDescent="0.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row>
    <row r="143" spans="1:53" x14ac:dyDescent="0.2">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row>
    <row r="144" spans="1:53" x14ac:dyDescent="0.2">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row>
    <row r="145" spans="1:53" x14ac:dyDescent="0.2">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row>
    <row r="146" spans="1:53" x14ac:dyDescent="0.2">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row>
    <row r="147" spans="1:53" x14ac:dyDescent="0.2">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row>
    <row r="148" spans="1:53" x14ac:dyDescent="0.2">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row>
    <row r="149" spans="1:53" x14ac:dyDescent="0.2">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row>
    <row r="150" spans="1:53" x14ac:dyDescent="0.2">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row>
    <row r="151" spans="1:53" x14ac:dyDescent="0.2">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row>
    <row r="152" spans="1:53" x14ac:dyDescent="0.2">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row>
    <row r="153" spans="1:53" x14ac:dyDescent="0.2">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row>
    <row r="154" spans="1:53" x14ac:dyDescent="0.2">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row>
    <row r="155" spans="1:53" x14ac:dyDescent="0.2">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row>
    <row r="156" spans="1:53" x14ac:dyDescent="0.2">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row>
    <row r="157" spans="1:53" x14ac:dyDescent="0.2">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row>
    <row r="158" spans="1:53" x14ac:dyDescent="0.2">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row>
    <row r="159" spans="1:53" x14ac:dyDescent="0.2">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row>
    <row r="160" spans="1:53" x14ac:dyDescent="0.2">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row>
    <row r="161" spans="1:53" x14ac:dyDescent="0.2">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row>
    <row r="162" spans="1:53" x14ac:dyDescent="0.2">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row>
    <row r="163" spans="1:53" x14ac:dyDescent="0.2">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row>
    <row r="164" spans="1:53" x14ac:dyDescent="0.2">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row>
    <row r="165" spans="1:53" x14ac:dyDescent="0.2">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row>
    <row r="166" spans="1:53" x14ac:dyDescent="0.2">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row>
    <row r="167" spans="1:53" x14ac:dyDescent="0.2">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row>
    <row r="168" spans="1:53" x14ac:dyDescent="0.2">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row>
    <row r="169" spans="1:53"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row>
    <row r="170" spans="1:53" x14ac:dyDescent="0.2">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row>
    <row r="171" spans="1:53" x14ac:dyDescent="0.2">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row>
    <row r="172" spans="1:53" x14ac:dyDescent="0.2">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row>
    <row r="173" spans="1:53" x14ac:dyDescent="0.2">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row>
    <row r="174" spans="1:53" x14ac:dyDescent="0.2">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row>
    <row r="175" spans="1:53" x14ac:dyDescent="0.2">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row>
    <row r="176" spans="1:53" x14ac:dyDescent="0.2">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row>
    <row r="177" spans="1:53" x14ac:dyDescent="0.2">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row>
    <row r="178" spans="1:53" x14ac:dyDescent="0.2">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row>
    <row r="179" spans="1:53" x14ac:dyDescent="0.2">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row>
    <row r="180" spans="1:53" x14ac:dyDescent="0.2">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row>
    <row r="181" spans="1:53" x14ac:dyDescent="0.2">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row>
    <row r="182" spans="1:53" x14ac:dyDescent="0.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row>
    <row r="183" spans="1:53" x14ac:dyDescent="0.2">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row>
    <row r="184" spans="1:53" x14ac:dyDescent="0.2">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row>
    <row r="185" spans="1:53" x14ac:dyDescent="0.2">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row>
    <row r="186" spans="1:53" x14ac:dyDescent="0.2">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row>
    <row r="187" spans="1:53" x14ac:dyDescent="0.2">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row>
    <row r="188" spans="1:53" x14ac:dyDescent="0.2">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row>
    <row r="189" spans="1:53" x14ac:dyDescent="0.2">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row>
    <row r="190" spans="1:53" x14ac:dyDescent="0.2">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row>
    <row r="191" spans="1:53" x14ac:dyDescent="0.2">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row>
    <row r="192" spans="1:53" x14ac:dyDescent="0.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row>
    <row r="193" spans="1:53" x14ac:dyDescent="0.2">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row>
    <row r="194" spans="1:53" x14ac:dyDescent="0.2">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row>
    <row r="195" spans="1:53" x14ac:dyDescent="0.2">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row>
    <row r="196" spans="1:53" x14ac:dyDescent="0.2">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row>
    <row r="197" spans="1:53" x14ac:dyDescent="0.2">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row>
    <row r="198" spans="1:53" x14ac:dyDescent="0.2">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row>
    <row r="199" spans="1:53" x14ac:dyDescent="0.2">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row>
    <row r="200" spans="1:53" x14ac:dyDescent="0.2">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row>
    <row r="201" spans="1:53" x14ac:dyDescent="0.2">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row>
    <row r="202" spans="1:53" x14ac:dyDescent="0.2">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row>
    <row r="203" spans="1:53" x14ac:dyDescent="0.2">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row>
    <row r="204" spans="1:53" x14ac:dyDescent="0.2">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row>
    <row r="205" spans="1:53" x14ac:dyDescent="0.2">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row>
    <row r="206" spans="1:53" x14ac:dyDescent="0.2">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row>
    <row r="207" spans="1:53" x14ac:dyDescent="0.2">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row>
    <row r="208" spans="1:53" x14ac:dyDescent="0.2">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row>
    <row r="209" spans="1:53" x14ac:dyDescent="0.2">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row>
    <row r="210" spans="1:53" x14ac:dyDescent="0.2">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row>
    <row r="211" spans="1:53" x14ac:dyDescent="0.2">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row>
    <row r="212" spans="1:53" x14ac:dyDescent="0.2">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row>
    <row r="213" spans="1:53" x14ac:dyDescent="0.2">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row>
    <row r="214" spans="1:53" x14ac:dyDescent="0.2">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row>
    <row r="215" spans="1:53" x14ac:dyDescent="0.2">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row>
    <row r="216" spans="1:53" x14ac:dyDescent="0.2">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row>
    <row r="217" spans="1:53" x14ac:dyDescent="0.2">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row>
    <row r="218" spans="1:53" x14ac:dyDescent="0.2">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row>
    <row r="219" spans="1:53" x14ac:dyDescent="0.2">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row>
    <row r="220" spans="1:53" x14ac:dyDescent="0.2">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row>
    <row r="221" spans="1:53" x14ac:dyDescent="0.2">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row>
    <row r="222" spans="1:53" x14ac:dyDescent="0.2">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row>
    <row r="223" spans="1:53" x14ac:dyDescent="0.2">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row>
    <row r="224" spans="1:53" x14ac:dyDescent="0.2">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row>
    <row r="225" spans="1:53" x14ac:dyDescent="0.2">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row>
    <row r="226" spans="1:53" x14ac:dyDescent="0.2">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row>
    <row r="227" spans="1:53" x14ac:dyDescent="0.2">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row>
    <row r="228" spans="1:53" x14ac:dyDescent="0.2">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row>
    <row r="229" spans="1:53" x14ac:dyDescent="0.2">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row>
    <row r="230" spans="1:53" x14ac:dyDescent="0.2">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row>
    <row r="231" spans="1:53" x14ac:dyDescent="0.2">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row>
    <row r="232" spans="1:53" x14ac:dyDescent="0.2">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row>
    <row r="233" spans="1:53" x14ac:dyDescent="0.2">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row>
    <row r="234" spans="1:53" x14ac:dyDescent="0.2">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row>
    <row r="235" spans="1:53" x14ac:dyDescent="0.2">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row>
    <row r="236" spans="1:53" x14ac:dyDescent="0.2">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row>
    <row r="237" spans="1:53" x14ac:dyDescent="0.2">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row>
  </sheetData>
  <mergeCells count="7">
    <mergeCell ref="A2:H2"/>
    <mergeCell ref="C3:H3"/>
    <mergeCell ref="J3:M3"/>
    <mergeCell ref="P3:S3"/>
    <mergeCell ref="C49:H49"/>
    <mergeCell ref="P49:S49"/>
    <mergeCell ref="J49:M49"/>
  </mergeCells>
  <hyperlinks>
    <hyperlink ref="B1" location="CONTENTS!A1" display="Contents"/>
  </hyperlinks>
  <printOptions horizontalCentered="1"/>
  <pageMargins left="0.51181102362204722" right="0.51181102362204722" top="0.35433070866141736" bottom="0.35433070866141736" header="0.11811023622047245" footer="0.31496062992125984"/>
  <pageSetup paperSize="9" scale="66" fitToHeight="0"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rowBreaks count="1" manualBreakCount="1">
    <brk id="48" max="18"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sheetPr>
  <dimension ref="A1:BE200"/>
  <sheetViews>
    <sheetView zoomScale="90" zoomScaleNormal="90" workbookViewId="0">
      <pane xSplit="3" ySplit="5" topLeftCell="E6"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8.42578125" customWidth="1"/>
    <col min="2" max="2" width="14.5703125" customWidth="1"/>
    <col min="3" max="3" width="10.42578125" bestFit="1" customWidth="1"/>
    <col min="4" max="4" width="9.7109375" bestFit="1" customWidth="1"/>
    <col min="5" max="5" width="11.140625" bestFit="1" customWidth="1"/>
    <col min="6" max="6" width="9.7109375" bestFit="1" customWidth="1"/>
    <col min="7" max="7" width="10.85546875" customWidth="1"/>
    <col min="8" max="8" width="11.42578125" customWidth="1"/>
    <col min="9" max="9" width="11.7109375" customWidth="1"/>
    <col min="10" max="10" width="3.140625" customWidth="1"/>
    <col min="11" max="11" width="7" customWidth="1"/>
    <col min="12" max="12" width="8.5703125" customWidth="1"/>
    <col min="13" max="13" width="7" customWidth="1"/>
    <col min="14" max="14" width="11" customWidth="1"/>
    <col min="15" max="15" width="6.28515625" customWidth="1"/>
    <col min="16" max="16" width="3.140625" customWidth="1"/>
    <col min="17" max="17" width="7" customWidth="1"/>
    <col min="18" max="18" width="8.42578125" customWidth="1"/>
    <col min="19" max="20" width="6.28515625" customWidth="1"/>
    <col min="21" max="21" width="3.140625" customWidth="1"/>
    <col min="22" max="22" width="6.28515625" bestFit="1" customWidth="1"/>
    <col min="23" max="23" width="9" customWidth="1"/>
    <col min="24" max="24" width="6.28515625" bestFit="1" customWidth="1"/>
    <col min="25" max="25" width="10.85546875" customWidth="1"/>
    <col min="26" max="26" width="6.85546875" bestFit="1" customWidth="1"/>
    <col min="27" max="27" width="33.140625" bestFit="1" customWidth="1"/>
    <col min="28" max="28" width="15.5703125" customWidth="1"/>
    <col min="29" max="29" width="16.42578125" bestFit="1" customWidth="1"/>
    <col min="30" max="30" width="15" bestFit="1" customWidth="1"/>
    <col min="31" max="31" width="16.42578125" bestFit="1" customWidth="1"/>
    <col min="32" max="32" width="17.85546875" bestFit="1" customWidth="1"/>
  </cols>
  <sheetData>
    <row r="1" spans="1:57" ht="21" customHeight="1" x14ac:dyDescent="0.2">
      <c r="A1" s="1" t="s">
        <v>0</v>
      </c>
      <c r="B1" s="2" t="s">
        <v>1</v>
      </c>
      <c r="C1" s="3"/>
      <c r="D1" s="4"/>
      <c r="E1" s="5"/>
      <c r="F1" s="5"/>
      <c r="G1" s="5"/>
      <c r="H1" s="6"/>
      <c r="I1" s="5"/>
      <c r="J1" s="5"/>
      <c r="K1" s="5"/>
      <c r="L1" s="5"/>
      <c r="M1" s="5"/>
      <c r="N1" s="5"/>
      <c r="O1" s="5"/>
      <c r="P1" s="5"/>
      <c r="Q1" s="5"/>
      <c r="R1" s="5"/>
      <c r="S1" s="5"/>
      <c r="T1" s="5"/>
      <c r="U1" s="5"/>
      <c r="V1" s="5"/>
      <c r="W1" s="5"/>
      <c r="X1" s="5"/>
      <c r="Y1" s="5"/>
      <c r="Z1" s="5"/>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row>
    <row r="2" spans="1:57" ht="30.6" customHeight="1" x14ac:dyDescent="0.2">
      <c r="A2" s="920" t="s">
        <v>215</v>
      </c>
      <c r="B2" s="921"/>
      <c r="C2" s="921"/>
      <c r="D2" s="921"/>
      <c r="E2" s="921"/>
      <c r="F2" s="921"/>
      <c r="G2" s="921"/>
      <c r="H2" s="921"/>
      <c r="I2" s="921"/>
      <c r="J2" s="12"/>
      <c r="K2" s="12"/>
      <c r="L2" s="12"/>
      <c r="M2" s="12"/>
      <c r="N2" s="12"/>
      <c r="O2" s="12"/>
      <c r="P2" s="12"/>
      <c r="Q2" s="12"/>
      <c r="R2" s="12"/>
      <c r="S2" s="12"/>
      <c r="T2" s="12"/>
      <c r="U2" s="12"/>
      <c r="V2" s="12"/>
      <c r="W2" s="12"/>
      <c r="X2" s="12"/>
      <c r="Y2" s="12"/>
      <c r="Z2" s="165"/>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row>
    <row r="3" spans="1:57" ht="30" customHeight="1" x14ac:dyDescent="0.2">
      <c r="A3" s="138"/>
      <c r="B3" s="303"/>
      <c r="C3" s="18"/>
      <c r="D3" s="928" t="s">
        <v>3</v>
      </c>
      <c r="E3" s="928"/>
      <c r="F3" s="928"/>
      <c r="G3" s="928"/>
      <c r="H3" s="928"/>
      <c r="I3" s="928"/>
      <c r="J3" s="18"/>
      <c r="K3" s="928" t="s">
        <v>216</v>
      </c>
      <c r="L3" s="928"/>
      <c r="M3" s="928"/>
      <c r="N3" s="928"/>
      <c r="O3" s="928"/>
      <c r="P3" s="303"/>
      <c r="Q3" s="928" t="s">
        <v>217</v>
      </c>
      <c r="R3" s="928"/>
      <c r="S3" s="928"/>
      <c r="T3" s="928"/>
      <c r="U3" s="303"/>
      <c r="V3" s="928" t="s">
        <v>218</v>
      </c>
      <c r="W3" s="928"/>
      <c r="X3" s="928"/>
      <c r="Y3" s="928"/>
      <c r="Z3" s="92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row>
    <row r="4" spans="1:57" ht="64.5" customHeight="1" x14ac:dyDescent="0.2">
      <c r="A4" s="304"/>
      <c r="B4" s="253"/>
      <c r="C4" s="253"/>
      <c r="D4" s="168" t="s">
        <v>198</v>
      </c>
      <c r="E4" s="168" t="s">
        <v>205</v>
      </c>
      <c r="F4" s="168" t="s">
        <v>200</v>
      </c>
      <c r="G4" s="168" t="s">
        <v>219</v>
      </c>
      <c r="H4" s="168" t="s">
        <v>220</v>
      </c>
      <c r="I4" s="168" t="s">
        <v>120</v>
      </c>
      <c r="J4" s="302"/>
      <c r="K4" s="168" t="s">
        <v>198</v>
      </c>
      <c r="L4" s="168" t="s">
        <v>205</v>
      </c>
      <c r="M4" s="168" t="s">
        <v>200</v>
      </c>
      <c r="N4" s="168" t="s">
        <v>219</v>
      </c>
      <c r="O4" s="168" t="s">
        <v>120</v>
      </c>
      <c r="P4" s="253"/>
      <c r="Q4" s="168" t="s">
        <v>198</v>
      </c>
      <c r="R4" s="168" t="s">
        <v>205</v>
      </c>
      <c r="S4" s="168" t="s">
        <v>200</v>
      </c>
      <c r="T4" s="168" t="s">
        <v>120</v>
      </c>
      <c r="U4" s="253"/>
      <c r="V4" s="168" t="s">
        <v>198</v>
      </c>
      <c r="W4" s="168" t="s">
        <v>205</v>
      </c>
      <c r="X4" s="168" t="s">
        <v>200</v>
      </c>
      <c r="Y4" s="168" t="s">
        <v>219</v>
      </c>
      <c r="Z4" s="305" t="s">
        <v>120</v>
      </c>
      <c r="AA4" s="306"/>
      <c r="AB4" s="306"/>
      <c r="AC4" s="306"/>
      <c r="AD4" s="306"/>
      <c r="AE4" s="306"/>
      <c r="AF4" s="306"/>
      <c r="AG4" s="306"/>
      <c r="AH4" s="306"/>
      <c r="AI4" s="306"/>
      <c r="AJ4" s="306"/>
      <c r="AK4" s="306"/>
      <c r="AL4" s="306"/>
      <c r="AM4" s="306"/>
      <c r="AN4" s="306"/>
      <c r="AO4" s="306"/>
      <c r="AP4" s="306"/>
      <c r="AQ4" s="306"/>
      <c r="AR4" s="306"/>
      <c r="AS4" s="306"/>
      <c r="AT4" s="306"/>
      <c r="AU4" s="306"/>
      <c r="AV4" s="306"/>
      <c r="AW4" s="306"/>
      <c r="AX4" s="306"/>
      <c r="AY4" s="306"/>
      <c r="AZ4" s="306"/>
      <c r="BA4" s="306"/>
      <c r="BB4" s="306"/>
      <c r="BC4" s="306"/>
      <c r="BD4" s="306"/>
      <c r="BE4" s="306"/>
    </row>
    <row r="5" spans="1:57" ht="36" customHeight="1" x14ac:dyDescent="0.2">
      <c r="A5" s="918" t="s">
        <v>221</v>
      </c>
      <c r="B5" s="919"/>
      <c r="C5" s="30"/>
      <c r="D5" s="140">
        <f t="shared" ref="D5:H5" si="0">D12+D7+D17+D22</f>
        <v>36632</v>
      </c>
      <c r="E5" s="140">
        <f t="shared" si="0"/>
        <v>193113</v>
      </c>
      <c r="F5" s="140">
        <f t="shared" si="0"/>
        <v>30575</v>
      </c>
      <c r="G5" s="140">
        <f t="shared" si="0"/>
        <v>43354</v>
      </c>
      <c r="H5" s="140">
        <f t="shared" si="0"/>
        <v>260320</v>
      </c>
      <c r="I5" s="140">
        <f>I12+I7+I17+I22</f>
        <v>303674</v>
      </c>
      <c r="J5" s="293"/>
      <c r="K5" s="283">
        <f t="shared" ref="K5:N6" si="1">(D5/$I5)*100</f>
        <v>12.062935911536714</v>
      </c>
      <c r="L5" s="283">
        <f t="shared" si="1"/>
        <v>63.592207432970881</v>
      </c>
      <c r="M5" s="283">
        <f t="shared" si="1"/>
        <v>10.068362783774706</v>
      </c>
      <c r="N5" s="283">
        <f t="shared" si="1"/>
        <v>14.276493871717696</v>
      </c>
      <c r="O5" s="799">
        <f t="shared" ref="O5:O10" si="2">(I5/$I5)*100</f>
        <v>100</v>
      </c>
      <c r="P5" s="307"/>
      <c r="Q5" s="283">
        <f>(D5/$H$5)*100</f>
        <v>14.071911493546404</v>
      </c>
      <c r="R5" s="283">
        <f>(E5/$H$5)*100</f>
        <v>74.182928703134593</v>
      </c>
      <c r="S5" s="283">
        <f>(F5/$H$5)*100</f>
        <v>11.745159803318991</v>
      </c>
      <c r="T5" s="139">
        <f>(H5/$H$5)*100</f>
        <v>100</v>
      </c>
      <c r="U5" s="136"/>
      <c r="V5" s="139">
        <f t="shared" ref="V5:Y6" si="3">(D5/D5)*100</f>
        <v>100</v>
      </c>
      <c r="W5" s="139">
        <f t="shared" si="3"/>
        <v>100</v>
      </c>
      <c r="X5" s="139">
        <f t="shared" si="3"/>
        <v>100</v>
      </c>
      <c r="Y5" s="139">
        <f t="shared" si="3"/>
        <v>100</v>
      </c>
      <c r="Z5" s="259">
        <f>(I5/I5)*100</f>
        <v>100</v>
      </c>
      <c r="AA5" s="10"/>
      <c r="AB5" s="308"/>
      <c r="AC5" s="308"/>
      <c r="AD5" s="308"/>
      <c r="AE5" s="308"/>
      <c r="AF5" s="308"/>
      <c r="AG5" s="10"/>
      <c r="AH5" s="10"/>
      <c r="AI5" s="10"/>
      <c r="AJ5" s="10"/>
      <c r="AK5" s="10"/>
      <c r="AL5" s="10"/>
      <c r="AM5" s="10"/>
      <c r="AN5" s="10"/>
      <c r="AO5" s="10"/>
      <c r="AP5" s="10"/>
      <c r="AQ5" s="10"/>
      <c r="AR5" s="10"/>
      <c r="AS5" s="10"/>
      <c r="AT5" s="10"/>
      <c r="AU5" s="10"/>
      <c r="AV5" s="10"/>
      <c r="AW5" s="10"/>
      <c r="AX5" s="10"/>
      <c r="AY5" s="10"/>
      <c r="AZ5" s="10"/>
      <c r="BA5" s="10"/>
      <c r="BB5" s="10"/>
      <c r="BC5" s="10"/>
      <c r="BD5" s="10"/>
      <c r="BE5" s="10"/>
    </row>
    <row r="6" spans="1:57" ht="36" customHeight="1" x14ac:dyDescent="0.2">
      <c r="A6" s="918" t="s">
        <v>638</v>
      </c>
      <c r="B6" s="919"/>
      <c r="C6" s="798"/>
      <c r="D6" s="140">
        <f>D7+D12+D17</f>
        <v>33611</v>
      </c>
      <c r="E6" s="140">
        <f t="shared" ref="E6:G6" si="4">E7+E12+E17</f>
        <v>174316</v>
      </c>
      <c r="F6" s="140">
        <f t="shared" si="4"/>
        <v>28023</v>
      </c>
      <c r="G6" s="140">
        <f t="shared" si="4"/>
        <v>22811</v>
      </c>
      <c r="H6" s="140">
        <f>H7+H12+H17</f>
        <v>235950</v>
      </c>
      <c r="I6" s="140">
        <f>I7+I12+I17</f>
        <v>258761</v>
      </c>
      <c r="J6" s="293"/>
      <c r="K6" s="283">
        <f>(D6/$I6)*100</f>
        <v>12.989206255965929</v>
      </c>
      <c r="L6" s="283">
        <f t="shared" si="1"/>
        <v>67.365638562225371</v>
      </c>
      <c r="M6" s="283">
        <f t="shared" si="1"/>
        <v>10.829684535150196</v>
      </c>
      <c r="N6" s="283">
        <f t="shared" si="1"/>
        <v>8.8154706466584987</v>
      </c>
      <c r="O6" s="799">
        <f t="shared" si="2"/>
        <v>100</v>
      </c>
      <c r="P6" s="307"/>
      <c r="Q6" s="283">
        <f>(D6/$H$6)*100</f>
        <v>14.244967154058063</v>
      </c>
      <c r="R6" s="283">
        <f>(E6/$H$6)*100</f>
        <v>73.87836406018225</v>
      </c>
      <c r="S6" s="283">
        <f>(F6/$H$6)*100</f>
        <v>11.876668785759694</v>
      </c>
      <c r="T6" s="139">
        <f>(H6/$H$6)*100</f>
        <v>100</v>
      </c>
      <c r="U6" s="136"/>
      <c r="V6" s="139">
        <f t="shared" si="3"/>
        <v>100</v>
      </c>
      <c r="W6" s="139">
        <f t="shared" si="3"/>
        <v>100</v>
      </c>
      <c r="X6" s="139">
        <f t="shared" si="3"/>
        <v>100</v>
      </c>
      <c r="Y6" s="139">
        <f t="shared" si="3"/>
        <v>100</v>
      </c>
      <c r="Z6" s="259">
        <f>(I6/I6)*100</f>
        <v>100</v>
      </c>
      <c r="AA6" s="10"/>
      <c r="AB6" s="308"/>
      <c r="AC6" s="308"/>
      <c r="AD6" s="308"/>
      <c r="AE6" s="308"/>
      <c r="AF6" s="308"/>
      <c r="AG6" s="10"/>
      <c r="AH6" s="10"/>
      <c r="AI6" s="10"/>
      <c r="AJ6" s="10"/>
      <c r="AK6" s="10"/>
      <c r="AL6" s="10"/>
      <c r="AM6" s="10"/>
      <c r="AN6" s="10"/>
      <c r="AO6" s="10"/>
      <c r="AP6" s="10"/>
      <c r="AQ6" s="10"/>
      <c r="AR6" s="10"/>
      <c r="AS6" s="10"/>
      <c r="AT6" s="10"/>
      <c r="AU6" s="10"/>
      <c r="AV6" s="10"/>
      <c r="AW6" s="10"/>
      <c r="AX6" s="10"/>
      <c r="AY6" s="10"/>
      <c r="AZ6" s="10"/>
      <c r="BA6" s="10"/>
      <c r="BB6" s="10"/>
      <c r="BC6" s="10"/>
      <c r="BD6" s="10"/>
      <c r="BE6" s="10"/>
    </row>
    <row r="7" spans="1:57" s="692" customFormat="1" ht="15" customHeight="1" x14ac:dyDescent="0.2">
      <c r="A7" s="670"/>
      <c r="B7" s="946" t="s">
        <v>222</v>
      </c>
      <c r="C7" s="946"/>
      <c r="D7" s="797">
        <f t="shared" ref="D7:F7" si="5">SUM(D8:D10)</f>
        <v>15459</v>
      </c>
      <c r="E7" s="797">
        <f t="shared" si="5"/>
        <v>78121</v>
      </c>
      <c r="F7" s="797">
        <f t="shared" si="5"/>
        <v>9600</v>
      </c>
      <c r="G7" s="797">
        <f>SUM(G8:G10)</f>
        <v>8136</v>
      </c>
      <c r="H7" s="797">
        <f>SUM(D7:F7)</f>
        <v>103180</v>
      </c>
      <c r="I7" s="797">
        <f>SUM(D7:G7)</f>
        <v>111316</v>
      </c>
      <c r="J7" s="211"/>
      <c r="K7" s="567">
        <f>(D7/$I7)*100</f>
        <v>13.887491465737181</v>
      </c>
      <c r="L7" s="567">
        <f t="shared" ref="K7:N10" si="6">(E7/$I7)*100</f>
        <v>70.179489022242976</v>
      </c>
      <c r="M7" s="567">
        <f>(F7/$I7)*100</f>
        <v>8.624097164828056</v>
      </c>
      <c r="N7" s="568">
        <f>(G7/$I7)*100</f>
        <v>7.3089223471917775</v>
      </c>
      <c r="O7" s="40">
        <f t="shared" si="2"/>
        <v>100</v>
      </c>
      <c r="P7" s="182"/>
      <c r="Q7" s="567">
        <f>(D7/$H7)*100</f>
        <v>14.98255475867416</v>
      </c>
      <c r="R7" s="567">
        <f>(E7/$H7)*100</f>
        <v>75.713316534212055</v>
      </c>
      <c r="S7" s="567">
        <f t="shared" ref="Q7:S10" si="7">(F7/$H7)*100</f>
        <v>9.3041287071137813</v>
      </c>
      <c r="T7" s="40">
        <f>SUM(Q7:S7)</f>
        <v>99.999999999999986</v>
      </c>
      <c r="U7" s="144"/>
      <c r="V7" s="567">
        <f>(D7/D$6)*100</f>
        <v>45.99387105411919</v>
      </c>
      <c r="W7" s="567">
        <f>(E7/E$6)*100</f>
        <v>44.81573693751578</v>
      </c>
      <c r="X7" s="567">
        <f>(F7/F$6)*100</f>
        <v>34.257574135531527</v>
      </c>
      <c r="Y7" s="567">
        <f>(G7/G$6)*100</f>
        <v>35.667002761825437</v>
      </c>
      <c r="Z7" s="566">
        <f>(I7/I$6)*100</f>
        <v>43.01884750793203</v>
      </c>
      <c r="AA7" s="206"/>
      <c r="AB7" s="691"/>
      <c r="AC7" s="691"/>
      <c r="AD7" s="691"/>
      <c r="AE7" s="691"/>
      <c r="AF7" s="691"/>
      <c r="AG7" s="206"/>
      <c r="AH7" s="206"/>
      <c r="AI7" s="206"/>
      <c r="AJ7" s="206"/>
      <c r="AK7" s="206"/>
      <c r="AL7" s="206"/>
      <c r="AM7" s="206"/>
      <c r="AN7" s="206"/>
      <c r="AO7" s="206"/>
      <c r="AP7" s="206"/>
      <c r="AQ7" s="206"/>
      <c r="AR7" s="206"/>
      <c r="AS7" s="206"/>
      <c r="AT7" s="206"/>
      <c r="AU7" s="206"/>
      <c r="AV7" s="206"/>
      <c r="AW7" s="206"/>
      <c r="AX7" s="206"/>
      <c r="AY7" s="206"/>
      <c r="AZ7" s="206"/>
      <c r="BA7" s="206"/>
      <c r="BB7" s="206"/>
      <c r="BC7" s="206"/>
      <c r="BD7" s="206"/>
      <c r="BE7" s="206"/>
    </row>
    <row r="8" spans="1:57" ht="15" customHeight="1" x14ac:dyDescent="0.2">
      <c r="A8" s="16"/>
      <c r="B8" s="49" t="s">
        <v>131</v>
      </c>
      <c r="C8" s="17" t="s">
        <v>223</v>
      </c>
      <c r="D8" s="795">
        <v>7962</v>
      </c>
      <c r="E8" s="795">
        <v>18446</v>
      </c>
      <c r="F8" s="795">
        <v>4609</v>
      </c>
      <c r="G8" s="795">
        <v>2273</v>
      </c>
      <c r="H8" s="795">
        <f>SUM(D8:F8)</f>
        <v>31017</v>
      </c>
      <c r="I8" s="797">
        <f t="shared" ref="I8:I25" si="8">SUM(D8:G8)</f>
        <v>33290</v>
      </c>
      <c r="J8" s="17"/>
      <c r="K8" s="309">
        <f>(D8/$I8)*100</f>
        <v>23.917092219885852</v>
      </c>
      <c r="L8" s="309">
        <f>(E8/$I8)*100</f>
        <v>55.410033042955845</v>
      </c>
      <c r="M8" s="309">
        <f>(F8/$I8)*100</f>
        <v>13.844998498047461</v>
      </c>
      <c r="N8" s="309">
        <f t="shared" si="6"/>
        <v>6.8278762391108447</v>
      </c>
      <c r="O8" s="39">
        <f t="shared" si="2"/>
        <v>100</v>
      </c>
      <c r="P8" s="311"/>
      <c r="Q8" s="309">
        <f t="shared" si="7"/>
        <v>25.669793983944288</v>
      </c>
      <c r="R8" s="309">
        <f t="shared" si="7"/>
        <v>59.470612889705642</v>
      </c>
      <c r="S8" s="309">
        <f t="shared" si="7"/>
        <v>14.859593126350065</v>
      </c>
      <c r="T8" s="195">
        <f>SUM(Q8:S8)</f>
        <v>100</v>
      </c>
      <c r="U8" s="195"/>
      <c r="V8" s="309">
        <f>(D8/D$7)*100</f>
        <v>51.5039782650883</v>
      </c>
      <c r="W8" s="309">
        <f t="shared" ref="V8:Y10" si="9">(E8/E$7)*100</f>
        <v>23.612088938953672</v>
      </c>
      <c r="X8" s="309">
        <f>(F8/F$7)*100</f>
        <v>48.010416666666664</v>
      </c>
      <c r="Y8" s="309">
        <f t="shared" si="9"/>
        <v>27.937561455260568</v>
      </c>
      <c r="Z8" s="314">
        <f>(I8/I$7)*100</f>
        <v>29.905853605950629</v>
      </c>
      <c r="AA8" s="20"/>
      <c r="AB8" s="313"/>
      <c r="AC8" s="313"/>
      <c r="AD8" s="313"/>
      <c r="AE8" s="313"/>
      <c r="AF8" s="313"/>
      <c r="AG8" s="20"/>
      <c r="AH8" s="20"/>
      <c r="AI8" s="20"/>
      <c r="AJ8" s="20"/>
      <c r="AK8" s="20"/>
      <c r="AL8" s="20"/>
      <c r="AM8" s="20"/>
      <c r="AN8" s="20"/>
      <c r="AO8" s="20"/>
      <c r="AP8" s="20"/>
      <c r="AQ8" s="20"/>
      <c r="AR8" s="20"/>
      <c r="AS8" s="20"/>
      <c r="AT8" s="20"/>
      <c r="AU8" s="20"/>
      <c r="AV8" s="20"/>
      <c r="AW8" s="20"/>
      <c r="AX8" s="20"/>
      <c r="AY8" s="20"/>
      <c r="AZ8" s="20"/>
      <c r="BA8" s="20"/>
      <c r="BB8" s="20"/>
      <c r="BC8" s="20"/>
      <c r="BD8" s="20"/>
      <c r="BE8" s="20"/>
    </row>
    <row r="9" spans="1:57" ht="15" customHeight="1" x14ac:dyDescent="0.2">
      <c r="A9" s="16"/>
      <c r="B9" s="49" t="s">
        <v>131</v>
      </c>
      <c r="C9" s="17" t="s">
        <v>224</v>
      </c>
      <c r="D9" s="795">
        <v>7129</v>
      </c>
      <c r="E9" s="795">
        <v>57686</v>
      </c>
      <c r="F9" s="795">
        <v>4559</v>
      </c>
      <c r="G9" s="795">
        <v>5640</v>
      </c>
      <c r="H9" s="795">
        <f>SUM(D9:F9)</f>
        <v>69374</v>
      </c>
      <c r="I9" s="797">
        <f t="shared" si="8"/>
        <v>75014</v>
      </c>
      <c r="J9" s="17"/>
      <c r="K9" s="309">
        <f t="shared" si="6"/>
        <v>9.5035593355906904</v>
      </c>
      <c r="L9" s="309">
        <f t="shared" si="6"/>
        <v>76.900311941770866</v>
      </c>
      <c r="M9" s="309">
        <f t="shared" si="6"/>
        <v>6.0775321939904554</v>
      </c>
      <c r="N9" s="309">
        <f t="shared" si="6"/>
        <v>7.5185965286479863</v>
      </c>
      <c r="O9" s="39">
        <f t="shared" si="2"/>
        <v>100</v>
      </c>
      <c r="P9" s="311"/>
      <c r="Q9" s="309">
        <f t="shared" si="7"/>
        <v>10.276184161213136</v>
      </c>
      <c r="R9" s="309">
        <f t="shared" si="7"/>
        <v>83.152189581111074</v>
      </c>
      <c r="S9" s="309">
        <f t="shared" si="7"/>
        <v>6.5716262576757858</v>
      </c>
      <c r="T9" s="195">
        <f>SUM(Q9:S9)</f>
        <v>100</v>
      </c>
      <c r="U9" s="195"/>
      <c r="V9" s="309">
        <f t="shared" si="9"/>
        <v>46.115531405653662</v>
      </c>
      <c r="W9" s="309">
        <f t="shared" si="9"/>
        <v>73.841860703267997</v>
      </c>
      <c r="X9" s="309">
        <f t="shared" si="9"/>
        <v>47.489583333333336</v>
      </c>
      <c r="Y9" s="309">
        <f>(G9/G$7)*100</f>
        <v>69.321533923303832</v>
      </c>
      <c r="Z9" s="314">
        <f>(I9/I$7)*100</f>
        <v>67.38833590858458</v>
      </c>
      <c r="AA9" s="20"/>
      <c r="AB9" s="313"/>
      <c r="AC9" s="313"/>
      <c r="AD9" s="313"/>
      <c r="AE9" s="313"/>
      <c r="AF9" s="313"/>
      <c r="AG9" s="20"/>
      <c r="AH9" s="20"/>
      <c r="AI9" s="20"/>
      <c r="AJ9" s="20"/>
      <c r="AK9" s="20"/>
      <c r="AL9" s="20"/>
      <c r="AM9" s="20"/>
      <c r="AN9" s="20"/>
      <c r="AO9" s="20"/>
      <c r="AP9" s="20"/>
      <c r="AQ9" s="20"/>
      <c r="AR9" s="20"/>
      <c r="AS9" s="20"/>
      <c r="AT9" s="20"/>
      <c r="AU9" s="20"/>
      <c r="AV9" s="20"/>
      <c r="AW9" s="20"/>
      <c r="AX9" s="20"/>
      <c r="AY9" s="20"/>
      <c r="AZ9" s="20"/>
      <c r="BA9" s="20"/>
      <c r="BB9" s="20"/>
      <c r="BC9" s="20"/>
      <c r="BD9" s="20"/>
      <c r="BE9" s="20"/>
    </row>
    <row r="10" spans="1:57" ht="15" customHeight="1" x14ac:dyDescent="0.2">
      <c r="A10" s="16"/>
      <c r="B10" s="49" t="s">
        <v>131</v>
      </c>
      <c r="C10" s="17" t="s">
        <v>119</v>
      </c>
      <c r="D10" s="795">
        <v>368</v>
      </c>
      <c r="E10" s="795">
        <v>1989</v>
      </c>
      <c r="F10" s="795">
        <v>432</v>
      </c>
      <c r="G10" s="795">
        <v>223</v>
      </c>
      <c r="H10" s="795">
        <f>SUM(D10:F10)</f>
        <v>2789</v>
      </c>
      <c r="I10" s="797">
        <f t="shared" si="8"/>
        <v>3012</v>
      </c>
      <c r="J10" s="17"/>
      <c r="K10" s="309">
        <f t="shared" si="6"/>
        <v>12.217795484727755</v>
      </c>
      <c r="L10" s="309">
        <f t="shared" si="6"/>
        <v>66.035856573705175</v>
      </c>
      <c r="M10" s="309">
        <f t="shared" si="6"/>
        <v>14.342629482071715</v>
      </c>
      <c r="N10" s="309">
        <f t="shared" si="6"/>
        <v>7.4037184594953525</v>
      </c>
      <c r="O10" s="39">
        <f t="shared" si="2"/>
        <v>100</v>
      </c>
      <c r="P10" s="311"/>
      <c r="Q10" s="309">
        <f>(D10/$H10)*100</f>
        <v>13.194693438508425</v>
      </c>
      <c r="R10" s="309">
        <f t="shared" si="7"/>
        <v>71.315883829329508</v>
      </c>
      <c r="S10" s="309">
        <f t="shared" si="7"/>
        <v>15.489422732162064</v>
      </c>
      <c r="T10" s="195">
        <f>SUM(Q10:S10)</f>
        <v>100</v>
      </c>
      <c r="U10" s="195"/>
      <c r="V10" s="309">
        <f t="shared" si="9"/>
        <v>2.3804903292580377</v>
      </c>
      <c r="W10" s="309">
        <f t="shared" si="9"/>
        <v>2.5460503577783182</v>
      </c>
      <c r="X10" s="309">
        <f t="shared" si="9"/>
        <v>4.5</v>
      </c>
      <c r="Y10" s="309">
        <f t="shared" si="9"/>
        <v>2.740904621435595</v>
      </c>
      <c r="Z10" s="314">
        <f>(I10/I$7)*100</f>
        <v>2.7058104854648031</v>
      </c>
      <c r="AA10" s="20"/>
      <c r="AB10" s="313"/>
      <c r="AC10" s="313"/>
      <c r="AD10" s="313"/>
      <c r="AE10" s="313"/>
      <c r="AF10" s="313"/>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row>
    <row r="11" spans="1:57" ht="15" customHeight="1" x14ac:dyDescent="0.2">
      <c r="A11" s="16"/>
      <c r="B11" s="49"/>
      <c r="C11" s="17"/>
      <c r="D11" s="795"/>
      <c r="E11" s="795"/>
      <c r="F11" s="795"/>
      <c r="G11" s="795"/>
      <c r="H11" s="795"/>
      <c r="I11" s="797"/>
      <c r="J11" s="17"/>
      <c r="K11" s="309"/>
      <c r="L11" s="309"/>
      <c r="M11" s="309"/>
      <c r="N11" s="309"/>
      <c r="O11" s="39"/>
      <c r="P11" s="311"/>
      <c r="Q11" s="309"/>
      <c r="R11" s="309"/>
      <c r="S11" s="309"/>
      <c r="T11" s="195"/>
      <c r="U11" s="195"/>
      <c r="V11" s="309"/>
      <c r="W11" s="309"/>
      <c r="X11" s="309"/>
      <c r="Y11" s="309"/>
      <c r="Z11" s="279"/>
      <c r="AA11" s="20"/>
      <c r="AB11" s="313"/>
      <c r="AC11" s="313"/>
      <c r="AD11" s="313"/>
      <c r="AE11" s="313"/>
      <c r="AF11" s="313"/>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row>
    <row r="12" spans="1:57" s="692" customFormat="1" ht="15" customHeight="1" x14ac:dyDescent="0.2">
      <c r="A12" s="670"/>
      <c r="B12" s="946" t="s">
        <v>225</v>
      </c>
      <c r="C12" s="946"/>
      <c r="D12" s="797">
        <f>SUM(D13:D15)</f>
        <v>18090</v>
      </c>
      <c r="E12" s="797">
        <f t="shared" ref="E12:G12" si="10">SUM(E13:E15)</f>
        <v>95923</v>
      </c>
      <c r="F12" s="797">
        <f t="shared" si="10"/>
        <v>18403</v>
      </c>
      <c r="G12" s="797">
        <f t="shared" si="10"/>
        <v>14658</v>
      </c>
      <c r="H12" s="797">
        <f>SUM(D12:F12)</f>
        <v>132416</v>
      </c>
      <c r="I12" s="797">
        <f t="shared" si="8"/>
        <v>147074</v>
      </c>
      <c r="J12" s="211"/>
      <c r="K12" s="567">
        <f t="shared" ref="K12:N13" si="11">(D12/$I12)*100</f>
        <v>12.299930647157213</v>
      </c>
      <c r="L12" s="567">
        <f t="shared" si="11"/>
        <v>65.220909202170347</v>
      </c>
      <c r="M12" s="567">
        <f t="shared" si="11"/>
        <v>12.512748684335776</v>
      </c>
      <c r="N12" s="568">
        <f t="shared" si="11"/>
        <v>9.9664114663366732</v>
      </c>
      <c r="O12" s="40">
        <f>(I12/$I12)*100</f>
        <v>100</v>
      </c>
      <c r="P12" s="182"/>
      <c r="Q12" s="567">
        <f t="shared" ref="Q12:S15" si="12">(D12/$H12)*100</f>
        <v>13.661491058482358</v>
      </c>
      <c r="R12" s="567">
        <f t="shared" si="12"/>
        <v>72.440641614306429</v>
      </c>
      <c r="S12" s="567">
        <f t="shared" si="12"/>
        <v>13.897867327211214</v>
      </c>
      <c r="T12" s="40">
        <f>SUM(Q12:S12)</f>
        <v>100</v>
      </c>
      <c r="U12" s="667"/>
      <c r="V12" s="567">
        <f>(D12/D5)*100</f>
        <v>49.383053068355537</v>
      </c>
      <c r="W12" s="567">
        <f>(E12/E5)*100</f>
        <v>49.6719537265746</v>
      </c>
      <c r="X12" s="567">
        <f>(F12/F5)*100</f>
        <v>60.189697465249395</v>
      </c>
      <c r="Y12" s="568">
        <f>(G12/G5)*100</f>
        <v>33.810029063062231</v>
      </c>
      <c r="Z12" s="566">
        <f>(I12/I5)*100</f>
        <v>48.431541719080329</v>
      </c>
      <c r="AA12" s="206"/>
      <c r="AB12" s="691"/>
      <c r="AC12" s="691"/>
      <c r="AD12" s="691"/>
      <c r="AE12" s="691"/>
      <c r="AF12" s="691"/>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row>
    <row r="13" spans="1:57" ht="15" customHeight="1" x14ac:dyDescent="0.2">
      <c r="A13" s="16"/>
      <c r="B13" s="49" t="s">
        <v>132</v>
      </c>
      <c r="C13" s="17" t="s">
        <v>223</v>
      </c>
      <c r="D13" s="795">
        <v>12612</v>
      </c>
      <c r="E13" s="795">
        <v>30085</v>
      </c>
      <c r="F13" s="795">
        <v>9801</v>
      </c>
      <c r="G13" s="795">
        <v>4248</v>
      </c>
      <c r="H13" s="795">
        <f>SUM(D13:F13)</f>
        <v>52498</v>
      </c>
      <c r="I13" s="797">
        <f t="shared" si="8"/>
        <v>56746</v>
      </c>
      <c r="J13" s="17"/>
      <c r="K13" s="309">
        <f t="shared" si="11"/>
        <v>22.225355091107744</v>
      </c>
      <c r="L13" s="309">
        <f t="shared" si="11"/>
        <v>53.016952736756771</v>
      </c>
      <c r="M13" s="309">
        <f t="shared" si="11"/>
        <v>17.271701970182921</v>
      </c>
      <c r="N13" s="309">
        <f t="shared" si="11"/>
        <v>7.4859902019525606</v>
      </c>
      <c r="O13" s="39">
        <f t="shared" ref="O13:O25" si="13">(I13/$I13)*100</f>
        <v>100</v>
      </c>
      <c r="P13" s="311"/>
      <c r="Q13" s="309">
        <f t="shared" si="12"/>
        <v>24.023772334184159</v>
      </c>
      <c r="R13" s="309">
        <f>(E13/$H13)*100</f>
        <v>57.306945026477194</v>
      </c>
      <c r="S13" s="309">
        <f>(F13/$H13)*100</f>
        <v>18.66928263933864</v>
      </c>
      <c r="T13" s="195">
        <f>SUM(Q13:S13)</f>
        <v>100</v>
      </c>
      <c r="U13" s="136"/>
      <c r="V13" s="309">
        <f>(D13/D$12)*100</f>
        <v>69.718076285240457</v>
      </c>
      <c r="W13" s="309">
        <f>(E13/E$12)*100</f>
        <v>31.363697966076959</v>
      </c>
      <c r="X13" s="309">
        <f>(F13/F$12)*100</f>
        <v>53.257621040047823</v>
      </c>
      <c r="Y13" s="309">
        <f>(G13/G$12)*100</f>
        <v>28.980761358984854</v>
      </c>
      <c r="Z13" s="314">
        <f>(I13/I$12)*100</f>
        <v>38.58329820362539</v>
      </c>
      <c r="AA13" s="20"/>
      <c r="AB13" s="313"/>
      <c r="AC13" s="313"/>
      <c r="AD13" s="313"/>
      <c r="AE13" s="313"/>
      <c r="AF13" s="313"/>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row>
    <row r="14" spans="1:57" ht="15" customHeight="1" x14ac:dyDescent="0.2">
      <c r="A14" s="16"/>
      <c r="B14" s="49" t="s">
        <v>132</v>
      </c>
      <c r="C14" s="17" t="s">
        <v>224</v>
      </c>
      <c r="D14" s="795">
        <v>5066</v>
      </c>
      <c r="E14" s="795">
        <v>63675</v>
      </c>
      <c r="F14" s="795">
        <v>7868</v>
      </c>
      <c r="G14" s="795">
        <v>10093</v>
      </c>
      <c r="H14" s="795">
        <f t="shared" ref="H14:H15" si="14">SUM(D14:F14)</f>
        <v>76609</v>
      </c>
      <c r="I14" s="797">
        <f t="shared" si="8"/>
        <v>86702</v>
      </c>
      <c r="J14" s="17"/>
      <c r="K14" s="309">
        <f t="shared" ref="K14:M15" si="15">(D14/$I14)*100</f>
        <v>5.8430024682244932</v>
      </c>
      <c r="L14" s="309">
        <f t="shared" si="15"/>
        <v>73.441212428779039</v>
      </c>
      <c r="M14" s="309">
        <f t="shared" si="15"/>
        <v>9.0747618278701765</v>
      </c>
      <c r="N14" s="309">
        <f t="shared" ref="M14:N25" si="16">(G14/$I14)*100</f>
        <v>11.641023275126294</v>
      </c>
      <c r="O14" s="39">
        <f t="shared" si="13"/>
        <v>100</v>
      </c>
      <c r="P14" s="311"/>
      <c r="Q14" s="309">
        <f>(D14/$H14)*100</f>
        <v>6.6128000626558245</v>
      </c>
      <c r="R14" s="309">
        <f t="shared" si="12"/>
        <v>83.116866164549847</v>
      </c>
      <c r="S14" s="309">
        <f>(F14/$H14)*100</f>
        <v>10.27033377279432</v>
      </c>
      <c r="T14" s="195">
        <f>SUM(Q14:S14)</f>
        <v>99.999999999999986</v>
      </c>
      <c r="U14" s="195"/>
      <c r="V14" s="309">
        <f>(D14/D$12)*100</f>
        <v>28.004422332780543</v>
      </c>
      <c r="W14" s="309">
        <f>(E14/E$12)*100</f>
        <v>66.381368389228854</v>
      </c>
      <c r="X14" s="309">
        <f t="shared" ref="X14:X15" si="17">(F14/F$12)*100</f>
        <v>42.753898820844427</v>
      </c>
      <c r="Y14" s="309">
        <f>(G14/G$12)*100</f>
        <v>68.856597080092783</v>
      </c>
      <c r="Z14" s="314">
        <f>(I14/I$12)*100</f>
        <v>58.951276228293239</v>
      </c>
      <c r="AA14" s="20"/>
      <c r="AB14" s="313"/>
      <c r="AC14" s="313"/>
      <c r="AD14" s="313"/>
      <c r="AE14" s="313"/>
      <c r="AF14" s="313"/>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row>
    <row r="15" spans="1:57" ht="15" customHeight="1" x14ac:dyDescent="0.2">
      <c r="A15" s="16"/>
      <c r="B15" s="49" t="s">
        <v>132</v>
      </c>
      <c r="C15" s="17" t="s">
        <v>119</v>
      </c>
      <c r="D15" s="795">
        <v>412</v>
      </c>
      <c r="E15" s="795">
        <v>2163</v>
      </c>
      <c r="F15" s="795">
        <v>734</v>
      </c>
      <c r="G15" s="795">
        <v>317</v>
      </c>
      <c r="H15" s="795">
        <f t="shared" si="14"/>
        <v>3309</v>
      </c>
      <c r="I15" s="797">
        <f t="shared" si="8"/>
        <v>3626</v>
      </c>
      <c r="J15" s="17"/>
      <c r="K15" s="309">
        <f t="shared" si="15"/>
        <v>11.36238279095422</v>
      </c>
      <c r="L15" s="309">
        <f t="shared" si="15"/>
        <v>59.652509652509657</v>
      </c>
      <c r="M15" s="309">
        <f t="shared" si="15"/>
        <v>20.242691671263099</v>
      </c>
      <c r="N15" s="309">
        <f t="shared" si="16"/>
        <v>8.7424158852730276</v>
      </c>
      <c r="O15" s="39">
        <f t="shared" si="13"/>
        <v>100</v>
      </c>
      <c r="P15" s="311"/>
      <c r="Q15" s="309">
        <f t="shared" si="12"/>
        <v>12.450891508008462</v>
      </c>
      <c r="R15" s="309">
        <f t="shared" si="12"/>
        <v>65.367180417044423</v>
      </c>
      <c r="S15" s="309">
        <f>(F15/$H15)*100</f>
        <v>22.181928074947113</v>
      </c>
      <c r="T15" s="195">
        <f>SUM(Q15:S15)</f>
        <v>100</v>
      </c>
      <c r="U15" s="195"/>
      <c r="V15" s="309">
        <f>(D15/D$12)*100</f>
        <v>2.2775013819789938</v>
      </c>
      <c r="W15" s="309">
        <f>(E15/E$12)*100</f>
        <v>2.2549336446941814</v>
      </c>
      <c r="X15" s="309">
        <f t="shared" si="17"/>
        <v>3.9884801391077542</v>
      </c>
      <c r="Y15" s="309">
        <f>(G15/G$12)*100</f>
        <v>2.1626415609223635</v>
      </c>
      <c r="Z15" s="314">
        <f>(I15/I$12)*100</f>
        <v>2.4654255680813737</v>
      </c>
      <c r="AA15" s="20"/>
      <c r="AB15" s="313"/>
      <c r="AC15" s="313"/>
      <c r="AD15" s="313"/>
      <c r="AE15" s="313"/>
      <c r="AF15" s="313"/>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row>
    <row r="16" spans="1:57" ht="15" customHeight="1" x14ac:dyDescent="0.2">
      <c r="A16" s="16"/>
      <c r="B16" s="49"/>
      <c r="C16" s="17"/>
      <c r="D16" s="795"/>
      <c r="E16" s="795"/>
      <c r="F16" s="795"/>
      <c r="G16" s="795"/>
      <c r="H16" s="795"/>
      <c r="I16" s="797"/>
      <c r="J16" s="17"/>
      <c r="K16" s="309"/>
      <c r="L16" s="309"/>
      <c r="M16" s="309"/>
      <c r="N16" s="309"/>
      <c r="O16" s="39"/>
      <c r="P16" s="311"/>
      <c r="Q16" s="309"/>
      <c r="R16" s="309"/>
      <c r="S16" s="309"/>
      <c r="T16" s="195"/>
      <c r="U16" s="309"/>
      <c r="V16" s="309"/>
      <c r="W16" s="309"/>
      <c r="X16" s="309"/>
      <c r="Y16" s="309"/>
      <c r="Z16" s="314"/>
      <c r="AA16" s="20"/>
      <c r="AB16" s="313"/>
      <c r="AC16" s="313"/>
      <c r="AD16" s="313"/>
      <c r="AE16" s="313"/>
      <c r="AF16" s="313"/>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row>
    <row r="17" spans="1:57" s="692" customFormat="1" ht="15" customHeight="1" x14ac:dyDescent="0.2">
      <c r="A17" s="670"/>
      <c r="B17" s="946" t="s">
        <v>226</v>
      </c>
      <c r="C17" s="946"/>
      <c r="D17" s="797">
        <f t="shared" ref="D17:E17" si="18">SUM(D18:D20)</f>
        <v>62</v>
      </c>
      <c r="E17" s="797">
        <f t="shared" si="18"/>
        <v>272</v>
      </c>
      <c r="F17" s="797">
        <f>SUM(F18:F20)</f>
        <v>20</v>
      </c>
      <c r="G17" s="797">
        <f>SUM(G18:G20)</f>
        <v>17</v>
      </c>
      <c r="H17" s="797">
        <f>SUM(D17:F17)</f>
        <v>354</v>
      </c>
      <c r="I17" s="797">
        <f t="shared" si="8"/>
        <v>371</v>
      </c>
      <c r="J17" s="211"/>
      <c r="K17" s="567">
        <f>(D17/$I17)*100</f>
        <v>16.711590296495956</v>
      </c>
      <c r="L17" s="567">
        <f t="shared" ref="L17:L25" si="19">(E17/$I17)*100</f>
        <v>73.315363881401623</v>
      </c>
      <c r="M17" s="567">
        <f>(F17/$I17)*100</f>
        <v>5.3908355795148255</v>
      </c>
      <c r="N17" s="567">
        <f t="shared" si="16"/>
        <v>4.5822102425876015</v>
      </c>
      <c r="O17" s="40">
        <f t="shared" si="13"/>
        <v>100</v>
      </c>
      <c r="P17" s="182"/>
      <c r="Q17" s="567">
        <f>(D17/$H17)*100</f>
        <v>17.514124293785311</v>
      </c>
      <c r="R17" s="567">
        <f t="shared" ref="R17:S20" si="20">(E17/$H17)*100</f>
        <v>76.836158192090394</v>
      </c>
      <c r="S17" s="567">
        <f t="shared" si="20"/>
        <v>5.6497175141242941</v>
      </c>
      <c r="T17" s="144">
        <f>SUM(Q17:S17)</f>
        <v>100</v>
      </c>
      <c r="U17" s="144"/>
      <c r="V17" s="567">
        <f>(D17/D$6)*100</f>
        <v>0.18446341971378419</v>
      </c>
      <c r="W17" s="567">
        <f>(E17/E$6)*100</f>
        <v>0.15603845889075013</v>
      </c>
      <c r="X17" s="567">
        <f>(F17/F$6)*100</f>
        <v>7.1369946115690683E-2</v>
      </c>
      <c r="Y17" s="567">
        <f>(G17/G$6)*100</f>
        <v>7.4525448248651968E-2</v>
      </c>
      <c r="Z17" s="566">
        <f>(I17/I$6)*100</f>
        <v>0.14337554731972746</v>
      </c>
      <c r="AA17" s="206"/>
      <c r="AB17" s="691"/>
      <c r="AC17" s="691"/>
      <c r="AD17" s="691"/>
      <c r="AE17" s="691"/>
      <c r="AF17" s="691"/>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row>
    <row r="18" spans="1:57" ht="15" customHeight="1" x14ac:dyDescent="0.2">
      <c r="A18" s="16"/>
      <c r="B18" s="49" t="s">
        <v>133</v>
      </c>
      <c r="C18" s="17" t="s">
        <v>223</v>
      </c>
      <c r="D18" s="795">
        <v>31</v>
      </c>
      <c r="E18" s="795">
        <v>66</v>
      </c>
      <c r="F18" s="795">
        <v>10</v>
      </c>
      <c r="G18" s="796">
        <v>7</v>
      </c>
      <c r="H18" s="796">
        <f t="shared" ref="H18:H20" si="21">SUM(D18:F18)</f>
        <v>107</v>
      </c>
      <c r="I18" s="797">
        <f t="shared" si="8"/>
        <v>114</v>
      </c>
      <c r="J18" s="17"/>
      <c r="K18" s="309">
        <f>(D18/$I18)*100</f>
        <v>27.192982456140353</v>
      </c>
      <c r="L18" s="309">
        <f t="shared" si="19"/>
        <v>57.894736842105267</v>
      </c>
      <c r="M18" s="309">
        <f t="shared" si="16"/>
        <v>8.7719298245614024</v>
      </c>
      <c r="N18" s="310">
        <f t="shared" si="16"/>
        <v>6.140350877192982</v>
      </c>
      <c r="O18" s="39">
        <f t="shared" si="13"/>
        <v>100</v>
      </c>
      <c r="P18" s="311"/>
      <c r="Q18" s="309">
        <f>(D18/$H18)*100</f>
        <v>28.971962616822427</v>
      </c>
      <c r="R18" s="309">
        <f>(E18/$H18)*100</f>
        <v>61.682242990654203</v>
      </c>
      <c r="S18" s="309">
        <f t="shared" si="20"/>
        <v>9.3457943925233646</v>
      </c>
      <c r="T18" s="39">
        <f>SUM(Q18:S18)</f>
        <v>99.999999999999986</v>
      </c>
      <c r="U18" s="195"/>
      <c r="V18" s="309">
        <f t="shared" ref="V18:Y20" si="22">(D18/D$17)*100</f>
        <v>50</v>
      </c>
      <c r="W18" s="309">
        <f t="shared" si="22"/>
        <v>24.264705882352942</v>
      </c>
      <c r="X18" s="309">
        <f>(F18/F$17)*100</f>
        <v>50</v>
      </c>
      <c r="Y18" s="309">
        <f t="shared" si="22"/>
        <v>41.17647058823529</v>
      </c>
      <c r="Z18" s="314">
        <f>(I18/I$17)*100</f>
        <v>30.727762803234505</v>
      </c>
      <c r="AA18" s="20"/>
      <c r="AB18" s="313"/>
      <c r="AC18" s="313"/>
      <c r="AD18" s="313"/>
      <c r="AE18" s="313"/>
      <c r="AF18" s="313"/>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row>
    <row r="19" spans="1:57" ht="15" customHeight="1" x14ac:dyDescent="0.2">
      <c r="A19" s="16"/>
      <c r="B19" s="49" t="s">
        <v>133</v>
      </c>
      <c r="C19" s="17" t="s">
        <v>224</v>
      </c>
      <c r="D19" s="795">
        <v>29</v>
      </c>
      <c r="E19" s="795">
        <v>206</v>
      </c>
      <c r="F19" s="795">
        <v>10</v>
      </c>
      <c r="G19" s="795">
        <v>10</v>
      </c>
      <c r="H19" s="796">
        <f t="shared" si="21"/>
        <v>245</v>
      </c>
      <c r="I19" s="797">
        <f t="shared" si="8"/>
        <v>255</v>
      </c>
      <c r="J19" s="17"/>
      <c r="K19" s="309">
        <f>(D19/$I19)*100</f>
        <v>11.372549019607844</v>
      </c>
      <c r="L19" s="309">
        <f>(E19/$I19)*100</f>
        <v>80.784313725490193</v>
      </c>
      <c r="M19" s="309">
        <f t="shared" si="16"/>
        <v>3.9215686274509802</v>
      </c>
      <c r="N19" s="309">
        <f t="shared" si="16"/>
        <v>3.9215686274509802</v>
      </c>
      <c r="O19" s="39">
        <f t="shared" si="13"/>
        <v>100</v>
      </c>
      <c r="P19" s="311"/>
      <c r="Q19" s="309">
        <f>(D19/$H19)*100</f>
        <v>11.836734693877551</v>
      </c>
      <c r="R19" s="309">
        <f>(E19/$H19)*100</f>
        <v>84.08163265306122</v>
      </c>
      <c r="S19" s="309">
        <f t="shared" si="20"/>
        <v>4.0816326530612246</v>
      </c>
      <c r="T19" s="195">
        <f>SUM(Q19:S19)</f>
        <v>99.999999999999986</v>
      </c>
      <c r="U19" s="195"/>
      <c r="V19" s="309">
        <f t="shared" si="22"/>
        <v>46.774193548387096</v>
      </c>
      <c r="W19" s="309">
        <f t="shared" si="22"/>
        <v>75.735294117647058</v>
      </c>
      <c r="X19" s="309">
        <f t="shared" si="22"/>
        <v>50</v>
      </c>
      <c r="Y19" s="309">
        <f t="shared" si="22"/>
        <v>58.82352941176471</v>
      </c>
      <c r="Z19" s="314">
        <f>(I19/I$17)*100</f>
        <v>68.733153638814017</v>
      </c>
      <c r="AA19" s="20"/>
      <c r="AB19" s="313"/>
      <c r="AC19" s="313"/>
      <c r="AD19" s="313"/>
      <c r="AE19" s="313"/>
      <c r="AF19" s="313"/>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row>
    <row r="20" spans="1:57" ht="15" customHeight="1" x14ac:dyDescent="0.2">
      <c r="A20" s="16"/>
      <c r="B20" s="49" t="s">
        <v>133</v>
      </c>
      <c r="C20" s="17" t="s">
        <v>119</v>
      </c>
      <c r="D20" s="795">
        <v>2</v>
      </c>
      <c r="E20" s="795">
        <v>0</v>
      </c>
      <c r="F20" s="795">
        <v>0</v>
      </c>
      <c r="G20" s="795">
        <v>0</v>
      </c>
      <c r="H20" s="796">
        <f t="shared" si="21"/>
        <v>2</v>
      </c>
      <c r="I20" s="797">
        <f t="shared" si="8"/>
        <v>2</v>
      </c>
      <c r="J20" s="17"/>
      <c r="K20" s="195">
        <f t="shared" ref="K20:K25" si="23">(D20/$I20)*100</f>
        <v>100</v>
      </c>
      <c r="L20" s="309">
        <f t="shared" si="19"/>
        <v>0</v>
      </c>
      <c r="M20" s="309">
        <f t="shared" si="16"/>
        <v>0</v>
      </c>
      <c r="N20" s="309">
        <f t="shared" si="16"/>
        <v>0</v>
      </c>
      <c r="O20" s="39">
        <f t="shared" si="13"/>
        <v>100</v>
      </c>
      <c r="P20" s="315"/>
      <c r="Q20" s="195">
        <f>(D20/$H20)*100</f>
        <v>100</v>
      </c>
      <c r="R20" s="309">
        <f t="shared" si="20"/>
        <v>0</v>
      </c>
      <c r="S20" s="309">
        <f t="shared" si="20"/>
        <v>0</v>
      </c>
      <c r="T20" s="195">
        <f>SUM(Q20:S20)</f>
        <v>100</v>
      </c>
      <c r="U20" s="39"/>
      <c r="V20" s="309">
        <f t="shared" si="22"/>
        <v>3.225806451612903</v>
      </c>
      <c r="W20" s="309">
        <f t="shared" si="22"/>
        <v>0</v>
      </c>
      <c r="X20" s="309">
        <f t="shared" si="22"/>
        <v>0</v>
      </c>
      <c r="Y20" s="309">
        <f t="shared" si="22"/>
        <v>0</v>
      </c>
      <c r="Z20" s="786">
        <f>(I20/I$17)*100</f>
        <v>0.53908355795148255</v>
      </c>
      <c r="AA20" s="20"/>
      <c r="AB20" s="313"/>
      <c r="AC20" s="313"/>
      <c r="AD20" s="313"/>
      <c r="AE20" s="313"/>
      <c r="AF20" s="313"/>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row>
    <row r="21" spans="1:57" ht="15" customHeight="1" x14ac:dyDescent="0.2">
      <c r="A21" s="16"/>
      <c r="B21" s="49"/>
      <c r="C21" s="17"/>
      <c r="D21" s="795"/>
      <c r="E21" s="795"/>
      <c r="F21" s="795"/>
      <c r="G21" s="795"/>
      <c r="H21" s="795"/>
      <c r="I21" s="797"/>
      <c r="J21" s="17"/>
      <c r="K21" s="309"/>
      <c r="L21" s="309"/>
      <c r="M21" s="309"/>
      <c r="N21" s="309"/>
      <c r="O21" s="39"/>
      <c r="P21" s="311"/>
      <c r="Q21" s="309"/>
      <c r="R21" s="309"/>
      <c r="S21" s="309"/>
      <c r="T21" s="195"/>
      <c r="U21" s="309"/>
      <c r="V21" s="309"/>
      <c r="W21" s="309"/>
      <c r="X21" s="309"/>
      <c r="Y21" s="309"/>
      <c r="Z21" s="314"/>
      <c r="AA21" s="20"/>
      <c r="AB21" s="313"/>
      <c r="AC21" s="313"/>
      <c r="AD21" s="313"/>
      <c r="AE21" s="313"/>
      <c r="AF21" s="313"/>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row>
    <row r="22" spans="1:57" s="692" customFormat="1" ht="15" customHeight="1" x14ac:dyDescent="0.2">
      <c r="A22" s="670"/>
      <c r="B22" s="946" t="s">
        <v>636</v>
      </c>
      <c r="C22" s="946"/>
      <c r="D22" s="797">
        <f t="shared" ref="D22:G22" si="24">SUM(D23:D25)</f>
        <v>3021</v>
      </c>
      <c r="E22" s="797">
        <f t="shared" si="24"/>
        <v>18797</v>
      </c>
      <c r="F22" s="797">
        <f t="shared" si="24"/>
        <v>2552</v>
      </c>
      <c r="G22" s="797">
        <f t="shared" si="24"/>
        <v>20543</v>
      </c>
      <c r="H22" s="797">
        <f>SUM(D22:F22)</f>
        <v>24370</v>
      </c>
      <c r="I22" s="797">
        <f t="shared" si="8"/>
        <v>44913</v>
      </c>
      <c r="J22" s="211"/>
      <c r="K22" s="568">
        <f>(D22/$I22)*100</f>
        <v>6.7263375859995991</v>
      </c>
      <c r="L22" s="568">
        <f t="shared" si="19"/>
        <v>41.852025026161691</v>
      </c>
      <c r="M22" s="568">
        <f t="shared" si="16"/>
        <v>5.6820964976732791</v>
      </c>
      <c r="N22" s="568">
        <f>(G22/$I22)*100</f>
        <v>45.739540890165429</v>
      </c>
      <c r="O22" s="40">
        <f t="shared" si="13"/>
        <v>100</v>
      </c>
      <c r="P22" s="182"/>
      <c r="Q22" s="568">
        <f t="shared" ref="Q22:S25" si="25">(D22/$H22)*100</f>
        <v>12.396389002872384</v>
      </c>
      <c r="R22" s="568">
        <f t="shared" si="25"/>
        <v>77.131719327041452</v>
      </c>
      <c r="S22" s="568">
        <f t="shared" si="25"/>
        <v>10.471891670086171</v>
      </c>
      <c r="T22" s="40">
        <f>SUM(Q22:S22)</f>
        <v>100</v>
      </c>
      <c r="U22" s="144"/>
      <c r="V22" s="567">
        <f>(D22/D$5)*100</f>
        <v>8.2468879668049784</v>
      </c>
      <c r="W22" s="567">
        <f>(E22/E$5)*100</f>
        <v>9.7336792447944998</v>
      </c>
      <c r="X22" s="567">
        <f>(F22/F$5)*100</f>
        <v>8.3466884709730174</v>
      </c>
      <c r="Y22" s="567">
        <f>(G22/G$5)*100</f>
        <v>47.384324399132723</v>
      </c>
      <c r="Z22" s="566">
        <f>(I22/I$5)*100</f>
        <v>14.789873351027746</v>
      </c>
      <c r="AA22" s="206"/>
      <c r="AB22" s="691"/>
      <c r="AC22" s="691"/>
      <c r="AD22" s="691"/>
      <c r="AE22" s="691"/>
      <c r="AF22" s="691"/>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row>
    <row r="23" spans="1:57" ht="15" customHeight="1" x14ac:dyDescent="0.2">
      <c r="A23" s="16"/>
      <c r="B23" s="49" t="s">
        <v>119</v>
      </c>
      <c r="C23" s="17" t="s">
        <v>223</v>
      </c>
      <c r="D23" s="795">
        <v>803</v>
      </c>
      <c r="E23" s="795">
        <v>1982</v>
      </c>
      <c r="F23" s="795">
        <v>882</v>
      </c>
      <c r="G23" s="796">
        <v>45</v>
      </c>
      <c r="H23" s="795">
        <f t="shared" ref="H23:H25" si="26">SUM(D23:F23)</f>
        <v>3667</v>
      </c>
      <c r="I23" s="797">
        <f t="shared" si="8"/>
        <v>3712</v>
      </c>
      <c r="J23" s="17"/>
      <c r="K23" s="309">
        <f>(D23/$I23)*100</f>
        <v>21.632543103448278</v>
      </c>
      <c r="L23" s="309">
        <f>(E23/$I23)*100</f>
        <v>53.394396551724135</v>
      </c>
      <c r="M23" s="309">
        <f>(F23/$I23)*100</f>
        <v>23.760775862068968</v>
      </c>
      <c r="N23" s="310">
        <f>(G23/$I23)*100</f>
        <v>1.2122844827586208</v>
      </c>
      <c r="O23" s="39">
        <f t="shared" si="13"/>
        <v>100</v>
      </c>
      <c r="P23" s="311"/>
      <c r="Q23" s="309">
        <f t="shared" si="25"/>
        <v>21.898009271884376</v>
      </c>
      <c r="R23" s="309">
        <f t="shared" si="25"/>
        <v>54.049631851649849</v>
      </c>
      <c r="S23" s="309">
        <f t="shared" si="25"/>
        <v>24.052358876465778</v>
      </c>
      <c r="T23" s="39">
        <f>SUM(Q23:S23)</f>
        <v>100</v>
      </c>
      <c r="U23" s="195"/>
      <c r="V23" s="309">
        <f t="shared" ref="V23:Y25" si="27">(D23/D$22)*100</f>
        <v>26.580602449520025</v>
      </c>
      <c r="W23" s="309">
        <f t="shared" si="27"/>
        <v>10.544235782305687</v>
      </c>
      <c r="X23" s="309">
        <f t="shared" si="27"/>
        <v>34.561128526645767</v>
      </c>
      <c r="Y23" s="309">
        <f>(G23/G$22)*100</f>
        <v>0.21905271868763082</v>
      </c>
      <c r="Z23" s="314">
        <f>(I23/I$22)*100</f>
        <v>8.2648676329793158</v>
      </c>
      <c r="AA23" s="20"/>
      <c r="AB23" s="313"/>
      <c r="AC23" s="313"/>
      <c r="AD23" s="313"/>
      <c r="AE23" s="313"/>
      <c r="AF23" s="313"/>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row>
    <row r="24" spans="1:57" ht="15" customHeight="1" x14ac:dyDescent="0.2">
      <c r="A24" s="16"/>
      <c r="B24" s="49" t="s">
        <v>119</v>
      </c>
      <c r="C24" s="17" t="s">
        <v>224</v>
      </c>
      <c r="D24" s="795">
        <v>347</v>
      </c>
      <c r="E24" s="795">
        <v>5820</v>
      </c>
      <c r="F24" s="795">
        <v>1026</v>
      </c>
      <c r="G24" s="795">
        <v>42</v>
      </c>
      <c r="H24" s="795">
        <f t="shared" si="26"/>
        <v>7193</v>
      </c>
      <c r="I24" s="797">
        <f t="shared" si="8"/>
        <v>7235</v>
      </c>
      <c r="J24" s="17"/>
      <c r="K24" s="309">
        <f t="shared" si="23"/>
        <v>4.796129923980649</v>
      </c>
      <c r="L24" s="309">
        <f t="shared" si="19"/>
        <v>80.442294402211473</v>
      </c>
      <c r="M24" s="309">
        <f t="shared" si="16"/>
        <v>14.181064270905322</v>
      </c>
      <c r="N24" s="309">
        <f t="shared" si="16"/>
        <v>0.58051140290255698</v>
      </c>
      <c r="O24" s="39">
        <f t="shared" si="13"/>
        <v>100</v>
      </c>
      <c r="P24" s="311"/>
      <c r="Q24" s="309">
        <f t="shared" si="25"/>
        <v>4.8241345752815237</v>
      </c>
      <c r="R24" s="309">
        <f t="shared" si="25"/>
        <v>80.911997775615191</v>
      </c>
      <c r="S24" s="309">
        <f t="shared" si="25"/>
        <v>14.263867649103295</v>
      </c>
      <c r="T24" s="195">
        <f>SUM(Q24:S24)</f>
        <v>100</v>
      </c>
      <c r="U24" s="195"/>
      <c r="V24" s="309">
        <f>(D24/D$22)*100</f>
        <v>11.486262826878518</v>
      </c>
      <c r="W24" s="309">
        <f t="shared" si="27"/>
        <v>30.962387615044957</v>
      </c>
      <c r="X24" s="309">
        <f t="shared" si="27"/>
        <v>40.203761755485893</v>
      </c>
      <c r="Y24" s="309">
        <f t="shared" si="27"/>
        <v>0.20444920410845543</v>
      </c>
      <c r="Z24" s="314">
        <f>(I24/I$22)*100</f>
        <v>16.108921693051009</v>
      </c>
      <c r="AA24" s="20"/>
      <c r="AB24" s="313"/>
      <c r="AC24" s="313"/>
      <c r="AD24" s="313"/>
      <c r="AE24" s="313"/>
      <c r="AF24" s="313"/>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row>
    <row r="25" spans="1:57" ht="14.25" x14ac:dyDescent="0.2">
      <c r="A25" s="16"/>
      <c r="B25" s="49" t="s">
        <v>119</v>
      </c>
      <c r="C25" s="17" t="s">
        <v>119</v>
      </c>
      <c r="D25" s="795">
        <v>1871</v>
      </c>
      <c r="E25" s="795">
        <v>10995</v>
      </c>
      <c r="F25" s="795">
        <v>644</v>
      </c>
      <c r="G25" s="795">
        <v>20456</v>
      </c>
      <c r="H25" s="795">
        <f t="shared" si="26"/>
        <v>13510</v>
      </c>
      <c r="I25" s="797">
        <f t="shared" si="8"/>
        <v>33966</v>
      </c>
      <c r="J25" s="17"/>
      <c r="K25" s="309">
        <f t="shared" si="23"/>
        <v>5.5084496260966853</v>
      </c>
      <c r="L25" s="309">
        <f t="shared" si="19"/>
        <v>32.370605900017665</v>
      </c>
      <c r="M25" s="309">
        <f t="shared" si="16"/>
        <v>1.8960136607195432</v>
      </c>
      <c r="N25" s="309">
        <f t="shared" si="16"/>
        <v>60.224930813166111</v>
      </c>
      <c r="O25" s="39">
        <f t="shared" si="13"/>
        <v>100</v>
      </c>
      <c r="P25" s="311"/>
      <c r="Q25" s="309">
        <f t="shared" si="25"/>
        <v>13.84900074019245</v>
      </c>
      <c r="R25" s="309">
        <f t="shared" si="25"/>
        <v>81.384159881569204</v>
      </c>
      <c r="S25" s="309">
        <f t="shared" si="25"/>
        <v>4.766839378238342</v>
      </c>
      <c r="T25" s="195">
        <f>SUM(Q25:S25)</f>
        <v>100</v>
      </c>
      <c r="U25" s="195"/>
      <c r="V25" s="309">
        <f t="shared" si="27"/>
        <v>61.933134723601455</v>
      </c>
      <c r="W25" s="309">
        <f t="shared" si="27"/>
        <v>58.493376602649363</v>
      </c>
      <c r="X25" s="309">
        <f t="shared" si="27"/>
        <v>25.235109717868337</v>
      </c>
      <c r="Y25" s="309">
        <f>(G25/G$22)*100</f>
        <v>99.576498077203908</v>
      </c>
      <c r="Z25" s="314">
        <f>(I25/I$22)*100</f>
        <v>75.62621067396968</v>
      </c>
      <c r="AA25" s="20"/>
      <c r="AB25" s="313"/>
      <c r="AC25" s="313"/>
      <c r="AD25" s="313"/>
      <c r="AE25" s="313"/>
      <c r="AF25" s="313"/>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row>
    <row r="26" spans="1:57" x14ac:dyDescent="0.2">
      <c r="A26" s="54"/>
      <c r="B26" s="56"/>
      <c r="C26" s="55"/>
      <c r="D26" s="199"/>
      <c r="E26" s="199"/>
      <c r="F26" s="199"/>
      <c r="G26" s="199"/>
      <c r="H26" s="199"/>
      <c r="I26" s="316"/>
      <c r="J26" s="55"/>
      <c r="K26" s="317"/>
      <c r="L26" s="317"/>
      <c r="M26" s="317"/>
      <c r="N26" s="317"/>
      <c r="O26" s="316"/>
      <c r="P26" s="203"/>
      <c r="Q26" s="318"/>
      <c r="R26" s="318"/>
      <c r="S26" s="318"/>
      <c r="T26" s="318"/>
      <c r="U26" s="199"/>
      <c r="V26" s="318"/>
      <c r="W26" s="318"/>
      <c r="X26" s="318"/>
      <c r="Y26" s="318"/>
      <c r="Z26" s="319"/>
      <c r="AA26" s="20"/>
      <c r="AB26" s="313"/>
      <c r="AC26" s="313"/>
      <c r="AD26" s="313"/>
      <c r="AE26" s="313"/>
      <c r="AF26" s="313"/>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row>
    <row r="27" spans="1:57" x14ac:dyDescent="0.2">
      <c r="A27" s="16"/>
      <c r="B27" s="49"/>
      <c r="C27" s="17"/>
      <c r="D27" s="36"/>
      <c r="E27" s="36"/>
      <c r="F27" s="36"/>
      <c r="G27" s="36"/>
      <c r="H27" s="36"/>
      <c r="I27" s="36"/>
      <c r="J27" s="17"/>
      <c r="K27" s="157"/>
      <c r="L27" s="157"/>
      <c r="M27" s="157"/>
      <c r="N27" s="157"/>
      <c r="O27" s="320"/>
      <c r="P27" s="321"/>
      <c r="Q27" s="157"/>
      <c r="R27" s="157"/>
      <c r="S27" s="157"/>
      <c r="T27" s="157"/>
      <c r="U27" s="157"/>
      <c r="V27" s="157"/>
      <c r="W27" s="157"/>
      <c r="X27" s="157"/>
      <c r="Y27" s="157"/>
      <c r="Z27" s="158"/>
      <c r="AA27" s="20"/>
      <c r="AB27" s="313"/>
      <c r="AC27" s="313"/>
      <c r="AD27" s="313"/>
      <c r="AE27" s="313"/>
      <c r="AF27" s="313"/>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row>
    <row r="28" spans="1:57" x14ac:dyDescent="0.2">
      <c r="A28" s="16" t="s">
        <v>227</v>
      </c>
      <c r="B28" s="49"/>
      <c r="C28" s="17"/>
      <c r="D28" s="148"/>
      <c r="E28" s="148"/>
      <c r="F28" s="148"/>
      <c r="G28" s="148"/>
      <c r="H28" s="148"/>
      <c r="I28" s="195"/>
      <c r="J28" s="17"/>
      <c r="K28" s="17"/>
      <c r="L28" s="17"/>
      <c r="M28" s="17"/>
      <c r="N28" s="17"/>
      <c r="O28" s="17"/>
      <c r="P28" s="322"/>
      <c r="Q28" s="17"/>
      <c r="R28" s="17"/>
      <c r="S28" s="17"/>
      <c r="T28" s="323"/>
      <c r="U28" s="323"/>
      <c r="V28" s="17"/>
      <c r="W28" s="17"/>
      <c r="X28" s="17"/>
      <c r="Y28" s="17"/>
      <c r="Z28" s="324"/>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row>
    <row r="29" spans="1:57" x14ac:dyDescent="0.2">
      <c r="A29" s="16" t="s">
        <v>228</v>
      </c>
      <c r="B29" s="49"/>
      <c r="C29" s="17"/>
      <c r="D29" s="17"/>
      <c r="E29" s="17"/>
      <c r="F29" s="17"/>
      <c r="G29" s="17"/>
      <c r="H29" s="17"/>
      <c r="I29" s="17"/>
      <c r="J29" s="17"/>
      <c r="K29" s="310"/>
      <c r="L29" s="310"/>
      <c r="M29" s="310"/>
      <c r="N29" s="310"/>
      <c r="O29" s="310"/>
      <c r="P29" s="17"/>
      <c r="Q29" s="310"/>
      <c r="R29" s="310"/>
      <c r="S29" s="310"/>
      <c r="T29" s="323"/>
      <c r="U29" s="323"/>
      <c r="V29" s="310"/>
      <c r="W29" s="310"/>
      <c r="X29" s="310"/>
      <c r="Y29" s="310"/>
      <c r="Z29" s="324"/>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row>
    <row r="30" spans="1:57" x14ac:dyDescent="0.2">
      <c r="A30" s="16" t="s">
        <v>229</v>
      </c>
      <c r="B30" s="49"/>
      <c r="C30" s="17"/>
      <c r="D30" s="17"/>
      <c r="E30" s="17"/>
      <c r="F30" s="17"/>
      <c r="G30" s="17"/>
      <c r="H30" s="17"/>
      <c r="I30" s="17"/>
      <c r="J30" s="17"/>
      <c r="K30" s="310"/>
      <c r="L30" s="310"/>
      <c r="M30" s="310"/>
      <c r="N30" s="310"/>
      <c r="O30" s="310"/>
      <c r="P30" s="17"/>
      <c r="Q30" s="310"/>
      <c r="R30" s="310"/>
      <c r="S30" s="310"/>
      <c r="T30" s="323"/>
      <c r="U30" s="323"/>
      <c r="V30" s="310"/>
      <c r="W30" s="310"/>
      <c r="X30" s="310"/>
      <c r="Y30" s="310"/>
      <c r="Z30" s="324"/>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row>
    <row r="31" spans="1:57" x14ac:dyDescent="0.2">
      <c r="A31" s="16" t="s">
        <v>635</v>
      </c>
      <c r="B31" s="49"/>
      <c r="C31" s="17"/>
      <c r="D31" s="17"/>
      <c r="E31" s="17"/>
      <c r="F31" s="17"/>
      <c r="G31" s="17"/>
      <c r="H31" s="17"/>
      <c r="I31" s="17"/>
      <c r="J31" s="17"/>
      <c r="K31" s="310"/>
      <c r="L31" s="310"/>
      <c r="M31" s="310"/>
      <c r="N31" s="310"/>
      <c r="O31" s="310"/>
      <c r="P31" s="17"/>
      <c r="Q31" s="310"/>
      <c r="R31" s="310"/>
      <c r="S31" s="310"/>
      <c r="T31" s="323"/>
      <c r="U31" s="323"/>
      <c r="V31" s="310"/>
      <c r="W31" s="310"/>
      <c r="X31" s="310"/>
      <c r="Y31" s="310"/>
      <c r="Z31" s="324"/>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row>
    <row r="32" spans="1:57" x14ac:dyDescent="0.2">
      <c r="A32" s="16" t="s">
        <v>637</v>
      </c>
      <c r="B32" s="49"/>
      <c r="C32" s="17"/>
      <c r="D32" s="17"/>
      <c r="E32" s="17"/>
      <c r="F32" s="17"/>
      <c r="G32" s="17"/>
      <c r="H32" s="17"/>
      <c r="I32" s="17"/>
      <c r="J32" s="17"/>
      <c r="K32" s="310"/>
      <c r="L32" s="310"/>
      <c r="M32" s="310"/>
      <c r="N32" s="310"/>
      <c r="O32" s="310"/>
      <c r="P32" s="17"/>
      <c r="Q32" s="310"/>
      <c r="R32" s="310"/>
      <c r="S32" s="310"/>
      <c r="T32" s="323"/>
      <c r="U32" s="323"/>
      <c r="V32" s="310"/>
      <c r="W32" s="310"/>
      <c r="X32" s="310"/>
      <c r="Y32" s="310"/>
      <c r="Z32" s="324"/>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row>
    <row r="33" spans="1:57" x14ac:dyDescent="0.2">
      <c r="A33" s="16" t="s">
        <v>58</v>
      </c>
      <c r="B33" s="49"/>
      <c r="C33" s="17"/>
      <c r="D33" s="17"/>
      <c r="E33" s="17"/>
      <c r="F33" s="17"/>
      <c r="G33" s="17"/>
      <c r="H33" s="17"/>
      <c r="I33" s="17"/>
      <c r="J33" s="17"/>
      <c r="K33" s="310"/>
      <c r="L33" s="310"/>
      <c r="M33" s="310"/>
      <c r="N33" s="310"/>
      <c r="O33" s="310"/>
      <c r="P33" s="17"/>
      <c r="Q33" s="310"/>
      <c r="R33" s="310"/>
      <c r="S33" s="310"/>
      <c r="T33" s="323"/>
      <c r="U33" s="323"/>
      <c r="V33" s="310"/>
      <c r="W33" s="310"/>
      <c r="X33" s="310"/>
      <c r="Y33" s="310"/>
      <c r="Z33" s="324"/>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row>
    <row r="34" spans="1:57" x14ac:dyDescent="0.2">
      <c r="A34" s="16" t="s">
        <v>59</v>
      </c>
      <c r="B34" s="49"/>
      <c r="C34" s="17"/>
      <c r="D34" s="17"/>
      <c r="E34" s="17"/>
      <c r="F34" s="17"/>
      <c r="G34" s="17"/>
      <c r="H34" s="17"/>
      <c r="I34" s="17"/>
      <c r="J34" s="17"/>
      <c r="K34" s="310"/>
      <c r="L34" s="310"/>
      <c r="M34" s="310"/>
      <c r="N34" s="310"/>
      <c r="O34" s="310"/>
      <c r="P34" s="310"/>
      <c r="Q34" s="310"/>
      <c r="R34" s="310"/>
      <c r="S34" s="310"/>
      <c r="T34" s="323"/>
      <c r="U34" s="323"/>
      <c r="V34" s="310"/>
      <c r="W34" s="310"/>
      <c r="X34" s="310"/>
      <c r="Y34" s="310"/>
      <c r="Z34" s="324"/>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row>
    <row r="35" spans="1:57" x14ac:dyDescent="0.2">
      <c r="A35" s="54"/>
      <c r="B35" s="56"/>
      <c r="C35" s="55"/>
      <c r="D35" s="55"/>
      <c r="E35" s="55"/>
      <c r="F35" s="55"/>
      <c r="G35" s="55"/>
      <c r="H35" s="55"/>
      <c r="I35" s="55"/>
      <c r="J35" s="55"/>
      <c r="K35" s="55"/>
      <c r="L35" s="55"/>
      <c r="M35" s="55"/>
      <c r="N35" s="55"/>
      <c r="O35" s="55"/>
      <c r="P35" s="55"/>
      <c r="Q35" s="55"/>
      <c r="R35" s="55"/>
      <c r="S35" s="55"/>
      <c r="T35" s="55"/>
      <c r="U35" s="55"/>
      <c r="V35" s="55"/>
      <c r="W35" s="55"/>
      <c r="X35" s="55"/>
      <c r="Y35" s="55"/>
      <c r="Z35" s="188"/>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row>
    <row r="36" spans="1:57" x14ac:dyDescent="0.2">
      <c r="A36" s="20"/>
      <c r="B36" s="62"/>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row>
    <row r="37" spans="1:57" x14ac:dyDescent="0.2">
      <c r="A37" s="20"/>
      <c r="B37" s="62"/>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row>
    <row r="38" spans="1:57" x14ac:dyDescent="0.2">
      <c r="A38" s="20"/>
      <c r="B38" s="62"/>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row>
    <row r="39" spans="1:57" x14ac:dyDescent="0.2">
      <c r="A39" s="20"/>
      <c r="B39" s="62"/>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row>
    <row r="40" spans="1:57" x14ac:dyDescent="0.2">
      <c r="A40" s="20"/>
      <c r="B40" s="62"/>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row>
    <row r="41" spans="1:57" x14ac:dyDescent="0.2">
      <c r="A41" s="20"/>
      <c r="B41" s="62"/>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row>
    <row r="42" spans="1:57" x14ac:dyDescent="0.2">
      <c r="A42" s="20"/>
      <c r="B42" s="62"/>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row>
    <row r="43" spans="1:57" x14ac:dyDescent="0.2">
      <c r="A43" s="20"/>
      <c r="B43" s="62"/>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row>
    <row r="44" spans="1:57" x14ac:dyDescent="0.2">
      <c r="A44" s="20"/>
      <c r="B44" s="62"/>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row>
    <row r="45" spans="1:57" x14ac:dyDescent="0.2">
      <c r="A45" s="20"/>
      <c r="B45" s="62"/>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row>
    <row r="46" spans="1:57" x14ac:dyDescent="0.2">
      <c r="A46" s="20"/>
      <c r="B46" s="62"/>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row>
    <row r="47" spans="1:57" x14ac:dyDescent="0.2">
      <c r="A47" s="20"/>
      <c r="B47" s="62"/>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row>
    <row r="48" spans="1:57" x14ac:dyDescent="0.2">
      <c r="A48" s="20"/>
      <c r="B48" s="62"/>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row>
    <row r="49" spans="1:57" x14ac:dyDescent="0.2">
      <c r="A49" s="20"/>
      <c r="B49" s="62"/>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row>
    <row r="50" spans="1:57" x14ac:dyDescent="0.2">
      <c r="A50" s="20"/>
      <c r="B50" s="62"/>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row>
    <row r="51" spans="1:57" x14ac:dyDescent="0.2">
      <c r="A51" s="20"/>
      <c r="B51" s="62"/>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row>
    <row r="52" spans="1:57" x14ac:dyDescent="0.2">
      <c r="A52" s="20"/>
      <c r="B52" s="62"/>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row>
    <row r="53" spans="1:57" x14ac:dyDescent="0.2">
      <c r="A53" s="20"/>
      <c r="B53" s="62"/>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row>
    <row r="54" spans="1:57" x14ac:dyDescent="0.2">
      <c r="A54" s="20"/>
      <c r="B54" s="62"/>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row>
    <row r="55" spans="1:57" x14ac:dyDescent="0.2">
      <c r="A55" s="20"/>
      <c r="B55" s="62"/>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row>
    <row r="56" spans="1:57" x14ac:dyDescent="0.2">
      <c r="A56" s="20"/>
      <c r="B56" s="62"/>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row>
    <row r="57" spans="1:57" x14ac:dyDescent="0.2">
      <c r="A57" s="20"/>
      <c r="B57" s="62"/>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row>
    <row r="58" spans="1:57" x14ac:dyDescent="0.2">
      <c r="A58" s="20"/>
      <c r="B58" s="62"/>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row>
    <row r="59" spans="1:57" x14ac:dyDescent="0.2">
      <c r="A59" s="20"/>
      <c r="B59" s="62"/>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row>
    <row r="60" spans="1:57" x14ac:dyDescent="0.2">
      <c r="A60" s="20"/>
      <c r="B60" s="62"/>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row>
    <row r="61" spans="1:57" x14ac:dyDescent="0.2">
      <c r="A61" s="20"/>
      <c r="B61" s="62"/>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row>
    <row r="62" spans="1:57" x14ac:dyDescent="0.2">
      <c r="A62" s="20"/>
      <c r="B62" s="62"/>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row>
    <row r="63" spans="1:57" x14ac:dyDescent="0.2">
      <c r="A63" s="20"/>
      <c r="B63" s="62"/>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row>
    <row r="64" spans="1:57" x14ac:dyDescent="0.2">
      <c r="A64" s="20"/>
      <c r="B64" s="62"/>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row>
    <row r="65" spans="1:57" x14ac:dyDescent="0.2">
      <c r="A65" s="20"/>
      <c r="B65" s="62"/>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row>
    <row r="66" spans="1:57" x14ac:dyDescent="0.2">
      <c r="A66" s="20"/>
      <c r="B66" s="62"/>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row>
    <row r="67" spans="1:57" x14ac:dyDescent="0.2">
      <c r="A67" s="20"/>
      <c r="B67" s="62"/>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row>
    <row r="68" spans="1:57" x14ac:dyDescent="0.2">
      <c r="A68" s="20"/>
      <c r="B68" s="62"/>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row>
    <row r="69" spans="1:57" x14ac:dyDescent="0.2">
      <c r="A69" s="20"/>
      <c r="B69" s="62"/>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row>
    <row r="70" spans="1:57" x14ac:dyDescent="0.2">
      <c r="A70" s="20"/>
      <c r="B70" s="62"/>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row>
    <row r="71" spans="1:57" x14ac:dyDescent="0.2">
      <c r="A71" s="20"/>
      <c r="B71" s="62"/>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row>
    <row r="72" spans="1:57" x14ac:dyDescent="0.2">
      <c r="A72" s="20"/>
      <c r="B72" s="62"/>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row>
    <row r="73" spans="1:57" x14ac:dyDescent="0.2">
      <c r="A73" s="20"/>
      <c r="B73" s="62"/>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row>
    <row r="74" spans="1:57" x14ac:dyDescent="0.2">
      <c r="A74" s="20"/>
      <c r="B74" s="62"/>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row>
    <row r="75" spans="1:57" x14ac:dyDescent="0.2">
      <c r="A75" s="20"/>
      <c r="B75" s="62"/>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row>
    <row r="76" spans="1:57" x14ac:dyDescent="0.2">
      <c r="A76" s="20"/>
      <c r="B76" s="62"/>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row>
    <row r="77" spans="1:57" x14ac:dyDescent="0.2">
      <c r="A77" s="20"/>
      <c r="B77" s="62"/>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row>
    <row r="78" spans="1:57" x14ac:dyDescent="0.2">
      <c r="A78" s="20"/>
      <c r="B78" s="62"/>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row>
    <row r="79" spans="1:57" x14ac:dyDescent="0.2">
      <c r="A79" s="20"/>
      <c r="B79" s="62"/>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row>
    <row r="80" spans="1:57" x14ac:dyDescent="0.2">
      <c r="A80" s="20"/>
      <c r="B80" s="62"/>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row>
    <row r="81" spans="1:57" x14ac:dyDescent="0.2">
      <c r="A81" s="20"/>
      <c r="B81" s="62"/>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row>
    <row r="82" spans="1:57" x14ac:dyDescent="0.2">
      <c r="A82" s="20"/>
      <c r="B82" s="62"/>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row>
    <row r="83" spans="1:57" x14ac:dyDescent="0.2">
      <c r="A83" s="20"/>
      <c r="B83" s="62"/>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row>
    <row r="84" spans="1:57" x14ac:dyDescent="0.2">
      <c r="A84" s="20"/>
      <c r="B84" s="62"/>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row>
    <row r="85" spans="1:57" x14ac:dyDescent="0.2">
      <c r="A85" s="20"/>
      <c r="B85" s="62"/>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row>
    <row r="86" spans="1:57" x14ac:dyDescent="0.2">
      <c r="A86" s="20"/>
      <c r="B86" s="62"/>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row>
    <row r="87" spans="1:57" x14ac:dyDescent="0.2">
      <c r="A87" s="20"/>
      <c r="B87" s="62"/>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row>
    <row r="88" spans="1:57" x14ac:dyDescent="0.2">
      <c r="A88" s="20"/>
      <c r="B88" s="62"/>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row>
    <row r="89" spans="1:57" x14ac:dyDescent="0.2">
      <c r="A89" s="20"/>
      <c r="B89" s="62"/>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row>
    <row r="90" spans="1:57" x14ac:dyDescent="0.2">
      <c r="A90" s="20"/>
      <c r="B90" s="62"/>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row>
    <row r="91" spans="1:57" x14ac:dyDescent="0.2">
      <c r="A91" s="20"/>
      <c r="B91" s="62"/>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row>
    <row r="92" spans="1:57" x14ac:dyDescent="0.2">
      <c r="A92" s="20"/>
      <c r="B92" s="62"/>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row>
    <row r="93" spans="1:57" x14ac:dyDescent="0.2">
      <c r="A93" s="20"/>
      <c r="B93" s="62"/>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row>
    <row r="94" spans="1:57" x14ac:dyDescent="0.2">
      <c r="A94" s="20"/>
      <c r="B94" s="62"/>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row>
    <row r="95" spans="1:57" x14ac:dyDescent="0.2">
      <c r="A95" s="20"/>
      <c r="B95" s="62"/>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row>
    <row r="96" spans="1:57" x14ac:dyDescent="0.2">
      <c r="A96" s="20"/>
      <c r="B96" s="62"/>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row>
    <row r="97" spans="1:57" x14ac:dyDescent="0.2">
      <c r="A97" s="20"/>
      <c r="B97" s="62"/>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row>
    <row r="98" spans="1:57" x14ac:dyDescent="0.2">
      <c r="A98" s="20"/>
      <c r="B98" s="62"/>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row>
    <row r="99" spans="1:57" x14ac:dyDescent="0.2">
      <c r="A99" s="20"/>
      <c r="B99" s="62"/>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row>
    <row r="100" spans="1:57" x14ac:dyDescent="0.2">
      <c r="A100" s="20"/>
      <c r="B100" s="62"/>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row>
    <row r="101" spans="1:57" x14ac:dyDescent="0.2">
      <c r="A101" s="20"/>
      <c r="B101" s="62"/>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row>
    <row r="102" spans="1:57" x14ac:dyDescent="0.2">
      <c r="A102" s="20"/>
      <c r="B102" s="62"/>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row>
    <row r="103" spans="1:57" x14ac:dyDescent="0.2">
      <c r="A103" s="20"/>
      <c r="B103" s="62"/>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row>
    <row r="104" spans="1:57" x14ac:dyDescent="0.2">
      <c r="A104" s="20"/>
      <c r="B104" s="62"/>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row>
    <row r="105" spans="1:57" x14ac:dyDescent="0.2">
      <c r="A105" s="20"/>
      <c r="B105" s="62"/>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row>
    <row r="106" spans="1:57" x14ac:dyDescent="0.2">
      <c r="A106" s="20"/>
      <c r="B106" s="62"/>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row>
    <row r="107" spans="1:57" x14ac:dyDescent="0.2">
      <c r="A107" s="20"/>
      <c r="B107" s="62"/>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row>
    <row r="108" spans="1:57" x14ac:dyDescent="0.2">
      <c r="A108" s="20"/>
      <c r="B108" s="62"/>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row>
    <row r="109" spans="1:57" x14ac:dyDescent="0.2">
      <c r="A109" s="20"/>
      <c r="B109" s="62"/>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row>
    <row r="110" spans="1:57" x14ac:dyDescent="0.2">
      <c r="A110" s="20"/>
      <c r="B110" s="62"/>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row>
    <row r="111" spans="1:57" x14ac:dyDescent="0.2">
      <c r="A111" s="20"/>
      <c r="B111" s="62"/>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row>
    <row r="112" spans="1:57" x14ac:dyDescent="0.2">
      <c r="A112" s="20"/>
      <c r="B112" s="62"/>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row>
    <row r="113" spans="1:57" x14ac:dyDescent="0.2">
      <c r="A113" s="20"/>
      <c r="B113" s="62"/>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row>
    <row r="114" spans="1:57" x14ac:dyDescent="0.2">
      <c r="A114" s="20"/>
      <c r="B114" s="62"/>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row>
    <row r="115" spans="1:57" x14ac:dyDescent="0.2">
      <c r="A115" s="20"/>
      <c r="B115" s="62"/>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row>
    <row r="116" spans="1:57" x14ac:dyDescent="0.2">
      <c r="A116" s="20"/>
      <c r="B116" s="62"/>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row>
    <row r="117" spans="1:57" x14ac:dyDescent="0.2">
      <c r="A117" s="20"/>
      <c r="B117" s="62"/>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row>
    <row r="118" spans="1:57" x14ac:dyDescent="0.2">
      <c r="A118" s="20"/>
      <c r="B118" s="62"/>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row>
    <row r="119" spans="1:57" x14ac:dyDescent="0.2">
      <c r="A119" s="20"/>
      <c r="B119" s="62"/>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row>
    <row r="120" spans="1:57" x14ac:dyDescent="0.2">
      <c r="A120" s="20"/>
      <c r="B120" s="62"/>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row>
    <row r="121" spans="1:57" x14ac:dyDescent="0.2">
      <c r="A121" s="20"/>
      <c r="B121" s="62"/>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row>
    <row r="122" spans="1:57" x14ac:dyDescent="0.2">
      <c r="A122" s="20"/>
      <c r="B122" s="62"/>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row>
    <row r="123" spans="1:57" x14ac:dyDescent="0.2">
      <c r="A123" s="20"/>
      <c r="B123" s="62"/>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row>
    <row r="124" spans="1:57" x14ac:dyDescent="0.2">
      <c r="A124" s="20"/>
      <c r="B124" s="62"/>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row>
    <row r="125" spans="1:57" x14ac:dyDescent="0.2">
      <c r="A125" s="20"/>
      <c r="B125" s="62"/>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row>
    <row r="126" spans="1:57" x14ac:dyDescent="0.2">
      <c r="A126" s="20"/>
      <c r="B126" s="62"/>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row>
    <row r="127" spans="1:57" x14ac:dyDescent="0.2">
      <c r="A127" s="20"/>
      <c r="B127" s="62"/>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row>
    <row r="128" spans="1:57" x14ac:dyDescent="0.2">
      <c r="A128" s="20"/>
      <c r="B128" s="62"/>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row>
    <row r="129" spans="1:57" x14ac:dyDescent="0.2">
      <c r="A129" s="20"/>
      <c r="B129" s="62"/>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row>
    <row r="130" spans="1:57" x14ac:dyDescent="0.2">
      <c r="A130" s="20"/>
      <c r="B130" s="62"/>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row>
    <row r="131" spans="1:57" x14ac:dyDescent="0.2">
      <c r="A131" s="20"/>
      <c r="B131" s="62"/>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c r="BD131" s="20"/>
      <c r="BE131" s="20"/>
    </row>
    <row r="132" spans="1:57" x14ac:dyDescent="0.2">
      <c r="A132" s="20"/>
      <c r="B132" s="62"/>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row>
    <row r="133" spans="1:57" x14ac:dyDescent="0.2">
      <c r="A133" s="20"/>
      <c r="B133" s="62"/>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row>
    <row r="134" spans="1:57" x14ac:dyDescent="0.2">
      <c r="A134" s="20"/>
      <c r="B134" s="62"/>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row>
    <row r="135" spans="1:57" x14ac:dyDescent="0.2">
      <c r="A135" s="20"/>
      <c r="B135" s="62"/>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row>
    <row r="136" spans="1:57" x14ac:dyDescent="0.2">
      <c r="A136" s="20"/>
      <c r="B136" s="62"/>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row>
    <row r="137" spans="1:57" x14ac:dyDescent="0.2">
      <c r="A137" s="20"/>
      <c r="B137" s="62"/>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row>
    <row r="138" spans="1:57" x14ac:dyDescent="0.2">
      <c r="A138" s="20"/>
      <c r="B138" s="62"/>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row>
    <row r="139" spans="1:57" x14ac:dyDescent="0.2">
      <c r="A139" s="20"/>
      <c r="B139" s="62"/>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row>
    <row r="140" spans="1:57" x14ac:dyDescent="0.2">
      <c r="A140" s="20"/>
      <c r="B140" s="62"/>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row>
    <row r="141" spans="1:57" x14ac:dyDescent="0.2">
      <c r="A141" s="20"/>
      <c r="B141" s="62"/>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row>
    <row r="142" spans="1:57" x14ac:dyDescent="0.2">
      <c r="A142" s="20"/>
      <c r="B142" s="62"/>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row>
    <row r="143" spans="1:57" x14ac:dyDescent="0.2">
      <c r="A143" s="20"/>
      <c r="B143" s="62"/>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row>
    <row r="144" spans="1:57" x14ac:dyDescent="0.2">
      <c r="A144" s="20"/>
      <c r="B144" s="62"/>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row>
    <row r="145" spans="1:57" x14ac:dyDescent="0.2">
      <c r="A145" s="20"/>
      <c r="B145" s="62"/>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row>
    <row r="146" spans="1:57" x14ac:dyDescent="0.2">
      <c r="A146" s="20"/>
      <c r="B146" s="62"/>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row>
    <row r="147" spans="1:57" x14ac:dyDescent="0.2">
      <c r="A147" s="20"/>
      <c r="B147" s="62"/>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20"/>
    </row>
    <row r="148" spans="1:57" x14ac:dyDescent="0.2">
      <c r="A148" s="20"/>
      <c r="B148" s="62"/>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row>
    <row r="149" spans="1:57" x14ac:dyDescent="0.2">
      <c r="A149" s="20"/>
      <c r="B149" s="62"/>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row>
    <row r="150" spans="1:57" x14ac:dyDescent="0.2">
      <c r="A150" s="20"/>
      <c r="B150" s="62"/>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row>
    <row r="151" spans="1:57" x14ac:dyDescent="0.2">
      <c r="A151" s="20"/>
      <c r="B151" s="62"/>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row>
    <row r="152" spans="1:57" x14ac:dyDescent="0.2">
      <c r="A152" s="20"/>
      <c r="B152" s="62"/>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row>
    <row r="153" spans="1:57" x14ac:dyDescent="0.2">
      <c r="A153" s="20"/>
      <c r="B153" s="62"/>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c r="BD153" s="20"/>
      <c r="BE153" s="20"/>
    </row>
    <row r="154" spans="1:57" x14ac:dyDescent="0.2">
      <c r="A154" s="20"/>
      <c r="B154" s="62"/>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row>
    <row r="155" spans="1:57" x14ac:dyDescent="0.2">
      <c r="A155" s="20"/>
      <c r="B155" s="62"/>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row>
    <row r="156" spans="1:57" x14ac:dyDescent="0.2">
      <c r="A156" s="20"/>
      <c r="B156" s="62"/>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row>
    <row r="157" spans="1:57" x14ac:dyDescent="0.2">
      <c r="A157" s="20"/>
      <c r="B157" s="62"/>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row>
    <row r="158" spans="1:57" x14ac:dyDescent="0.2">
      <c r="A158" s="20"/>
      <c r="B158" s="62"/>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row>
    <row r="159" spans="1:57" x14ac:dyDescent="0.2">
      <c r="A159" s="20"/>
      <c r="B159" s="62"/>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row>
    <row r="160" spans="1:57" x14ac:dyDescent="0.2">
      <c r="A160" s="20"/>
      <c r="B160" s="62"/>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c r="BD160" s="20"/>
      <c r="BE160" s="20"/>
    </row>
    <row r="161" spans="1:57" x14ac:dyDescent="0.2">
      <c r="A161" s="20"/>
      <c r="B161" s="62"/>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row>
    <row r="162" spans="1:57" x14ac:dyDescent="0.2">
      <c r="A162" s="20"/>
      <c r="B162" s="62"/>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row>
    <row r="163" spans="1:57" x14ac:dyDescent="0.2">
      <c r="A163" s="20"/>
      <c r="B163" s="62"/>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row>
    <row r="164" spans="1:57" x14ac:dyDescent="0.2">
      <c r="A164" s="20"/>
      <c r="B164" s="62"/>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row>
    <row r="165" spans="1:57" x14ac:dyDescent="0.2">
      <c r="A165" s="20"/>
      <c r="B165" s="62"/>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row>
    <row r="166" spans="1:57" x14ac:dyDescent="0.2">
      <c r="A166" s="20"/>
      <c r="B166" s="62"/>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row>
    <row r="167" spans="1:57" x14ac:dyDescent="0.2">
      <c r="A167" s="20"/>
      <c r="B167" s="62"/>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row>
    <row r="168" spans="1:57" x14ac:dyDescent="0.2">
      <c r="A168" s="20"/>
      <c r="B168" s="62"/>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row>
    <row r="169" spans="1:57" x14ac:dyDescent="0.2">
      <c r="A169" s="20"/>
      <c r="B169" s="62"/>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row>
    <row r="170" spans="1:57" x14ac:dyDescent="0.2">
      <c r="A170" s="20"/>
      <c r="B170" s="62"/>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row>
    <row r="171" spans="1:57" x14ac:dyDescent="0.2">
      <c r="A171" s="20"/>
      <c r="B171" s="62"/>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c r="BD171" s="20"/>
      <c r="BE171" s="20"/>
    </row>
    <row r="172" spans="1:57" x14ac:dyDescent="0.2">
      <c r="A172" s="20"/>
      <c r="B172" s="62"/>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row>
    <row r="173" spans="1:57" x14ac:dyDescent="0.2">
      <c r="A173" s="20"/>
      <c r="B173" s="62"/>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row>
    <row r="174" spans="1:57" x14ac:dyDescent="0.2">
      <c r="A174" s="20"/>
      <c r="B174" s="62"/>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row>
    <row r="175" spans="1:57" x14ac:dyDescent="0.2">
      <c r="A175" s="20"/>
      <c r="B175" s="62"/>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row>
    <row r="176" spans="1:57" x14ac:dyDescent="0.2">
      <c r="A176" s="20"/>
      <c r="B176" s="62"/>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row>
    <row r="177" spans="1:57" x14ac:dyDescent="0.2">
      <c r="A177" s="20"/>
      <c r="B177" s="62"/>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row>
    <row r="178" spans="1:57" x14ac:dyDescent="0.2">
      <c r="A178" s="20"/>
      <c r="B178" s="62"/>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row>
    <row r="179" spans="1:57" x14ac:dyDescent="0.2">
      <c r="A179" s="20"/>
      <c r="B179" s="62"/>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row>
    <row r="180" spans="1:57" x14ac:dyDescent="0.2">
      <c r="A180" s="20"/>
      <c r="B180" s="62"/>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c r="BD180" s="20"/>
      <c r="BE180" s="20"/>
    </row>
    <row r="181" spans="1:57" x14ac:dyDescent="0.2">
      <c r="A181" s="20"/>
      <c r="B181" s="62"/>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row>
    <row r="182" spans="1:57" x14ac:dyDescent="0.2">
      <c r="A182" s="20"/>
      <c r="B182" s="62"/>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row>
    <row r="183" spans="1:57" x14ac:dyDescent="0.2">
      <c r="A183" s="20"/>
      <c r="B183" s="62"/>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row>
    <row r="184" spans="1:57" x14ac:dyDescent="0.2">
      <c r="A184" s="20"/>
      <c r="B184" s="62"/>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row>
    <row r="185" spans="1:57" x14ac:dyDescent="0.2">
      <c r="A185" s="20"/>
      <c r="B185" s="62"/>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row>
    <row r="186" spans="1:57" x14ac:dyDescent="0.2">
      <c r="A186" s="20"/>
      <c r="B186" s="62"/>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row>
    <row r="187" spans="1:57" x14ac:dyDescent="0.2">
      <c r="A187" s="20"/>
      <c r="B187" s="62"/>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row>
    <row r="188" spans="1:57" x14ac:dyDescent="0.2">
      <c r="A188" s="20"/>
      <c r="B188" s="62"/>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row>
    <row r="189" spans="1:57" x14ac:dyDescent="0.2">
      <c r="A189" s="20"/>
      <c r="B189" s="62"/>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row>
    <row r="190" spans="1:57" x14ac:dyDescent="0.2">
      <c r="A190" s="20"/>
      <c r="B190" s="62"/>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c r="BD190" s="20"/>
      <c r="BE190" s="20"/>
    </row>
    <row r="191" spans="1:57" x14ac:dyDescent="0.2">
      <c r="A191" s="20"/>
      <c r="B191" s="62"/>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row>
    <row r="192" spans="1:57" x14ac:dyDescent="0.2">
      <c r="A192" s="20"/>
      <c r="B192" s="62"/>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row>
    <row r="193" spans="1:57" x14ac:dyDescent="0.2">
      <c r="A193" s="20"/>
      <c r="B193" s="62"/>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row>
    <row r="194" spans="1:57" x14ac:dyDescent="0.2">
      <c r="A194" s="20"/>
      <c r="B194" s="62"/>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row>
    <row r="195" spans="1:57" x14ac:dyDescent="0.2">
      <c r="A195" s="20"/>
      <c r="B195" s="62"/>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row>
    <row r="196" spans="1:57" x14ac:dyDescent="0.2">
      <c r="A196" s="20"/>
      <c r="B196" s="62"/>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row>
    <row r="197" spans="1:57" x14ac:dyDescent="0.2">
      <c r="A197" s="20"/>
      <c r="B197" s="62"/>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row>
    <row r="198" spans="1:57" x14ac:dyDescent="0.2">
      <c r="A198" s="20"/>
      <c r="B198" s="62"/>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row>
    <row r="199" spans="1:57" x14ac:dyDescent="0.2">
      <c r="A199" s="20"/>
      <c r="B199" s="62"/>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row>
    <row r="200" spans="1:57" x14ac:dyDescent="0.2">
      <c r="A200" s="20"/>
      <c r="B200" s="62"/>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row>
  </sheetData>
  <mergeCells count="11">
    <mergeCell ref="K3:O3"/>
    <mergeCell ref="Q3:T3"/>
    <mergeCell ref="V3:Z3"/>
    <mergeCell ref="A5:B5"/>
    <mergeCell ref="D3:I3"/>
    <mergeCell ref="B7:C7"/>
    <mergeCell ref="B12:C12"/>
    <mergeCell ref="B17:C17"/>
    <mergeCell ref="B22:C22"/>
    <mergeCell ref="A2:I2"/>
    <mergeCell ref="A6:B6"/>
  </mergeCells>
  <hyperlinks>
    <hyperlink ref="B1" location="CONTENTS!A1" display="Contents"/>
  </hyperlinks>
  <printOptions horizontalCentered="1"/>
  <pageMargins left="0.19685039370078741" right="0.19685039370078741" top="0.35433070866141736" bottom="0.35433070866141736" header="0.11811023622047245" footer="0.11811023622047245"/>
  <pageSetup paperSize="9" scale="66"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ignoredErrors>
    <ignoredError sqref="H9:H10"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sheetPr>
  <dimension ref="A1:BE325"/>
  <sheetViews>
    <sheetView zoomScaleNormal="100" zoomScaleSheetLayoutView="90" workbookViewId="0">
      <pane xSplit="2" ySplit="6" topLeftCell="C31"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8.7109375" customWidth="1"/>
    <col min="2" max="2" width="32.28515625" customWidth="1"/>
    <col min="3" max="3" width="2.42578125" customWidth="1"/>
    <col min="4" max="4" width="9.85546875" bestFit="1" customWidth="1"/>
    <col min="5" max="5" width="9.7109375" customWidth="1"/>
    <col min="6" max="6" width="6.28515625" bestFit="1" customWidth="1"/>
    <col min="7" max="7" width="12.5703125" customWidth="1"/>
    <col min="8" max="8" width="9.5703125" customWidth="1"/>
    <col min="9" max="9" width="1.42578125" customWidth="1"/>
    <col min="10" max="10" width="9.7109375" bestFit="1" customWidth="1"/>
    <col min="11" max="11" width="7.85546875" bestFit="1" customWidth="1"/>
    <col min="12" max="12" width="6.28515625" bestFit="1" customWidth="1"/>
    <col min="13" max="13" width="10.28515625" customWidth="1"/>
    <col min="14" max="14" width="8.5703125" customWidth="1"/>
    <col min="15" max="15" width="2" customWidth="1"/>
    <col min="16" max="16" width="10.85546875" customWidth="1"/>
    <col min="17" max="17" width="10.140625" customWidth="1"/>
    <col min="18" max="18" width="6.7109375" bestFit="1" customWidth="1"/>
    <col min="19" max="19" width="11.5703125" bestFit="1" customWidth="1"/>
    <col min="20" max="20" width="9.5703125" customWidth="1"/>
    <col min="21" max="21" width="1.7109375" customWidth="1"/>
    <col min="22" max="22" width="8" customWidth="1"/>
    <col min="23" max="23" width="8.42578125" customWidth="1"/>
    <col min="24" max="24" width="6.7109375" bestFit="1" customWidth="1"/>
    <col min="25" max="25" width="11" customWidth="1"/>
    <col min="26" max="26" width="7.7109375" bestFit="1" customWidth="1"/>
    <col min="27" max="27" width="33.140625" bestFit="1" customWidth="1"/>
    <col min="28" max="28" width="15.5703125" customWidth="1"/>
    <col min="29" max="29" width="16.42578125" bestFit="1" customWidth="1"/>
    <col min="30" max="30" width="15" bestFit="1" customWidth="1"/>
    <col min="31" max="31" width="16.42578125" bestFit="1" customWidth="1"/>
    <col min="32" max="32" width="17.85546875" bestFit="1" customWidth="1"/>
  </cols>
  <sheetData>
    <row r="1" spans="1:57" ht="21" customHeight="1" x14ac:dyDescent="0.2">
      <c r="A1" s="1" t="s">
        <v>0</v>
      </c>
      <c r="B1" s="2" t="s">
        <v>1</v>
      </c>
      <c r="C1" s="325"/>
      <c r="D1" s="4"/>
      <c r="E1" s="5"/>
      <c r="F1" s="5"/>
      <c r="G1" s="5"/>
      <c r="H1" s="5"/>
      <c r="I1" s="5"/>
      <c r="J1" s="5"/>
      <c r="K1" s="5"/>
      <c r="L1" s="5"/>
      <c r="M1" s="5"/>
      <c r="N1" s="5"/>
      <c r="O1" s="5"/>
      <c r="P1" s="5"/>
      <c r="Q1" s="5"/>
      <c r="R1" s="5"/>
      <c r="S1" s="5"/>
      <c r="T1" s="5"/>
      <c r="U1" s="5"/>
      <c r="V1" s="5"/>
      <c r="W1" s="5"/>
      <c r="X1" s="5"/>
      <c r="Y1" s="5"/>
      <c r="Z1" s="5"/>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row>
    <row r="2" spans="1:57" ht="30" customHeight="1" x14ac:dyDescent="0.2">
      <c r="A2" s="920" t="s">
        <v>230</v>
      </c>
      <c r="B2" s="921"/>
      <c r="C2" s="921"/>
      <c r="D2" s="921"/>
      <c r="E2" s="921"/>
      <c r="F2" s="921"/>
      <c r="G2" s="921"/>
      <c r="H2" s="921"/>
      <c r="I2" s="921"/>
      <c r="J2" s="921"/>
      <c r="K2" s="921"/>
      <c r="L2" s="326"/>
      <c r="M2" s="326"/>
      <c r="N2" s="326"/>
      <c r="O2" s="326"/>
      <c r="P2" s="326"/>
      <c r="Q2" s="326"/>
      <c r="R2" s="326"/>
      <c r="S2" s="326"/>
      <c r="T2" s="326"/>
      <c r="U2" s="326"/>
      <c r="V2" s="326"/>
      <c r="W2" s="326"/>
      <c r="X2" s="326"/>
      <c r="Y2" s="326"/>
      <c r="Z2" s="610"/>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row>
    <row r="3" spans="1:57" ht="30" customHeight="1" x14ac:dyDescent="0.2">
      <c r="A3" s="823"/>
      <c r="B3" s="822"/>
      <c r="C3" s="822"/>
      <c r="D3" s="917" t="s">
        <v>587</v>
      </c>
      <c r="E3" s="917"/>
      <c r="F3" s="917"/>
      <c r="G3" s="917"/>
      <c r="H3" s="917"/>
      <c r="I3" s="49"/>
      <c r="J3" s="917" t="s">
        <v>584</v>
      </c>
      <c r="K3" s="917"/>
      <c r="L3" s="917"/>
      <c r="M3" s="917"/>
      <c r="N3" s="917"/>
      <c r="O3" s="911"/>
      <c r="P3" s="917" t="s">
        <v>585</v>
      </c>
      <c r="Q3" s="917"/>
      <c r="R3" s="917"/>
      <c r="S3" s="917"/>
      <c r="T3" s="917"/>
      <c r="U3" s="49"/>
      <c r="V3" s="917" t="s">
        <v>586</v>
      </c>
      <c r="W3" s="917"/>
      <c r="X3" s="917"/>
      <c r="Y3" s="917"/>
      <c r="Z3" s="947"/>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row>
    <row r="4" spans="1:57" ht="25.5" customHeight="1" x14ac:dyDescent="0.2">
      <c r="A4" s="138"/>
      <c r="B4" s="18"/>
      <c r="C4" s="18"/>
      <c r="D4" s="23" t="s">
        <v>131</v>
      </c>
      <c r="E4" s="23" t="s">
        <v>132</v>
      </c>
      <c r="F4" s="23" t="s">
        <v>133</v>
      </c>
      <c r="G4" s="23" t="s">
        <v>119</v>
      </c>
      <c r="H4" s="23" t="s">
        <v>120</v>
      </c>
      <c r="I4" s="247"/>
      <c r="J4" s="23" t="s">
        <v>131</v>
      </c>
      <c r="K4" s="23" t="s">
        <v>132</v>
      </c>
      <c r="L4" s="23" t="s">
        <v>133</v>
      </c>
      <c r="M4" s="23" t="s">
        <v>119</v>
      </c>
      <c r="N4" s="23" t="s">
        <v>120</v>
      </c>
      <c r="O4" s="25"/>
      <c r="P4" s="23" t="s">
        <v>131</v>
      </c>
      <c r="Q4" s="23" t="s">
        <v>132</v>
      </c>
      <c r="R4" s="23" t="s">
        <v>133</v>
      </c>
      <c r="S4" s="23" t="s">
        <v>119</v>
      </c>
      <c r="T4" s="23" t="s">
        <v>120</v>
      </c>
      <c r="U4" s="299"/>
      <c r="V4" s="23" t="s">
        <v>131</v>
      </c>
      <c r="W4" s="23" t="s">
        <v>132</v>
      </c>
      <c r="X4" s="23" t="s">
        <v>133</v>
      </c>
      <c r="Y4" s="23" t="s">
        <v>119</v>
      </c>
      <c r="Z4" s="27" t="s">
        <v>120</v>
      </c>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row>
    <row r="5" spans="1:57" ht="24.95" customHeight="1" x14ac:dyDescent="0.2">
      <c r="A5" s="918" t="s">
        <v>11</v>
      </c>
      <c r="B5" s="919"/>
      <c r="C5" s="910"/>
      <c r="D5" s="821">
        <f>SUM(D7:D48)</f>
        <v>13379</v>
      </c>
      <c r="E5" s="821">
        <f>SUM(E7:E48)</f>
        <v>3523</v>
      </c>
      <c r="F5" s="821">
        <f>SUM(F7:F48)</f>
        <v>5</v>
      </c>
      <c r="G5" s="821">
        <f>SUM(G7:G48)</f>
        <v>177</v>
      </c>
      <c r="H5" s="821">
        <f>SUM(H7:H48)</f>
        <v>17084</v>
      </c>
      <c r="I5" s="134"/>
      <c r="J5" s="752">
        <f>(D5/$H5)*100</f>
        <v>78.313041442285183</v>
      </c>
      <c r="K5" s="752">
        <f>(E5/$H5)*100</f>
        <v>20.621634277686724</v>
      </c>
      <c r="L5" s="752">
        <f>(F5/$H5)*100</f>
        <v>2.9267150550222432E-2</v>
      </c>
      <c r="M5" s="752">
        <f>(G5/$H5)*100</f>
        <v>1.036057129477874</v>
      </c>
      <c r="N5" s="821">
        <f>(H5/$H5)*100</f>
        <v>100</v>
      </c>
      <c r="O5" s="327"/>
      <c r="P5" s="821">
        <f>SUM(P7:P48)</f>
        <v>14543</v>
      </c>
      <c r="Q5" s="821">
        <f>SUM(Q7:Q48)</f>
        <v>19603</v>
      </c>
      <c r="R5" s="821">
        <f>SUM(R7:R48)</f>
        <v>47</v>
      </c>
      <c r="S5" s="821">
        <f>SUM(S7:S48)</f>
        <v>2716</v>
      </c>
      <c r="T5" s="821">
        <f>SUM(T7:T48)</f>
        <v>36909</v>
      </c>
      <c r="U5" s="328"/>
      <c r="V5" s="752">
        <f>(P5/$T5)*100</f>
        <v>39.40231379880246</v>
      </c>
      <c r="W5" s="752">
        <f>(Q5/$T5)*100</f>
        <v>53.111707171692544</v>
      </c>
      <c r="X5" s="752">
        <f>(R5/$T5)*100</f>
        <v>0.12734021512368257</v>
      </c>
      <c r="Y5" s="752">
        <f>(S5/$T5)*100</f>
        <v>7.3586388143813162</v>
      </c>
      <c r="Z5" s="329">
        <f>(T5/$T5)*100</f>
        <v>100</v>
      </c>
      <c r="AA5" s="9"/>
      <c r="AB5" s="308"/>
      <c r="AC5" s="308"/>
      <c r="AD5" s="308"/>
      <c r="AE5" s="308"/>
      <c r="AF5" s="308"/>
      <c r="AG5" s="10"/>
      <c r="AH5" s="10"/>
      <c r="AI5" s="10"/>
      <c r="AJ5" s="10"/>
      <c r="AK5" s="10"/>
      <c r="AL5" s="10"/>
      <c r="AM5" s="10"/>
      <c r="AN5" s="10"/>
      <c r="AO5" s="10"/>
      <c r="AP5" s="10"/>
      <c r="AQ5" s="10"/>
      <c r="AR5" s="10"/>
      <c r="AS5" s="10"/>
      <c r="AT5" s="10"/>
      <c r="AU5" s="10"/>
      <c r="AV5" s="10"/>
      <c r="AW5" s="10"/>
      <c r="AX5" s="10"/>
      <c r="AY5" s="10"/>
      <c r="AZ5" s="10"/>
      <c r="BA5" s="10"/>
      <c r="BB5" s="10"/>
      <c r="BC5" s="10"/>
      <c r="BD5" s="10"/>
      <c r="BE5" s="10"/>
    </row>
    <row r="6" spans="1:57" ht="24.95" customHeight="1" x14ac:dyDescent="0.2">
      <c r="A6" s="918" t="s">
        <v>231</v>
      </c>
      <c r="B6" s="919"/>
      <c r="C6" s="910"/>
      <c r="D6" s="821">
        <f>SUM(D7:D48)</f>
        <v>13379</v>
      </c>
      <c r="E6" s="821">
        <f t="shared" ref="E6:F6" si="0">SUM(E7:E48)</f>
        <v>3523</v>
      </c>
      <c r="F6" s="821">
        <f t="shared" si="0"/>
        <v>5</v>
      </c>
      <c r="G6" s="821" t="s">
        <v>89</v>
      </c>
      <c r="H6" s="821">
        <f>SUM(D6:F6)</f>
        <v>16907</v>
      </c>
      <c r="I6" s="134"/>
      <c r="J6" s="752">
        <f>(D6/$H6)*100</f>
        <v>79.132903531081794</v>
      </c>
      <c r="K6" s="752">
        <f>(E6/$H6)*100</f>
        <v>20.837522919500799</v>
      </c>
      <c r="L6" s="752">
        <f>(F6/$H6)*100</f>
        <v>2.9573549417401077E-2</v>
      </c>
      <c r="M6" s="752" t="s">
        <v>89</v>
      </c>
      <c r="N6" s="821">
        <f>(H6/$H6)*100</f>
        <v>100</v>
      </c>
      <c r="O6" s="327"/>
      <c r="P6" s="821">
        <f>SUM(P7:P48)</f>
        <v>14543</v>
      </c>
      <c r="Q6" s="821">
        <f t="shared" ref="Q6" si="1">SUM(Q7:Q48)</f>
        <v>19603</v>
      </c>
      <c r="R6" s="821">
        <f>SUM(R7:R48)</f>
        <v>47</v>
      </c>
      <c r="S6" s="821" t="s">
        <v>89</v>
      </c>
      <c r="T6" s="821">
        <f>SUM(P6:R6)</f>
        <v>34193</v>
      </c>
      <c r="U6" s="328"/>
      <c r="V6" s="752">
        <f>(P6/$T6)*100</f>
        <v>42.532097212879826</v>
      </c>
      <c r="W6" s="752">
        <f>(Q6/$T6)*100</f>
        <v>57.330447752463954</v>
      </c>
      <c r="X6" s="752">
        <f>(R6/$T6)*100</f>
        <v>0.13745503465621617</v>
      </c>
      <c r="Y6" s="752" t="s">
        <v>89</v>
      </c>
      <c r="Z6" s="329">
        <f>(T6/$T6)*100</f>
        <v>100</v>
      </c>
      <c r="AA6" s="9"/>
      <c r="AB6" s="308"/>
      <c r="AC6" s="308"/>
      <c r="AD6" s="308"/>
      <c r="AE6" s="308"/>
      <c r="AF6" s="308"/>
      <c r="AG6" s="10"/>
      <c r="AH6" s="10"/>
      <c r="AI6" s="10"/>
      <c r="AJ6" s="10"/>
      <c r="AK6" s="10"/>
      <c r="AL6" s="10"/>
      <c r="AM6" s="10"/>
      <c r="AN6" s="10"/>
      <c r="AO6" s="10"/>
      <c r="AP6" s="10"/>
      <c r="AQ6" s="10"/>
      <c r="AR6" s="10"/>
      <c r="AS6" s="10"/>
      <c r="AT6" s="10"/>
      <c r="AU6" s="10"/>
      <c r="AV6" s="10"/>
      <c r="AW6" s="10"/>
      <c r="AX6" s="10"/>
      <c r="AY6" s="10"/>
      <c r="AZ6" s="10"/>
      <c r="BA6" s="10"/>
      <c r="BB6" s="10"/>
      <c r="BC6" s="10"/>
      <c r="BD6" s="10"/>
      <c r="BE6" s="10"/>
    </row>
    <row r="7" spans="1:57" ht="24.95" customHeight="1" x14ac:dyDescent="0.2">
      <c r="A7" s="209"/>
      <c r="B7" s="333" t="s">
        <v>12</v>
      </c>
      <c r="C7" s="334"/>
      <c r="D7" s="36">
        <v>1039</v>
      </c>
      <c r="E7" s="335">
        <v>309</v>
      </c>
      <c r="F7" s="36">
        <v>0</v>
      </c>
      <c r="G7" s="36">
        <v>0</v>
      </c>
      <c r="H7" s="39">
        <f>SUM(D7:G7)</f>
        <v>1348</v>
      </c>
      <c r="I7" s="52"/>
      <c r="J7" s="310">
        <f>IFERROR(((D7/$H7)*100),".")</f>
        <v>77.077151335311584</v>
      </c>
      <c r="K7" s="310">
        <f t="shared" ref="K7:N22" si="2">IFERROR(((E7/$H7)*100),".")</f>
        <v>22.922848664688427</v>
      </c>
      <c r="L7" s="310">
        <f t="shared" si="2"/>
        <v>0</v>
      </c>
      <c r="M7" s="310">
        <f>IFERROR(((G7/$H7)*100),".")</f>
        <v>0</v>
      </c>
      <c r="N7" s="39">
        <f t="shared" si="2"/>
        <v>100</v>
      </c>
      <c r="O7" s="336"/>
      <c r="P7" s="337">
        <v>796</v>
      </c>
      <c r="Q7" s="338">
        <v>994</v>
      </c>
      <c r="R7" s="337">
        <v>2</v>
      </c>
      <c r="S7" s="337">
        <v>2</v>
      </c>
      <c r="T7" s="39">
        <f>SUBTOTAL(9,P7:S7)</f>
        <v>1794</v>
      </c>
      <c r="U7" s="339"/>
      <c r="V7" s="310">
        <f>IFERROR(((P7/$T7)*100),".")</f>
        <v>44.370122630992199</v>
      </c>
      <c r="W7" s="310">
        <f t="shared" ref="W7:Z22" si="3">IFERROR(((Q7/$T7)*100),".")</f>
        <v>55.406911928651056</v>
      </c>
      <c r="X7" s="310">
        <f t="shared" si="3"/>
        <v>0.11148272017837235</v>
      </c>
      <c r="Y7" s="310">
        <f t="shared" si="3"/>
        <v>0.11148272017837235</v>
      </c>
      <c r="Z7" s="281">
        <f>IFERROR(((T7/$T7)*100),".")</f>
        <v>100</v>
      </c>
      <c r="AA7" s="20"/>
      <c r="AB7" s="312"/>
      <c r="AC7" s="312"/>
      <c r="AD7" s="312"/>
      <c r="AE7" s="312"/>
      <c r="AF7" s="312"/>
      <c r="AG7" s="21"/>
      <c r="AH7" s="21"/>
      <c r="AI7" s="21"/>
      <c r="AJ7" s="21"/>
      <c r="AK7" s="21"/>
      <c r="AL7" s="21"/>
      <c r="AM7" s="21"/>
      <c r="AN7" s="21"/>
      <c r="AO7" s="21"/>
      <c r="AP7" s="21"/>
      <c r="AQ7" s="21"/>
      <c r="AR7" s="21"/>
      <c r="AS7" s="21"/>
      <c r="AT7" s="21"/>
      <c r="AU7" s="21"/>
      <c r="AV7" s="21"/>
      <c r="AW7" s="21"/>
      <c r="AX7" s="21"/>
      <c r="AY7" s="21"/>
      <c r="AZ7" s="21"/>
      <c r="BA7" s="21"/>
      <c r="BB7" s="21"/>
      <c r="BC7" s="21"/>
      <c r="BD7" s="21"/>
      <c r="BE7" s="21"/>
    </row>
    <row r="8" spans="1:57" ht="15" customHeight="1" x14ac:dyDescent="0.2">
      <c r="A8" s="209"/>
      <c r="B8" s="255" t="s">
        <v>13</v>
      </c>
      <c r="C8" s="340"/>
      <c r="D8" s="36">
        <v>61</v>
      </c>
      <c r="E8" s="36">
        <v>17</v>
      </c>
      <c r="F8" s="36">
        <v>0</v>
      </c>
      <c r="G8" s="36">
        <v>0</v>
      </c>
      <c r="H8" s="39">
        <f t="shared" ref="H8:H48" si="4">SUM(D8:G8)</f>
        <v>78</v>
      </c>
      <c r="I8" s="52"/>
      <c r="J8" s="310">
        <f t="shared" ref="J8:N48" si="5">IFERROR(((D8/$H8)*100),".")</f>
        <v>78.205128205128204</v>
      </c>
      <c r="K8" s="310">
        <f t="shared" si="2"/>
        <v>21.794871794871796</v>
      </c>
      <c r="L8" s="310">
        <f t="shared" si="2"/>
        <v>0</v>
      </c>
      <c r="M8" s="310">
        <f t="shared" si="2"/>
        <v>0</v>
      </c>
      <c r="N8" s="39">
        <f t="shared" si="2"/>
        <v>100</v>
      </c>
      <c r="O8" s="341"/>
      <c r="P8" s="337">
        <v>44</v>
      </c>
      <c r="Q8" s="337">
        <v>89</v>
      </c>
      <c r="R8" s="337">
        <v>0</v>
      </c>
      <c r="S8" s="337">
        <v>5</v>
      </c>
      <c r="T8" s="39">
        <f t="shared" ref="T8:T20" si="6">SUBTOTAL(9,P8:S8)</f>
        <v>138</v>
      </c>
      <c r="U8" s="339"/>
      <c r="V8" s="310">
        <f>IFERROR(((P8/$T8)*100),".")</f>
        <v>31.884057971014489</v>
      </c>
      <c r="W8" s="310">
        <f t="shared" si="3"/>
        <v>64.492753623188406</v>
      </c>
      <c r="X8" s="310">
        <f t="shared" si="3"/>
        <v>0</v>
      </c>
      <c r="Y8" s="310">
        <f t="shared" si="3"/>
        <v>3.6231884057971016</v>
      </c>
      <c r="Z8" s="281">
        <f>IFERROR(((T8/$T8)*100),".")</f>
        <v>100</v>
      </c>
      <c r="AA8" s="20"/>
      <c r="AB8" s="312"/>
      <c r="AC8" s="312"/>
      <c r="AD8" s="312"/>
      <c r="AE8" s="312"/>
      <c r="AF8" s="312"/>
      <c r="AG8" s="21"/>
      <c r="AH8" s="21"/>
      <c r="AI8" s="21"/>
      <c r="AJ8" s="21"/>
      <c r="AK8" s="21"/>
      <c r="AL8" s="21"/>
      <c r="AM8" s="21"/>
      <c r="AN8" s="21"/>
      <c r="AO8" s="21"/>
      <c r="AP8" s="21"/>
      <c r="AQ8" s="21"/>
      <c r="AR8" s="21"/>
      <c r="AS8" s="21"/>
      <c r="AT8" s="21"/>
      <c r="AU8" s="21"/>
      <c r="AV8" s="21"/>
      <c r="AW8" s="21"/>
      <c r="AX8" s="21"/>
      <c r="AY8" s="21"/>
      <c r="AZ8" s="21"/>
      <c r="BA8" s="21"/>
      <c r="BB8" s="21"/>
      <c r="BC8" s="21"/>
      <c r="BD8" s="21"/>
      <c r="BE8" s="21"/>
    </row>
    <row r="9" spans="1:57" ht="15" customHeight="1" x14ac:dyDescent="0.2">
      <c r="A9" s="823"/>
      <c r="B9" s="255" t="s">
        <v>14</v>
      </c>
      <c r="C9" s="822"/>
      <c r="D9" s="36">
        <v>408</v>
      </c>
      <c r="E9" s="36">
        <v>25</v>
      </c>
      <c r="F9" s="36">
        <v>0</v>
      </c>
      <c r="G9" s="36">
        <v>2</v>
      </c>
      <c r="H9" s="39">
        <f t="shared" si="4"/>
        <v>435</v>
      </c>
      <c r="I9" s="253"/>
      <c r="J9" s="310">
        <f t="shared" si="5"/>
        <v>93.793103448275858</v>
      </c>
      <c r="K9" s="310">
        <f>IFERROR(((E9/$H9)*100),".")</f>
        <v>5.7471264367816088</v>
      </c>
      <c r="L9" s="310">
        <f t="shared" si="2"/>
        <v>0</v>
      </c>
      <c r="M9" s="310">
        <f t="shared" si="2"/>
        <v>0.45977011494252873</v>
      </c>
      <c r="N9" s="39">
        <f t="shared" si="2"/>
        <v>100</v>
      </c>
      <c r="O9" s="341"/>
      <c r="P9" s="337">
        <v>40</v>
      </c>
      <c r="Q9" s="337">
        <v>80</v>
      </c>
      <c r="R9" s="337">
        <v>0</v>
      </c>
      <c r="S9" s="337">
        <v>1</v>
      </c>
      <c r="T9" s="39">
        <f t="shared" si="6"/>
        <v>121</v>
      </c>
      <c r="U9" s="339"/>
      <c r="V9" s="310">
        <f t="shared" ref="V9:Z48" si="7">IFERROR(((P9/$T9)*100),".")</f>
        <v>33.057851239669425</v>
      </c>
      <c r="W9" s="310">
        <f t="shared" si="3"/>
        <v>66.11570247933885</v>
      </c>
      <c r="X9" s="310">
        <f t="shared" si="3"/>
        <v>0</v>
      </c>
      <c r="Y9" s="310">
        <f t="shared" si="3"/>
        <v>0.82644628099173556</v>
      </c>
      <c r="Z9" s="281">
        <f t="shared" si="3"/>
        <v>100</v>
      </c>
      <c r="AA9" s="20"/>
      <c r="AB9" s="312"/>
      <c r="AC9" s="313"/>
      <c r="AD9" s="313"/>
      <c r="AE9" s="313"/>
      <c r="AF9" s="313"/>
      <c r="AG9" s="20"/>
      <c r="AH9" s="20"/>
      <c r="AI9" s="20"/>
      <c r="AJ9" s="20"/>
      <c r="AK9" s="20"/>
      <c r="AL9" s="20"/>
      <c r="AM9" s="20"/>
      <c r="AN9" s="20"/>
      <c r="AO9" s="20"/>
      <c r="AP9" s="20"/>
      <c r="AQ9" s="20"/>
      <c r="AR9" s="20"/>
      <c r="AS9" s="20"/>
      <c r="AT9" s="20"/>
      <c r="AU9" s="20"/>
      <c r="AV9" s="20"/>
      <c r="AW9" s="20"/>
      <c r="AX9" s="20"/>
      <c r="AY9" s="20"/>
      <c r="AZ9" s="20"/>
      <c r="BA9" s="20"/>
      <c r="BB9" s="20"/>
      <c r="BC9" s="20"/>
      <c r="BD9" s="20"/>
      <c r="BE9" s="20"/>
    </row>
    <row r="10" spans="1:57" ht="15" customHeight="1" x14ac:dyDescent="0.2">
      <c r="A10" s="823"/>
      <c r="B10" s="255" t="s">
        <v>643</v>
      </c>
      <c r="C10" s="822"/>
      <c r="D10" s="36">
        <v>364</v>
      </c>
      <c r="E10" s="36">
        <v>414</v>
      </c>
      <c r="F10" s="36">
        <v>0</v>
      </c>
      <c r="G10" s="36">
        <v>0</v>
      </c>
      <c r="H10" s="39">
        <f t="shared" si="4"/>
        <v>778</v>
      </c>
      <c r="I10" s="822"/>
      <c r="J10" s="310">
        <f t="shared" si="5"/>
        <v>46.786632390745503</v>
      </c>
      <c r="K10" s="310">
        <f t="shared" si="2"/>
        <v>53.213367609254504</v>
      </c>
      <c r="L10" s="310">
        <f t="shared" si="2"/>
        <v>0</v>
      </c>
      <c r="M10" s="310">
        <f t="shared" si="2"/>
        <v>0</v>
      </c>
      <c r="N10" s="39">
        <f t="shared" si="2"/>
        <v>100</v>
      </c>
      <c r="O10" s="341"/>
      <c r="P10" s="337">
        <v>1010</v>
      </c>
      <c r="Q10" s="337">
        <v>1138</v>
      </c>
      <c r="R10" s="337">
        <v>0</v>
      </c>
      <c r="S10" s="337">
        <v>0</v>
      </c>
      <c r="T10" s="39">
        <f t="shared" si="6"/>
        <v>2148</v>
      </c>
      <c r="U10" s="339"/>
      <c r="V10" s="310">
        <f t="shared" si="7"/>
        <v>47.02048417132216</v>
      </c>
      <c r="W10" s="310">
        <f t="shared" si="3"/>
        <v>52.979515828677833</v>
      </c>
      <c r="X10" s="310">
        <f t="shared" si="3"/>
        <v>0</v>
      </c>
      <c r="Y10" s="310">
        <f t="shared" si="3"/>
        <v>0</v>
      </c>
      <c r="Z10" s="281">
        <f t="shared" si="3"/>
        <v>100</v>
      </c>
      <c r="AA10" s="20"/>
      <c r="AB10" s="312"/>
      <c r="AC10" s="313"/>
      <c r="AD10" s="313"/>
      <c r="AE10" s="313"/>
      <c r="AF10" s="313"/>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row>
    <row r="11" spans="1:57" ht="15" customHeight="1" x14ac:dyDescent="0.2">
      <c r="A11" s="823"/>
      <c r="B11" s="255" t="s">
        <v>16</v>
      </c>
      <c r="C11" s="822"/>
      <c r="D11" s="36">
        <v>0</v>
      </c>
      <c r="E11" s="36">
        <v>0</v>
      </c>
      <c r="F11" s="36">
        <v>0</v>
      </c>
      <c r="G11" s="36">
        <v>0</v>
      </c>
      <c r="H11" s="39">
        <f t="shared" si="4"/>
        <v>0</v>
      </c>
      <c r="I11" s="253"/>
      <c r="J11" s="310" t="str">
        <f t="shared" si="5"/>
        <v>.</v>
      </c>
      <c r="K11" s="310" t="str">
        <f t="shared" si="2"/>
        <v>.</v>
      </c>
      <c r="L11" s="310" t="str">
        <f t="shared" si="2"/>
        <v>.</v>
      </c>
      <c r="M11" s="310" t="str">
        <f t="shared" si="2"/>
        <v>.</v>
      </c>
      <c r="N11" s="39" t="str">
        <f t="shared" si="2"/>
        <v>.</v>
      </c>
      <c r="O11" s="341"/>
      <c r="P11" s="337">
        <v>5</v>
      </c>
      <c r="Q11" s="337">
        <v>2</v>
      </c>
      <c r="R11" s="337">
        <v>0</v>
      </c>
      <c r="S11" s="337">
        <v>0</v>
      </c>
      <c r="T11" s="39">
        <f t="shared" si="6"/>
        <v>7</v>
      </c>
      <c r="U11" s="339"/>
      <c r="V11" s="310">
        <f t="shared" si="7"/>
        <v>71.428571428571431</v>
      </c>
      <c r="W11" s="310">
        <f t="shared" si="3"/>
        <v>28.571428571428569</v>
      </c>
      <c r="X11" s="310">
        <f t="shared" si="3"/>
        <v>0</v>
      </c>
      <c r="Y11" s="310">
        <f t="shared" si="3"/>
        <v>0</v>
      </c>
      <c r="Z11" s="281">
        <f t="shared" si="3"/>
        <v>100</v>
      </c>
      <c r="AA11" s="20"/>
      <c r="AB11" s="312"/>
      <c r="AC11" s="313"/>
      <c r="AD11" s="313"/>
      <c r="AE11" s="313"/>
      <c r="AF11" s="313"/>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row>
    <row r="12" spans="1:57" ht="15" customHeight="1" x14ac:dyDescent="0.2">
      <c r="A12" s="823"/>
      <c r="B12" s="255" t="s">
        <v>17</v>
      </c>
      <c r="C12" s="822"/>
      <c r="D12" s="39">
        <v>3</v>
      </c>
      <c r="E12" s="39">
        <v>3</v>
      </c>
      <c r="F12" s="39">
        <v>0</v>
      </c>
      <c r="G12" s="39">
        <v>0</v>
      </c>
      <c r="H12" s="39">
        <f t="shared" si="4"/>
        <v>6</v>
      </c>
      <c r="I12" s="253"/>
      <c r="J12" s="310">
        <f t="shared" si="5"/>
        <v>50</v>
      </c>
      <c r="K12" s="310">
        <f t="shared" si="2"/>
        <v>50</v>
      </c>
      <c r="L12" s="310">
        <f t="shared" si="2"/>
        <v>0</v>
      </c>
      <c r="M12" s="310">
        <f t="shared" si="2"/>
        <v>0</v>
      </c>
      <c r="N12" s="39">
        <f>IFERROR(((H12/$H12)*100),".")</f>
        <v>100</v>
      </c>
      <c r="O12" s="341"/>
      <c r="P12" s="337">
        <v>118</v>
      </c>
      <c r="Q12" s="337">
        <v>240</v>
      </c>
      <c r="R12" s="337">
        <v>0</v>
      </c>
      <c r="S12" s="337">
        <v>9</v>
      </c>
      <c r="T12" s="39">
        <f t="shared" si="6"/>
        <v>367</v>
      </c>
      <c r="U12" s="339"/>
      <c r="V12" s="310">
        <f>IFERROR(((P12/$T12)*100),".")</f>
        <v>32.152588555858308</v>
      </c>
      <c r="W12" s="310">
        <f t="shared" si="3"/>
        <v>65.395095367847418</v>
      </c>
      <c r="X12" s="310">
        <f t="shared" si="3"/>
        <v>0</v>
      </c>
      <c r="Y12" s="310">
        <f t="shared" si="3"/>
        <v>2.4523160762942782</v>
      </c>
      <c r="Z12" s="281">
        <f t="shared" si="3"/>
        <v>100</v>
      </c>
      <c r="AA12" s="20"/>
      <c r="AB12" s="312"/>
      <c r="AC12" s="313"/>
      <c r="AD12" s="313"/>
      <c r="AE12" s="313"/>
      <c r="AF12" s="313"/>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row>
    <row r="13" spans="1:57" ht="15" customHeight="1" x14ac:dyDescent="0.2">
      <c r="A13" s="823"/>
      <c r="B13" s="255" t="s">
        <v>18</v>
      </c>
      <c r="C13" s="340"/>
      <c r="D13" s="36">
        <v>174</v>
      </c>
      <c r="E13" s="36">
        <v>91</v>
      </c>
      <c r="F13" s="36">
        <v>0</v>
      </c>
      <c r="G13" s="36">
        <v>28</v>
      </c>
      <c r="H13" s="39">
        <f t="shared" si="4"/>
        <v>293</v>
      </c>
      <c r="I13" s="822"/>
      <c r="J13" s="310">
        <f t="shared" si="5"/>
        <v>59.385665529010232</v>
      </c>
      <c r="K13" s="310">
        <f t="shared" si="2"/>
        <v>31.058020477815703</v>
      </c>
      <c r="L13" s="310">
        <f t="shared" si="2"/>
        <v>0</v>
      </c>
      <c r="M13" s="310">
        <f t="shared" si="2"/>
        <v>9.5563139931740615</v>
      </c>
      <c r="N13" s="39">
        <f t="shared" si="2"/>
        <v>100</v>
      </c>
      <c r="O13" s="341"/>
      <c r="P13" s="337" t="s">
        <v>22</v>
      </c>
      <c r="Q13" s="337" t="s">
        <v>22</v>
      </c>
      <c r="R13" s="337" t="s">
        <v>22</v>
      </c>
      <c r="S13" s="337">
        <v>315</v>
      </c>
      <c r="T13" s="39">
        <f t="shared" si="6"/>
        <v>315</v>
      </c>
      <c r="U13" s="339"/>
      <c r="V13" s="310" t="str">
        <f t="shared" si="7"/>
        <v>.</v>
      </c>
      <c r="W13" s="310" t="str">
        <f t="shared" si="3"/>
        <v>.</v>
      </c>
      <c r="X13" s="310" t="str">
        <f t="shared" si="3"/>
        <v>.</v>
      </c>
      <c r="Y13" s="310">
        <f t="shared" si="3"/>
        <v>100</v>
      </c>
      <c r="Z13" s="281">
        <f t="shared" si="3"/>
        <v>100</v>
      </c>
      <c r="AA13" s="20"/>
      <c r="AB13" s="312"/>
      <c r="AC13" s="313"/>
      <c r="AD13" s="313"/>
      <c r="AE13" s="313"/>
      <c r="AF13" s="313"/>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row>
    <row r="14" spans="1:57" ht="15" customHeight="1" x14ac:dyDescent="0.2">
      <c r="A14" s="823"/>
      <c r="B14" s="255" t="s">
        <v>19</v>
      </c>
      <c r="C14" s="822"/>
      <c r="D14" s="36">
        <v>484</v>
      </c>
      <c r="E14" s="36">
        <v>114</v>
      </c>
      <c r="F14" s="36">
        <v>2</v>
      </c>
      <c r="G14" s="36">
        <v>0</v>
      </c>
      <c r="H14" s="39">
        <f t="shared" si="4"/>
        <v>600</v>
      </c>
      <c r="I14" s="822"/>
      <c r="J14" s="310">
        <f t="shared" si="5"/>
        <v>80.666666666666657</v>
      </c>
      <c r="K14" s="310">
        <f t="shared" si="2"/>
        <v>19</v>
      </c>
      <c r="L14" s="310">
        <f t="shared" si="2"/>
        <v>0.33333333333333337</v>
      </c>
      <c r="M14" s="310">
        <f t="shared" si="2"/>
        <v>0</v>
      </c>
      <c r="N14" s="39">
        <f t="shared" si="2"/>
        <v>100</v>
      </c>
      <c r="O14" s="341"/>
      <c r="P14" s="337">
        <v>377</v>
      </c>
      <c r="Q14" s="337">
        <v>372</v>
      </c>
      <c r="R14" s="337">
        <v>3</v>
      </c>
      <c r="S14" s="337">
        <v>0</v>
      </c>
      <c r="T14" s="39">
        <f t="shared" si="6"/>
        <v>752</v>
      </c>
      <c r="U14" s="339"/>
      <c r="V14" s="310">
        <f t="shared" si="7"/>
        <v>50.13297872340425</v>
      </c>
      <c r="W14" s="310">
        <f t="shared" si="3"/>
        <v>49.468085106382979</v>
      </c>
      <c r="X14" s="310">
        <f t="shared" si="3"/>
        <v>0.39893617021276595</v>
      </c>
      <c r="Y14" s="310">
        <f t="shared" si="3"/>
        <v>0</v>
      </c>
      <c r="Z14" s="281">
        <f t="shared" si="3"/>
        <v>100</v>
      </c>
      <c r="AA14" s="20"/>
      <c r="AB14" s="312"/>
      <c r="AC14" s="313"/>
      <c r="AD14" s="313"/>
      <c r="AE14" s="313"/>
      <c r="AF14" s="313"/>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row>
    <row r="15" spans="1:57" ht="15" customHeight="1" x14ac:dyDescent="0.2">
      <c r="A15" s="823"/>
      <c r="B15" s="255" t="s">
        <v>20</v>
      </c>
      <c r="C15" s="822"/>
      <c r="D15" s="36">
        <v>770</v>
      </c>
      <c r="E15" s="36">
        <v>298</v>
      </c>
      <c r="F15" s="36">
        <v>1</v>
      </c>
      <c r="G15" s="36">
        <v>0</v>
      </c>
      <c r="H15" s="39">
        <f t="shared" si="4"/>
        <v>1069</v>
      </c>
      <c r="I15" s="822"/>
      <c r="J15" s="310">
        <f t="shared" si="5"/>
        <v>72.029934518241348</v>
      </c>
      <c r="K15" s="310">
        <f t="shared" si="2"/>
        <v>27.876520112254443</v>
      </c>
      <c r="L15" s="310">
        <f t="shared" si="2"/>
        <v>9.3545369504209538E-2</v>
      </c>
      <c r="M15" s="310">
        <f t="shared" si="2"/>
        <v>0</v>
      </c>
      <c r="N15" s="39">
        <f t="shared" si="2"/>
        <v>100</v>
      </c>
      <c r="O15" s="341"/>
      <c r="P15" s="337">
        <v>788</v>
      </c>
      <c r="Q15" s="337">
        <v>893</v>
      </c>
      <c r="R15" s="337">
        <v>4</v>
      </c>
      <c r="S15" s="337">
        <v>1</v>
      </c>
      <c r="T15" s="39">
        <f t="shared" si="6"/>
        <v>1686</v>
      </c>
      <c r="U15" s="339"/>
      <c r="V15" s="310">
        <f t="shared" si="7"/>
        <v>46.737841043890867</v>
      </c>
      <c r="W15" s="310">
        <f t="shared" si="3"/>
        <v>52.965599051008304</v>
      </c>
      <c r="X15" s="310">
        <f t="shared" si="3"/>
        <v>0.23724792408066431</v>
      </c>
      <c r="Y15" s="310">
        <f t="shared" si="3"/>
        <v>5.9311981020166077E-2</v>
      </c>
      <c r="Z15" s="281">
        <f t="shared" si="3"/>
        <v>100</v>
      </c>
      <c r="AA15" s="20"/>
      <c r="AB15" s="312"/>
      <c r="AC15" s="313"/>
      <c r="AD15" s="313"/>
      <c r="AE15" s="313"/>
      <c r="AF15" s="313"/>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row>
    <row r="16" spans="1:57" ht="15" customHeight="1" x14ac:dyDescent="0.2">
      <c r="A16" s="823"/>
      <c r="B16" s="255" t="s">
        <v>21</v>
      </c>
      <c r="C16" s="822"/>
      <c r="D16" s="36">
        <v>834</v>
      </c>
      <c r="E16" s="36">
        <v>366</v>
      </c>
      <c r="F16" s="36">
        <v>0</v>
      </c>
      <c r="G16" s="36">
        <v>0</v>
      </c>
      <c r="H16" s="39">
        <f t="shared" si="4"/>
        <v>1200</v>
      </c>
      <c r="I16" s="822"/>
      <c r="J16" s="310">
        <f t="shared" si="5"/>
        <v>69.5</v>
      </c>
      <c r="K16" s="310">
        <f t="shared" si="2"/>
        <v>30.5</v>
      </c>
      <c r="L16" s="310">
        <f t="shared" si="2"/>
        <v>0</v>
      </c>
      <c r="M16" s="310">
        <f t="shared" si="2"/>
        <v>0</v>
      </c>
      <c r="N16" s="39">
        <f t="shared" si="2"/>
        <v>100</v>
      </c>
      <c r="O16" s="341"/>
      <c r="P16" s="337">
        <v>1309</v>
      </c>
      <c r="Q16" s="337">
        <v>1454</v>
      </c>
      <c r="R16" s="337">
        <v>0</v>
      </c>
      <c r="S16" s="337">
        <v>0</v>
      </c>
      <c r="T16" s="39">
        <f t="shared" si="6"/>
        <v>2763</v>
      </c>
      <c r="U16" s="339"/>
      <c r="V16" s="310">
        <f t="shared" si="7"/>
        <v>47.376040535649658</v>
      </c>
      <c r="W16" s="310">
        <f t="shared" si="3"/>
        <v>52.623959464350342</v>
      </c>
      <c r="X16" s="310">
        <f t="shared" si="3"/>
        <v>0</v>
      </c>
      <c r="Y16" s="310">
        <f t="shared" si="3"/>
        <v>0</v>
      </c>
      <c r="Z16" s="281">
        <f t="shared" si="3"/>
        <v>100</v>
      </c>
      <c r="AA16" s="20"/>
      <c r="AB16" s="312"/>
      <c r="AC16" s="313"/>
      <c r="AD16" s="313"/>
      <c r="AE16" s="313"/>
      <c r="AF16" s="313"/>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row>
    <row r="17" spans="1:57" ht="15" customHeight="1" x14ac:dyDescent="0.2">
      <c r="A17" s="823"/>
      <c r="B17" s="255" t="s">
        <v>23</v>
      </c>
      <c r="C17" s="822"/>
      <c r="D17" s="36">
        <v>0</v>
      </c>
      <c r="E17" s="36">
        <v>0</v>
      </c>
      <c r="F17" s="36">
        <v>0</v>
      </c>
      <c r="G17" s="36">
        <v>44</v>
      </c>
      <c r="H17" s="39">
        <f t="shared" si="4"/>
        <v>44</v>
      </c>
      <c r="I17" s="253"/>
      <c r="J17" s="310">
        <f t="shared" si="5"/>
        <v>0</v>
      </c>
      <c r="K17" s="310">
        <f t="shared" si="2"/>
        <v>0</v>
      </c>
      <c r="L17" s="310">
        <f t="shared" si="2"/>
        <v>0</v>
      </c>
      <c r="M17" s="310">
        <f t="shared" si="2"/>
        <v>100</v>
      </c>
      <c r="N17" s="39">
        <f t="shared" si="2"/>
        <v>100</v>
      </c>
      <c r="O17" s="341"/>
      <c r="P17" s="337" t="s">
        <v>22</v>
      </c>
      <c r="Q17" s="337" t="s">
        <v>22</v>
      </c>
      <c r="R17" s="337" t="s">
        <v>22</v>
      </c>
      <c r="S17" s="337">
        <v>1480</v>
      </c>
      <c r="T17" s="39">
        <f t="shared" si="6"/>
        <v>1480</v>
      </c>
      <c r="U17" s="339"/>
      <c r="V17" s="310" t="str">
        <f t="shared" si="7"/>
        <v>.</v>
      </c>
      <c r="W17" s="310" t="str">
        <f t="shared" si="3"/>
        <v>.</v>
      </c>
      <c r="X17" s="310" t="str">
        <f t="shared" si="3"/>
        <v>.</v>
      </c>
      <c r="Y17" s="310">
        <f t="shared" si="3"/>
        <v>100</v>
      </c>
      <c r="Z17" s="281">
        <f t="shared" si="3"/>
        <v>100</v>
      </c>
      <c r="AA17" s="20"/>
      <c r="AB17" s="312"/>
      <c r="AC17" s="313"/>
      <c r="AD17" s="313"/>
      <c r="AE17" s="313"/>
      <c r="AF17" s="313"/>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row>
    <row r="18" spans="1:57" ht="15" customHeight="1" x14ac:dyDescent="0.2">
      <c r="A18" s="823"/>
      <c r="B18" s="255" t="s">
        <v>24</v>
      </c>
      <c r="C18" s="340"/>
      <c r="D18" s="36">
        <v>11</v>
      </c>
      <c r="E18" s="36">
        <v>0</v>
      </c>
      <c r="F18" s="36">
        <v>0</v>
      </c>
      <c r="G18" s="36">
        <v>0</v>
      </c>
      <c r="H18" s="39">
        <f t="shared" si="4"/>
        <v>11</v>
      </c>
      <c r="I18" s="822"/>
      <c r="J18" s="310">
        <f t="shared" si="5"/>
        <v>100</v>
      </c>
      <c r="K18" s="310">
        <f t="shared" si="2"/>
        <v>0</v>
      </c>
      <c r="L18" s="310">
        <f t="shared" si="2"/>
        <v>0</v>
      </c>
      <c r="M18" s="310">
        <f t="shared" si="2"/>
        <v>0</v>
      </c>
      <c r="N18" s="39">
        <f t="shared" si="2"/>
        <v>100</v>
      </c>
      <c r="O18" s="341"/>
      <c r="P18" s="337">
        <v>13</v>
      </c>
      <c r="Q18" s="337">
        <v>15</v>
      </c>
      <c r="R18" s="337">
        <v>0</v>
      </c>
      <c r="S18" s="337">
        <v>0</v>
      </c>
      <c r="T18" s="39">
        <f t="shared" si="6"/>
        <v>28</v>
      </c>
      <c r="U18" s="339"/>
      <c r="V18" s="310">
        <f t="shared" si="7"/>
        <v>46.428571428571431</v>
      </c>
      <c r="W18" s="310">
        <f t="shared" si="3"/>
        <v>53.571428571428569</v>
      </c>
      <c r="X18" s="310">
        <f t="shared" si="3"/>
        <v>0</v>
      </c>
      <c r="Y18" s="310">
        <f t="shared" si="3"/>
        <v>0</v>
      </c>
      <c r="Z18" s="281">
        <f t="shared" si="3"/>
        <v>100</v>
      </c>
      <c r="AA18" s="20"/>
      <c r="AB18" s="312"/>
      <c r="AC18" s="313"/>
      <c r="AD18" s="313"/>
      <c r="AE18" s="313"/>
      <c r="AF18" s="313"/>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row>
    <row r="19" spans="1:57" ht="15" customHeight="1" x14ac:dyDescent="0.2">
      <c r="A19" s="823"/>
      <c r="B19" s="255" t="s">
        <v>25</v>
      </c>
      <c r="C19" s="822"/>
      <c r="D19" s="36">
        <v>1256</v>
      </c>
      <c r="E19" s="36">
        <v>844</v>
      </c>
      <c r="F19" s="36">
        <v>1</v>
      </c>
      <c r="G19" s="36">
        <v>0</v>
      </c>
      <c r="H19" s="39">
        <f t="shared" si="4"/>
        <v>2101</v>
      </c>
      <c r="I19" s="822"/>
      <c r="J19" s="310">
        <f t="shared" si="5"/>
        <v>59.781056639695386</v>
      </c>
      <c r="K19" s="310">
        <f t="shared" si="2"/>
        <v>40.171346977629703</v>
      </c>
      <c r="L19" s="310">
        <f t="shared" si="2"/>
        <v>4.7596382674916705E-2</v>
      </c>
      <c r="M19" s="310">
        <f t="shared" si="2"/>
        <v>0</v>
      </c>
      <c r="N19" s="39">
        <f t="shared" si="2"/>
        <v>100</v>
      </c>
      <c r="O19" s="341"/>
      <c r="P19" s="337">
        <v>735</v>
      </c>
      <c r="Q19" s="337">
        <v>1223</v>
      </c>
      <c r="R19" s="337">
        <v>12</v>
      </c>
      <c r="S19" s="337">
        <v>0</v>
      </c>
      <c r="T19" s="39">
        <f t="shared" si="6"/>
        <v>1970</v>
      </c>
      <c r="U19" s="339"/>
      <c r="V19" s="310">
        <f t="shared" si="7"/>
        <v>37.309644670050766</v>
      </c>
      <c r="W19" s="310">
        <f t="shared" si="3"/>
        <v>62.08121827411167</v>
      </c>
      <c r="X19" s="310">
        <f t="shared" si="3"/>
        <v>0.60913705583756339</v>
      </c>
      <c r="Y19" s="310">
        <f t="shared" si="3"/>
        <v>0</v>
      </c>
      <c r="Z19" s="281">
        <f t="shared" si="3"/>
        <v>100</v>
      </c>
      <c r="AA19" s="20"/>
      <c r="AB19" s="312"/>
      <c r="AC19" s="313"/>
      <c r="AD19" s="313"/>
      <c r="AE19" s="313"/>
      <c r="AF19" s="313"/>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row>
    <row r="20" spans="1:57" ht="15" customHeight="1" x14ac:dyDescent="0.2">
      <c r="A20" s="823"/>
      <c r="B20" s="255" t="s">
        <v>26</v>
      </c>
      <c r="C20" s="822"/>
      <c r="D20" s="36">
        <v>15</v>
      </c>
      <c r="E20" s="36">
        <v>17</v>
      </c>
      <c r="F20" s="36">
        <v>0</v>
      </c>
      <c r="G20" s="36">
        <v>0</v>
      </c>
      <c r="H20" s="39">
        <f t="shared" si="4"/>
        <v>32</v>
      </c>
      <c r="I20" s="253"/>
      <c r="J20" s="310">
        <f t="shared" si="5"/>
        <v>46.875</v>
      </c>
      <c r="K20" s="310">
        <f t="shared" si="2"/>
        <v>53.125</v>
      </c>
      <c r="L20" s="310">
        <f t="shared" si="2"/>
        <v>0</v>
      </c>
      <c r="M20" s="310">
        <f t="shared" si="2"/>
        <v>0</v>
      </c>
      <c r="N20" s="39">
        <f t="shared" si="2"/>
        <v>100</v>
      </c>
      <c r="O20" s="341"/>
      <c r="P20" s="337">
        <v>394</v>
      </c>
      <c r="Q20" s="337">
        <v>464</v>
      </c>
      <c r="R20" s="337">
        <v>1</v>
      </c>
      <c r="S20" s="337">
        <v>0</v>
      </c>
      <c r="T20" s="39">
        <f t="shared" si="6"/>
        <v>859</v>
      </c>
      <c r="U20" s="339"/>
      <c r="V20" s="310">
        <f t="shared" si="7"/>
        <v>45.867287543655408</v>
      </c>
      <c r="W20" s="310">
        <f t="shared" si="3"/>
        <v>54.016298020954601</v>
      </c>
      <c r="X20" s="310">
        <f t="shared" si="3"/>
        <v>0.11641443538998836</v>
      </c>
      <c r="Y20" s="310">
        <f t="shared" si="3"/>
        <v>0</v>
      </c>
      <c r="Z20" s="281">
        <f t="shared" si="3"/>
        <v>100</v>
      </c>
      <c r="AA20" s="20"/>
      <c r="AB20" s="312"/>
      <c r="AC20" s="313"/>
      <c r="AD20" s="313"/>
      <c r="AE20" s="313"/>
      <c r="AF20" s="313"/>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row>
    <row r="21" spans="1:57" ht="15" customHeight="1" x14ac:dyDescent="0.2">
      <c r="A21" s="823"/>
      <c r="B21" s="255" t="s">
        <v>70</v>
      </c>
      <c r="C21" s="822"/>
      <c r="D21" s="39" t="s">
        <v>22</v>
      </c>
      <c r="E21" s="39" t="s">
        <v>22</v>
      </c>
      <c r="F21" s="39" t="s">
        <v>22</v>
      </c>
      <c r="G21" s="39" t="s">
        <v>22</v>
      </c>
      <c r="H21" s="39" t="s">
        <v>22</v>
      </c>
      <c r="I21" s="253"/>
      <c r="J21" s="310" t="str">
        <f t="shared" si="5"/>
        <v>.</v>
      </c>
      <c r="K21" s="310" t="str">
        <f t="shared" si="2"/>
        <v>.</v>
      </c>
      <c r="L21" s="310" t="str">
        <f t="shared" si="2"/>
        <v>.</v>
      </c>
      <c r="M21" s="310" t="str">
        <f t="shared" si="2"/>
        <v>.</v>
      </c>
      <c r="N21" s="39" t="str">
        <f t="shared" si="2"/>
        <v>.</v>
      </c>
      <c r="O21" s="341"/>
      <c r="P21" s="337" t="s">
        <v>22</v>
      </c>
      <c r="Q21" s="337" t="s">
        <v>22</v>
      </c>
      <c r="R21" s="337" t="s">
        <v>22</v>
      </c>
      <c r="S21" s="337" t="s">
        <v>22</v>
      </c>
      <c r="T21" s="39" t="s">
        <v>22</v>
      </c>
      <c r="U21" s="339"/>
      <c r="V21" s="310" t="str">
        <f t="shared" si="7"/>
        <v>.</v>
      </c>
      <c r="W21" s="310" t="str">
        <f t="shared" si="3"/>
        <v>.</v>
      </c>
      <c r="X21" s="310" t="str">
        <f t="shared" si="3"/>
        <v>.</v>
      </c>
      <c r="Y21" s="310" t="str">
        <f t="shared" si="3"/>
        <v>.</v>
      </c>
      <c r="Z21" s="281" t="str">
        <f t="shared" si="3"/>
        <v>.</v>
      </c>
      <c r="AA21" s="20"/>
      <c r="AB21" s="312"/>
      <c r="AC21" s="313"/>
      <c r="AD21" s="313"/>
      <c r="AE21" s="313"/>
      <c r="AF21" s="313"/>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row>
    <row r="22" spans="1:57" ht="15" customHeight="1" x14ac:dyDescent="0.2">
      <c r="A22" s="823"/>
      <c r="B22" s="255" t="s">
        <v>28</v>
      </c>
      <c r="C22" s="822"/>
      <c r="D22" s="36">
        <v>1041</v>
      </c>
      <c r="E22" s="36">
        <v>123</v>
      </c>
      <c r="F22" s="36">
        <v>0</v>
      </c>
      <c r="G22" s="36">
        <v>0</v>
      </c>
      <c r="H22" s="39">
        <f t="shared" si="4"/>
        <v>1164</v>
      </c>
      <c r="I22" s="253"/>
      <c r="J22" s="310">
        <f t="shared" si="5"/>
        <v>89.432989690721655</v>
      </c>
      <c r="K22" s="310">
        <f t="shared" si="2"/>
        <v>10.56701030927835</v>
      </c>
      <c r="L22" s="310">
        <f t="shared" si="2"/>
        <v>0</v>
      </c>
      <c r="M22" s="310">
        <f t="shared" si="2"/>
        <v>0</v>
      </c>
      <c r="N22" s="39">
        <f t="shared" si="2"/>
        <v>100</v>
      </c>
      <c r="O22" s="341"/>
      <c r="P22" s="337">
        <v>309</v>
      </c>
      <c r="Q22" s="337">
        <v>290</v>
      </c>
      <c r="R22" s="337">
        <v>0</v>
      </c>
      <c r="S22" s="337">
        <v>5</v>
      </c>
      <c r="T22" s="39">
        <f t="shared" ref="T22:T26" si="8">SUBTOTAL(9,P22:S22)</f>
        <v>604</v>
      </c>
      <c r="U22" s="339"/>
      <c r="V22" s="310">
        <f t="shared" si="7"/>
        <v>51.158940397350996</v>
      </c>
      <c r="W22" s="310">
        <f t="shared" si="3"/>
        <v>48.013245033112582</v>
      </c>
      <c r="X22" s="310">
        <f t="shared" si="3"/>
        <v>0</v>
      </c>
      <c r="Y22" s="310">
        <f t="shared" si="3"/>
        <v>0.82781456953642385</v>
      </c>
      <c r="Z22" s="281">
        <f t="shared" si="3"/>
        <v>100</v>
      </c>
      <c r="AA22" s="20"/>
      <c r="AB22" s="312"/>
      <c r="AC22" s="313"/>
      <c r="AD22" s="313"/>
      <c r="AE22" s="313"/>
      <c r="AF22" s="313"/>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row>
    <row r="23" spans="1:57" ht="15" customHeight="1" x14ac:dyDescent="0.2">
      <c r="A23" s="823"/>
      <c r="B23" s="255" t="s">
        <v>29</v>
      </c>
      <c r="C23" s="822"/>
      <c r="D23" s="36">
        <v>10</v>
      </c>
      <c r="E23" s="36">
        <v>2</v>
      </c>
      <c r="F23" s="36">
        <v>0</v>
      </c>
      <c r="G23" s="36">
        <v>0</v>
      </c>
      <c r="H23" s="39">
        <f t="shared" si="4"/>
        <v>12</v>
      </c>
      <c r="I23" s="822"/>
      <c r="J23" s="310">
        <f t="shared" si="5"/>
        <v>83.333333333333343</v>
      </c>
      <c r="K23" s="310">
        <f t="shared" si="5"/>
        <v>16.666666666666664</v>
      </c>
      <c r="L23" s="310">
        <f t="shared" si="5"/>
        <v>0</v>
      </c>
      <c r="M23" s="310">
        <f t="shared" si="5"/>
        <v>0</v>
      </c>
      <c r="N23" s="39">
        <f t="shared" si="5"/>
        <v>100</v>
      </c>
      <c r="O23" s="341"/>
      <c r="P23" s="337">
        <v>309</v>
      </c>
      <c r="Q23" s="337">
        <v>513</v>
      </c>
      <c r="R23" s="337">
        <v>0</v>
      </c>
      <c r="S23" s="337">
        <v>4</v>
      </c>
      <c r="T23" s="39">
        <f t="shared" si="8"/>
        <v>826</v>
      </c>
      <c r="U23" s="339"/>
      <c r="V23" s="310">
        <f t="shared" si="7"/>
        <v>37.409200968523002</v>
      </c>
      <c r="W23" s="310">
        <f t="shared" si="7"/>
        <v>62.106537530266351</v>
      </c>
      <c r="X23" s="310">
        <f t="shared" si="7"/>
        <v>0</v>
      </c>
      <c r="Y23" s="310">
        <f t="shared" si="7"/>
        <v>0.48426150121065376</v>
      </c>
      <c r="Z23" s="281">
        <f t="shared" si="7"/>
        <v>100</v>
      </c>
      <c r="AA23" s="20"/>
      <c r="AB23" s="312"/>
      <c r="AC23" s="313"/>
      <c r="AD23" s="313"/>
      <c r="AE23" s="313"/>
      <c r="AF23" s="313"/>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row>
    <row r="24" spans="1:57" ht="15" customHeight="1" x14ac:dyDescent="0.2">
      <c r="A24" s="823"/>
      <c r="B24" s="255" t="s">
        <v>30</v>
      </c>
      <c r="C24" s="822"/>
      <c r="D24" s="36">
        <v>419</v>
      </c>
      <c r="E24" s="36">
        <v>41</v>
      </c>
      <c r="F24" s="36">
        <v>0</v>
      </c>
      <c r="G24" s="36">
        <v>0</v>
      </c>
      <c r="H24" s="39">
        <f t="shared" si="4"/>
        <v>460</v>
      </c>
      <c r="I24" s="822"/>
      <c r="J24" s="310">
        <f t="shared" si="5"/>
        <v>91.086956521739125</v>
      </c>
      <c r="K24" s="310">
        <f t="shared" si="5"/>
        <v>8.9130434782608692</v>
      </c>
      <c r="L24" s="310">
        <f t="shared" si="5"/>
        <v>0</v>
      </c>
      <c r="M24" s="310">
        <f t="shared" si="5"/>
        <v>0</v>
      </c>
      <c r="N24" s="39">
        <f t="shared" si="5"/>
        <v>100</v>
      </c>
      <c r="O24" s="341"/>
      <c r="P24" s="337">
        <v>371</v>
      </c>
      <c r="Q24" s="337">
        <v>498</v>
      </c>
      <c r="R24" s="337">
        <v>2</v>
      </c>
      <c r="S24" s="337">
        <v>0</v>
      </c>
      <c r="T24" s="39">
        <f t="shared" si="8"/>
        <v>871</v>
      </c>
      <c r="U24" s="339"/>
      <c r="V24" s="310">
        <f t="shared" si="7"/>
        <v>42.594718714121697</v>
      </c>
      <c r="W24" s="310">
        <f t="shared" si="7"/>
        <v>57.175660160734786</v>
      </c>
      <c r="X24" s="310">
        <f t="shared" si="7"/>
        <v>0.22962112514351321</v>
      </c>
      <c r="Y24" s="310">
        <f t="shared" si="7"/>
        <v>0</v>
      </c>
      <c r="Z24" s="281">
        <f t="shared" si="7"/>
        <v>100</v>
      </c>
      <c r="AA24" s="20"/>
      <c r="AB24" s="312"/>
      <c r="AC24" s="313"/>
      <c r="AD24" s="313"/>
      <c r="AE24" s="313"/>
      <c r="AF24" s="313"/>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row>
    <row r="25" spans="1:57" ht="15" customHeight="1" x14ac:dyDescent="0.2">
      <c r="A25" s="823"/>
      <c r="B25" s="255" t="s">
        <v>31</v>
      </c>
      <c r="C25" s="822"/>
      <c r="D25" s="36">
        <v>603</v>
      </c>
      <c r="E25" s="36">
        <v>3</v>
      </c>
      <c r="F25" s="36">
        <v>0</v>
      </c>
      <c r="G25" s="36">
        <v>0</v>
      </c>
      <c r="H25" s="39">
        <f t="shared" si="4"/>
        <v>606</v>
      </c>
      <c r="I25" s="822"/>
      <c r="J25" s="310">
        <f t="shared" si="5"/>
        <v>99.504950495049499</v>
      </c>
      <c r="K25" s="310">
        <f t="shared" si="5"/>
        <v>0.49504950495049505</v>
      </c>
      <c r="L25" s="310">
        <f t="shared" si="5"/>
        <v>0</v>
      </c>
      <c r="M25" s="310">
        <f t="shared" si="5"/>
        <v>0</v>
      </c>
      <c r="N25" s="39">
        <f t="shared" si="5"/>
        <v>100</v>
      </c>
      <c r="O25" s="341"/>
      <c r="P25" s="337">
        <v>30</v>
      </c>
      <c r="Q25" s="337">
        <v>96</v>
      </c>
      <c r="R25" s="337">
        <v>1</v>
      </c>
      <c r="S25" s="337">
        <v>0</v>
      </c>
      <c r="T25" s="39">
        <f t="shared" si="8"/>
        <v>127</v>
      </c>
      <c r="U25" s="339"/>
      <c r="V25" s="310">
        <f t="shared" si="7"/>
        <v>23.622047244094489</v>
      </c>
      <c r="W25" s="310">
        <f t="shared" si="7"/>
        <v>75.590551181102356</v>
      </c>
      <c r="X25" s="310">
        <f t="shared" si="7"/>
        <v>0.78740157480314954</v>
      </c>
      <c r="Y25" s="310">
        <f t="shared" si="7"/>
        <v>0</v>
      </c>
      <c r="Z25" s="281">
        <f t="shared" si="7"/>
        <v>100</v>
      </c>
      <c r="AA25" s="20"/>
      <c r="AB25" s="312"/>
      <c r="AC25" s="313"/>
      <c r="AD25" s="313"/>
      <c r="AE25" s="313"/>
      <c r="AF25" s="313"/>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row>
    <row r="26" spans="1:57" ht="15" customHeight="1" x14ac:dyDescent="0.2">
      <c r="A26" s="823"/>
      <c r="B26" s="255" t="s">
        <v>32</v>
      </c>
      <c r="C26" s="822"/>
      <c r="D26" s="36">
        <v>778</v>
      </c>
      <c r="E26" s="36">
        <v>76</v>
      </c>
      <c r="F26" s="36">
        <v>0</v>
      </c>
      <c r="G26" s="36">
        <v>0</v>
      </c>
      <c r="H26" s="39">
        <f t="shared" si="4"/>
        <v>854</v>
      </c>
      <c r="I26" s="822"/>
      <c r="J26" s="310">
        <f t="shared" si="5"/>
        <v>91.100702576112411</v>
      </c>
      <c r="K26" s="310">
        <f t="shared" si="5"/>
        <v>8.8992974238875888</v>
      </c>
      <c r="L26" s="310">
        <f t="shared" si="5"/>
        <v>0</v>
      </c>
      <c r="M26" s="310">
        <f t="shared" si="5"/>
        <v>0</v>
      </c>
      <c r="N26" s="39">
        <f t="shared" si="5"/>
        <v>100</v>
      </c>
      <c r="O26" s="341"/>
      <c r="P26" s="337">
        <v>107</v>
      </c>
      <c r="Q26" s="337">
        <v>146</v>
      </c>
      <c r="R26" s="337">
        <v>0</v>
      </c>
      <c r="S26" s="337">
        <v>0</v>
      </c>
      <c r="T26" s="39">
        <f t="shared" si="8"/>
        <v>253</v>
      </c>
      <c r="U26" s="339"/>
      <c r="V26" s="310">
        <f t="shared" si="7"/>
        <v>42.292490118577078</v>
      </c>
      <c r="W26" s="310">
        <f t="shared" si="7"/>
        <v>57.707509881422922</v>
      </c>
      <c r="X26" s="310">
        <f t="shared" si="7"/>
        <v>0</v>
      </c>
      <c r="Y26" s="310">
        <f t="shared" si="7"/>
        <v>0</v>
      </c>
      <c r="Z26" s="281">
        <f t="shared" si="7"/>
        <v>100</v>
      </c>
      <c r="AA26" s="20"/>
      <c r="AB26" s="312"/>
      <c r="AC26" s="313"/>
      <c r="AD26" s="313"/>
      <c r="AE26" s="313"/>
      <c r="AF26" s="313"/>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row>
    <row r="27" spans="1:57" ht="15" customHeight="1" x14ac:dyDescent="0.2">
      <c r="A27" s="823"/>
      <c r="B27" s="255" t="s">
        <v>644</v>
      </c>
      <c r="C27" s="822"/>
      <c r="D27" s="36">
        <v>320</v>
      </c>
      <c r="E27" s="36">
        <v>62</v>
      </c>
      <c r="F27" s="36">
        <v>0</v>
      </c>
      <c r="G27" s="36">
        <v>0</v>
      </c>
      <c r="H27" s="39">
        <f t="shared" si="4"/>
        <v>382</v>
      </c>
      <c r="I27" s="822"/>
      <c r="J27" s="310">
        <f t="shared" si="5"/>
        <v>83.769633507853399</v>
      </c>
      <c r="K27" s="310">
        <f t="shared" si="5"/>
        <v>16.230366492146597</v>
      </c>
      <c r="L27" s="310">
        <f t="shared" si="5"/>
        <v>0</v>
      </c>
      <c r="M27" s="310">
        <f t="shared" si="5"/>
        <v>0</v>
      </c>
      <c r="N27" s="39">
        <f t="shared" si="5"/>
        <v>100</v>
      </c>
      <c r="O27" s="341"/>
      <c r="P27" s="337" t="s">
        <v>22</v>
      </c>
      <c r="Q27" s="337" t="s">
        <v>22</v>
      </c>
      <c r="R27" s="337" t="s">
        <v>22</v>
      </c>
      <c r="S27" s="337" t="s">
        <v>22</v>
      </c>
      <c r="T27" s="39" t="s">
        <v>22</v>
      </c>
      <c r="U27" s="339"/>
      <c r="V27" s="310" t="str">
        <f t="shared" si="7"/>
        <v>.</v>
      </c>
      <c r="W27" s="310" t="str">
        <f t="shared" si="7"/>
        <v>.</v>
      </c>
      <c r="X27" s="310" t="str">
        <f t="shared" si="7"/>
        <v>.</v>
      </c>
      <c r="Y27" s="310" t="str">
        <f t="shared" si="7"/>
        <v>.</v>
      </c>
      <c r="Z27" s="281" t="str">
        <f t="shared" si="7"/>
        <v>.</v>
      </c>
      <c r="AA27" s="20"/>
      <c r="AB27" s="312"/>
      <c r="AC27" s="313"/>
      <c r="AD27" s="313"/>
      <c r="AE27" s="313"/>
      <c r="AF27" s="313"/>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row>
    <row r="28" spans="1:57" ht="15" customHeight="1" x14ac:dyDescent="0.2">
      <c r="A28" s="823"/>
      <c r="B28" s="255" t="s">
        <v>34</v>
      </c>
      <c r="C28" s="822"/>
      <c r="D28" s="36">
        <v>285</v>
      </c>
      <c r="E28" s="36">
        <v>16</v>
      </c>
      <c r="F28" s="36">
        <v>0</v>
      </c>
      <c r="G28" s="36">
        <v>0</v>
      </c>
      <c r="H28" s="39">
        <f t="shared" si="4"/>
        <v>301</v>
      </c>
      <c r="I28" s="253"/>
      <c r="J28" s="310">
        <f t="shared" si="5"/>
        <v>94.684385382059801</v>
      </c>
      <c r="K28" s="310">
        <f t="shared" si="5"/>
        <v>5.3156146179401995</v>
      </c>
      <c r="L28" s="310">
        <f t="shared" si="5"/>
        <v>0</v>
      </c>
      <c r="M28" s="310">
        <f t="shared" si="5"/>
        <v>0</v>
      </c>
      <c r="N28" s="39">
        <f t="shared" si="5"/>
        <v>100</v>
      </c>
      <c r="O28" s="341"/>
      <c r="P28" s="337">
        <v>49</v>
      </c>
      <c r="Q28" s="337">
        <v>101</v>
      </c>
      <c r="R28" s="337">
        <v>0</v>
      </c>
      <c r="S28" s="337">
        <v>1</v>
      </c>
      <c r="T28" s="39">
        <f t="shared" ref="T28:T32" si="9">SUBTOTAL(9,P28:S28)</f>
        <v>151</v>
      </c>
      <c r="U28" s="339"/>
      <c r="V28" s="310">
        <f t="shared" si="7"/>
        <v>32.450331125827816</v>
      </c>
      <c r="W28" s="310">
        <f t="shared" si="7"/>
        <v>66.88741721854305</v>
      </c>
      <c r="X28" s="310">
        <f t="shared" si="7"/>
        <v>0</v>
      </c>
      <c r="Y28" s="310">
        <f t="shared" si="7"/>
        <v>0.66225165562913912</v>
      </c>
      <c r="Z28" s="281">
        <f t="shared" si="7"/>
        <v>100</v>
      </c>
      <c r="AA28" s="20"/>
      <c r="AB28" s="312"/>
      <c r="AC28" s="313"/>
      <c r="AD28" s="313"/>
      <c r="AE28" s="313"/>
      <c r="AF28" s="313"/>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row>
    <row r="29" spans="1:57" ht="15" customHeight="1" x14ac:dyDescent="0.2">
      <c r="A29" s="823"/>
      <c r="B29" s="255" t="s">
        <v>35</v>
      </c>
      <c r="C29" s="822"/>
      <c r="D29" s="36">
        <v>70</v>
      </c>
      <c r="E29" s="36">
        <v>4</v>
      </c>
      <c r="F29" s="36">
        <v>0</v>
      </c>
      <c r="G29" s="36">
        <v>0</v>
      </c>
      <c r="H29" s="39">
        <f t="shared" si="4"/>
        <v>74</v>
      </c>
      <c r="I29" s="822"/>
      <c r="J29" s="310">
        <f t="shared" si="5"/>
        <v>94.594594594594597</v>
      </c>
      <c r="K29" s="310">
        <f t="shared" si="5"/>
        <v>5.4054054054054053</v>
      </c>
      <c r="L29" s="310">
        <f t="shared" si="5"/>
        <v>0</v>
      </c>
      <c r="M29" s="310">
        <f t="shared" si="5"/>
        <v>0</v>
      </c>
      <c r="N29" s="39">
        <f t="shared" si="5"/>
        <v>100</v>
      </c>
      <c r="O29" s="341"/>
      <c r="P29" s="337">
        <v>79</v>
      </c>
      <c r="Q29" s="337">
        <v>123</v>
      </c>
      <c r="R29" s="337">
        <v>0</v>
      </c>
      <c r="S29" s="337">
        <v>0</v>
      </c>
      <c r="T29" s="39">
        <f t="shared" si="9"/>
        <v>202</v>
      </c>
      <c r="U29" s="339"/>
      <c r="V29" s="310">
        <f t="shared" si="7"/>
        <v>39.10891089108911</v>
      </c>
      <c r="W29" s="310">
        <f t="shared" si="7"/>
        <v>60.89108910891089</v>
      </c>
      <c r="X29" s="310">
        <f t="shared" si="7"/>
        <v>0</v>
      </c>
      <c r="Y29" s="310">
        <f t="shared" si="7"/>
        <v>0</v>
      </c>
      <c r="Z29" s="281">
        <f t="shared" si="7"/>
        <v>100</v>
      </c>
      <c r="AA29" s="20"/>
      <c r="AB29" s="312"/>
      <c r="AC29" s="313"/>
      <c r="AD29" s="313"/>
      <c r="AE29" s="313"/>
      <c r="AF29" s="313"/>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row>
    <row r="30" spans="1:57" ht="15" customHeight="1" x14ac:dyDescent="0.2">
      <c r="A30" s="823"/>
      <c r="B30" s="255" t="s">
        <v>36</v>
      </c>
      <c r="C30" s="822"/>
      <c r="D30" s="36">
        <v>839</v>
      </c>
      <c r="E30" s="36">
        <v>45</v>
      </c>
      <c r="F30" s="36">
        <v>0</v>
      </c>
      <c r="G30" s="36">
        <v>0</v>
      </c>
      <c r="H30" s="39">
        <f t="shared" si="4"/>
        <v>884</v>
      </c>
      <c r="I30" s="822"/>
      <c r="J30" s="310">
        <f t="shared" si="5"/>
        <v>94.909502262443439</v>
      </c>
      <c r="K30" s="310">
        <f t="shared" si="5"/>
        <v>5.0904977375565608</v>
      </c>
      <c r="L30" s="310">
        <f t="shared" si="5"/>
        <v>0</v>
      </c>
      <c r="M30" s="310">
        <f t="shared" si="5"/>
        <v>0</v>
      </c>
      <c r="N30" s="39">
        <f t="shared" si="5"/>
        <v>100</v>
      </c>
      <c r="O30" s="341"/>
      <c r="P30" s="337">
        <v>446</v>
      </c>
      <c r="Q30" s="337">
        <v>655</v>
      </c>
      <c r="R30" s="337">
        <v>0</v>
      </c>
      <c r="S30" s="337">
        <v>0</v>
      </c>
      <c r="T30" s="39">
        <f t="shared" si="9"/>
        <v>1101</v>
      </c>
      <c r="U30" s="339"/>
      <c r="V30" s="310">
        <f t="shared" si="7"/>
        <v>40.508628519527704</v>
      </c>
      <c r="W30" s="310">
        <f t="shared" si="7"/>
        <v>59.491371480472296</v>
      </c>
      <c r="X30" s="310">
        <f t="shared" si="7"/>
        <v>0</v>
      </c>
      <c r="Y30" s="310">
        <f t="shared" si="7"/>
        <v>0</v>
      </c>
      <c r="Z30" s="281">
        <f t="shared" si="7"/>
        <v>100</v>
      </c>
      <c r="AA30" s="20"/>
      <c r="AB30" s="312"/>
      <c r="AC30" s="313"/>
      <c r="AD30" s="313"/>
      <c r="AE30" s="313"/>
      <c r="AF30" s="313"/>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row>
    <row r="31" spans="1:57" ht="15" customHeight="1" x14ac:dyDescent="0.2">
      <c r="A31" s="823"/>
      <c r="B31" s="255" t="s">
        <v>37</v>
      </c>
      <c r="C31" s="822"/>
      <c r="D31" s="36">
        <v>191</v>
      </c>
      <c r="E31" s="36">
        <v>14</v>
      </c>
      <c r="F31" s="36">
        <v>0</v>
      </c>
      <c r="G31" s="36">
        <v>0</v>
      </c>
      <c r="H31" s="39">
        <f t="shared" si="4"/>
        <v>205</v>
      </c>
      <c r="I31" s="822"/>
      <c r="J31" s="310">
        <f t="shared" si="5"/>
        <v>93.170731707317074</v>
      </c>
      <c r="K31" s="310">
        <f t="shared" si="5"/>
        <v>6.8292682926829276</v>
      </c>
      <c r="L31" s="310">
        <f t="shared" si="5"/>
        <v>0</v>
      </c>
      <c r="M31" s="310">
        <f t="shared" si="5"/>
        <v>0</v>
      </c>
      <c r="N31" s="39">
        <f t="shared" si="5"/>
        <v>100</v>
      </c>
      <c r="O31" s="341"/>
      <c r="P31" s="337">
        <v>152</v>
      </c>
      <c r="Q31" s="337">
        <v>308</v>
      </c>
      <c r="R31" s="337">
        <v>0</v>
      </c>
      <c r="S31" s="337">
        <v>0</v>
      </c>
      <c r="T31" s="39">
        <f t="shared" si="9"/>
        <v>460</v>
      </c>
      <c r="U31" s="339"/>
      <c r="V31" s="310">
        <f t="shared" si="7"/>
        <v>33.043478260869563</v>
      </c>
      <c r="W31" s="310">
        <f t="shared" si="7"/>
        <v>66.956521739130437</v>
      </c>
      <c r="X31" s="310">
        <f t="shared" si="7"/>
        <v>0</v>
      </c>
      <c r="Y31" s="310">
        <f t="shared" si="7"/>
        <v>0</v>
      </c>
      <c r="Z31" s="281">
        <f t="shared" si="7"/>
        <v>100</v>
      </c>
      <c r="AA31" s="20"/>
      <c r="AB31" s="312"/>
      <c r="AC31" s="313"/>
      <c r="AD31" s="313"/>
      <c r="AE31" s="313"/>
      <c r="AF31" s="313"/>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row>
    <row r="32" spans="1:57" ht="15" customHeight="1" x14ac:dyDescent="0.2">
      <c r="A32" s="823"/>
      <c r="B32" s="255" t="s">
        <v>38</v>
      </c>
      <c r="C32" s="822"/>
      <c r="D32" s="36">
        <v>545</v>
      </c>
      <c r="E32" s="36">
        <v>13</v>
      </c>
      <c r="F32" s="36">
        <v>0</v>
      </c>
      <c r="G32" s="36">
        <v>0</v>
      </c>
      <c r="H32" s="39">
        <f t="shared" si="4"/>
        <v>558</v>
      </c>
      <c r="I32" s="822"/>
      <c r="J32" s="310">
        <f t="shared" si="5"/>
        <v>97.67025089605734</v>
      </c>
      <c r="K32" s="310">
        <f t="shared" si="5"/>
        <v>2.3297491039426523</v>
      </c>
      <c r="L32" s="310">
        <f t="shared" si="5"/>
        <v>0</v>
      </c>
      <c r="M32" s="310">
        <f t="shared" si="5"/>
        <v>0</v>
      </c>
      <c r="N32" s="39">
        <f t="shared" si="5"/>
        <v>100</v>
      </c>
      <c r="O32" s="341"/>
      <c r="P32" s="337">
        <v>492</v>
      </c>
      <c r="Q32" s="337">
        <v>570</v>
      </c>
      <c r="R32" s="337">
        <v>2</v>
      </c>
      <c r="S32" s="337">
        <v>0</v>
      </c>
      <c r="T32" s="39">
        <f t="shared" si="9"/>
        <v>1064</v>
      </c>
      <c r="U32" s="339"/>
      <c r="V32" s="310">
        <f t="shared" si="7"/>
        <v>46.2406015037594</v>
      </c>
      <c r="W32" s="310">
        <f t="shared" si="7"/>
        <v>53.571428571428569</v>
      </c>
      <c r="X32" s="310">
        <f t="shared" si="7"/>
        <v>0.18796992481203006</v>
      </c>
      <c r="Y32" s="310">
        <f t="shared" si="7"/>
        <v>0</v>
      </c>
      <c r="Z32" s="281">
        <f t="shared" si="7"/>
        <v>100</v>
      </c>
      <c r="AA32" s="20"/>
      <c r="AB32" s="312"/>
      <c r="AC32" s="313"/>
      <c r="AD32" s="313"/>
      <c r="AE32" s="313"/>
      <c r="AF32" s="313"/>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row>
    <row r="33" spans="1:57" ht="15" customHeight="1" x14ac:dyDescent="0.2">
      <c r="A33" s="823"/>
      <c r="B33" s="255" t="s">
        <v>39</v>
      </c>
      <c r="C33" s="822"/>
      <c r="D33" s="39" t="s">
        <v>22</v>
      </c>
      <c r="E33" s="39" t="s">
        <v>22</v>
      </c>
      <c r="F33" s="39" t="s">
        <v>22</v>
      </c>
      <c r="G33" s="39" t="s">
        <v>22</v>
      </c>
      <c r="H33" s="39" t="s">
        <v>22</v>
      </c>
      <c r="I33" s="822"/>
      <c r="J33" s="310" t="str">
        <f t="shared" si="5"/>
        <v>.</v>
      </c>
      <c r="K33" s="310" t="str">
        <f t="shared" si="5"/>
        <v>.</v>
      </c>
      <c r="L33" s="310" t="str">
        <f t="shared" si="5"/>
        <v>.</v>
      </c>
      <c r="M33" s="310" t="str">
        <f t="shared" si="5"/>
        <v>.</v>
      </c>
      <c r="N33" s="39" t="str">
        <f t="shared" si="5"/>
        <v>.</v>
      </c>
      <c r="O33" s="341"/>
      <c r="P33" s="36" t="s">
        <v>22</v>
      </c>
      <c r="Q33" s="36" t="s">
        <v>22</v>
      </c>
      <c r="R33" s="36" t="s">
        <v>22</v>
      </c>
      <c r="S33" s="39" t="s">
        <v>22</v>
      </c>
      <c r="T33" s="39" t="s">
        <v>22</v>
      </c>
      <c r="U33" s="339"/>
      <c r="V33" s="310" t="str">
        <f t="shared" si="7"/>
        <v>.</v>
      </c>
      <c r="W33" s="310" t="str">
        <f t="shared" si="7"/>
        <v>.</v>
      </c>
      <c r="X33" s="310" t="str">
        <f t="shared" si="7"/>
        <v>.</v>
      </c>
      <c r="Y33" s="310" t="str">
        <f t="shared" si="7"/>
        <v>.</v>
      </c>
      <c r="Z33" s="281" t="str">
        <f t="shared" si="7"/>
        <v>.</v>
      </c>
      <c r="AA33" s="20"/>
      <c r="AB33" s="312"/>
      <c r="AC33" s="313"/>
      <c r="AD33" s="313"/>
      <c r="AE33" s="313"/>
      <c r="AF33" s="313"/>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row>
    <row r="34" spans="1:57" ht="15" customHeight="1" x14ac:dyDescent="0.2">
      <c r="A34" s="823"/>
      <c r="B34" s="255" t="s">
        <v>40</v>
      </c>
      <c r="C34" s="822"/>
      <c r="D34" s="36">
        <v>197</v>
      </c>
      <c r="E34" s="36">
        <v>11</v>
      </c>
      <c r="F34" s="36">
        <v>0</v>
      </c>
      <c r="G34" s="36">
        <v>0</v>
      </c>
      <c r="H34" s="39">
        <f t="shared" si="4"/>
        <v>208</v>
      </c>
      <c r="I34" s="822"/>
      <c r="J34" s="310">
        <f t="shared" si="5"/>
        <v>94.711538461538453</v>
      </c>
      <c r="K34" s="310">
        <f t="shared" si="5"/>
        <v>5.2884615384615383</v>
      </c>
      <c r="L34" s="310">
        <f t="shared" si="5"/>
        <v>0</v>
      </c>
      <c r="M34" s="310">
        <f t="shared" si="5"/>
        <v>0</v>
      </c>
      <c r="N34" s="39">
        <f t="shared" si="5"/>
        <v>100</v>
      </c>
      <c r="O34" s="341"/>
      <c r="P34" s="337">
        <v>582</v>
      </c>
      <c r="Q34" s="337">
        <v>773</v>
      </c>
      <c r="R34" s="337">
        <v>0</v>
      </c>
      <c r="S34" s="337">
        <v>3</v>
      </c>
      <c r="T34" s="39">
        <f t="shared" ref="T34:T37" si="10">SUBTOTAL(9,P34:S34)</f>
        <v>1358</v>
      </c>
      <c r="U34" s="339"/>
      <c r="V34" s="310">
        <f t="shared" si="7"/>
        <v>42.857142857142854</v>
      </c>
      <c r="W34" s="310">
        <f t="shared" si="7"/>
        <v>56.921944035346094</v>
      </c>
      <c r="X34" s="310">
        <f t="shared" si="7"/>
        <v>0</v>
      </c>
      <c r="Y34" s="310">
        <f t="shared" si="7"/>
        <v>0.22091310751104565</v>
      </c>
      <c r="Z34" s="281">
        <f t="shared" si="7"/>
        <v>100</v>
      </c>
      <c r="AA34" s="20"/>
      <c r="AB34" s="312"/>
      <c r="AC34" s="313"/>
      <c r="AD34" s="313"/>
      <c r="AE34" s="313"/>
      <c r="AF34" s="313"/>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row>
    <row r="35" spans="1:57" ht="15" customHeight="1" x14ac:dyDescent="0.2">
      <c r="A35" s="823"/>
      <c r="B35" s="255" t="s">
        <v>41</v>
      </c>
      <c r="C35" s="822"/>
      <c r="D35" s="36">
        <v>373</v>
      </c>
      <c r="E35" s="36">
        <v>11</v>
      </c>
      <c r="F35" s="36">
        <v>0</v>
      </c>
      <c r="G35" s="36">
        <v>2</v>
      </c>
      <c r="H35" s="39">
        <f t="shared" si="4"/>
        <v>386</v>
      </c>
      <c r="I35" s="822"/>
      <c r="J35" s="310">
        <f t="shared" si="5"/>
        <v>96.632124352331601</v>
      </c>
      <c r="K35" s="310">
        <f t="shared" si="5"/>
        <v>2.849740932642487</v>
      </c>
      <c r="L35" s="310">
        <f t="shared" si="5"/>
        <v>0</v>
      </c>
      <c r="M35" s="310">
        <f t="shared" si="5"/>
        <v>0.5181347150259068</v>
      </c>
      <c r="N35" s="39">
        <f t="shared" si="5"/>
        <v>100</v>
      </c>
      <c r="O35" s="341"/>
      <c r="P35" s="337">
        <v>270</v>
      </c>
      <c r="Q35" s="337">
        <v>172</v>
      </c>
      <c r="R35" s="337">
        <v>0</v>
      </c>
      <c r="S35" s="337">
        <v>5</v>
      </c>
      <c r="T35" s="39">
        <f t="shared" si="10"/>
        <v>447</v>
      </c>
      <c r="U35" s="339"/>
      <c r="V35" s="310">
        <f t="shared" si="7"/>
        <v>60.402684563758392</v>
      </c>
      <c r="W35" s="310">
        <f t="shared" si="7"/>
        <v>38.478747203579417</v>
      </c>
      <c r="X35" s="310">
        <f t="shared" si="7"/>
        <v>0</v>
      </c>
      <c r="Y35" s="310">
        <f t="shared" si="7"/>
        <v>1.1185682326621924</v>
      </c>
      <c r="Z35" s="281">
        <f t="shared" si="7"/>
        <v>100</v>
      </c>
      <c r="AA35" s="20"/>
      <c r="AB35" s="312"/>
      <c r="AC35" s="313"/>
      <c r="AD35" s="313"/>
      <c r="AE35" s="313"/>
      <c r="AF35" s="313"/>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row>
    <row r="36" spans="1:57" ht="15" customHeight="1" x14ac:dyDescent="0.2">
      <c r="A36" s="823"/>
      <c r="B36" s="255" t="s">
        <v>42</v>
      </c>
      <c r="C36" s="822"/>
      <c r="D36" s="39" t="s">
        <v>22</v>
      </c>
      <c r="E36" s="39" t="s">
        <v>22</v>
      </c>
      <c r="F36" s="39" t="s">
        <v>22</v>
      </c>
      <c r="G36" s="39" t="s">
        <v>22</v>
      </c>
      <c r="H36" s="39" t="s">
        <v>22</v>
      </c>
      <c r="I36" s="822"/>
      <c r="J36" s="310" t="str">
        <f t="shared" si="5"/>
        <v>.</v>
      </c>
      <c r="K36" s="310" t="str">
        <f t="shared" si="5"/>
        <v>.</v>
      </c>
      <c r="L36" s="310" t="str">
        <f t="shared" si="5"/>
        <v>.</v>
      </c>
      <c r="M36" s="310" t="str">
        <f t="shared" si="5"/>
        <v>.</v>
      </c>
      <c r="N36" s="39" t="str">
        <f t="shared" si="5"/>
        <v>.</v>
      </c>
      <c r="O36" s="341"/>
      <c r="P36" s="337">
        <v>528</v>
      </c>
      <c r="Q36" s="337">
        <v>1043</v>
      </c>
      <c r="R36" s="337">
        <v>0</v>
      </c>
      <c r="S36" s="337">
        <v>0</v>
      </c>
      <c r="T36" s="39">
        <f t="shared" si="10"/>
        <v>1571</v>
      </c>
      <c r="U36" s="339"/>
      <c r="V36" s="310">
        <f t="shared" si="7"/>
        <v>33.609166136218974</v>
      </c>
      <c r="W36" s="310">
        <f t="shared" si="7"/>
        <v>66.390833863781026</v>
      </c>
      <c r="X36" s="310">
        <f t="shared" si="7"/>
        <v>0</v>
      </c>
      <c r="Y36" s="310">
        <f t="shared" si="7"/>
        <v>0</v>
      </c>
      <c r="Z36" s="281">
        <f t="shared" si="7"/>
        <v>100</v>
      </c>
      <c r="AA36" s="20"/>
      <c r="AB36" s="312"/>
      <c r="AC36" s="313"/>
      <c r="AD36" s="313"/>
      <c r="AE36" s="313"/>
      <c r="AF36" s="313"/>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row>
    <row r="37" spans="1:57" ht="15" customHeight="1" x14ac:dyDescent="0.2">
      <c r="A37" s="823"/>
      <c r="B37" s="255" t="s">
        <v>43</v>
      </c>
      <c r="C37" s="822"/>
      <c r="D37" s="36">
        <v>31</v>
      </c>
      <c r="E37" s="36">
        <v>36</v>
      </c>
      <c r="F37" s="36">
        <v>1</v>
      </c>
      <c r="G37" s="36">
        <v>0</v>
      </c>
      <c r="H37" s="39">
        <f t="shared" si="4"/>
        <v>68</v>
      </c>
      <c r="I37" s="253"/>
      <c r="J37" s="310">
        <f t="shared" si="5"/>
        <v>45.588235294117645</v>
      </c>
      <c r="K37" s="310">
        <f t="shared" si="5"/>
        <v>52.941176470588239</v>
      </c>
      <c r="L37" s="310">
        <f t="shared" si="5"/>
        <v>1.4705882352941175</v>
      </c>
      <c r="M37" s="310">
        <f t="shared" si="5"/>
        <v>0</v>
      </c>
      <c r="N37" s="39">
        <f t="shared" si="5"/>
        <v>100</v>
      </c>
      <c r="O37" s="341"/>
      <c r="P37" s="337">
        <v>339</v>
      </c>
      <c r="Q37" s="337">
        <v>398</v>
      </c>
      <c r="R37" s="337">
        <v>3</v>
      </c>
      <c r="S37" s="337">
        <v>3</v>
      </c>
      <c r="T37" s="39">
        <f t="shared" si="10"/>
        <v>743</v>
      </c>
      <c r="U37" s="339"/>
      <c r="V37" s="310">
        <f t="shared" si="7"/>
        <v>45.625841184387617</v>
      </c>
      <c r="W37" s="310">
        <f t="shared" si="7"/>
        <v>53.566621803499324</v>
      </c>
      <c r="X37" s="310">
        <f t="shared" si="7"/>
        <v>0.40376850605652759</v>
      </c>
      <c r="Y37" s="310">
        <f t="shared" si="7"/>
        <v>0.40376850605652759</v>
      </c>
      <c r="Z37" s="281">
        <f t="shared" si="7"/>
        <v>100</v>
      </c>
      <c r="AA37" s="20"/>
      <c r="AB37" s="312"/>
      <c r="AC37" s="313"/>
      <c r="AD37" s="313"/>
      <c r="AE37" s="313"/>
      <c r="AF37" s="313"/>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row>
    <row r="38" spans="1:57" ht="15" customHeight="1" x14ac:dyDescent="0.2">
      <c r="A38" s="823"/>
      <c r="B38" s="255" t="s">
        <v>44</v>
      </c>
      <c r="C38" s="822"/>
      <c r="D38" s="36">
        <v>81</v>
      </c>
      <c r="E38" s="36">
        <v>14</v>
      </c>
      <c r="F38" s="36">
        <v>0</v>
      </c>
      <c r="G38" s="36">
        <v>0</v>
      </c>
      <c r="H38" s="39">
        <f t="shared" si="4"/>
        <v>95</v>
      </c>
      <c r="I38" s="822"/>
      <c r="J38" s="310">
        <f t="shared" si="5"/>
        <v>85.263157894736835</v>
      </c>
      <c r="K38" s="310">
        <f t="shared" si="5"/>
        <v>14.736842105263156</v>
      </c>
      <c r="L38" s="310">
        <f t="shared" si="5"/>
        <v>0</v>
      </c>
      <c r="M38" s="310">
        <f t="shared" si="5"/>
        <v>0</v>
      </c>
      <c r="N38" s="39">
        <f t="shared" si="5"/>
        <v>100</v>
      </c>
      <c r="O38" s="341"/>
      <c r="P38" s="337" t="s">
        <v>22</v>
      </c>
      <c r="Q38" s="337" t="s">
        <v>22</v>
      </c>
      <c r="R38" s="337" t="s">
        <v>22</v>
      </c>
      <c r="S38" s="337" t="s">
        <v>22</v>
      </c>
      <c r="T38" s="39" t="s">
        <v>22</v>
      </c>
      <c r="U38" s="339"/>
      <c r="V38" s="310" t="str">
        <f t="shared" si="7"/>
        <v>.</v>
      </c>
      <c r="W38" s="310" t="str">
        <f t="shared" si="7"/>
        <v>.</v>
      </c>
      <c r="X38" s="310" t="str">
        <f t="shared" si="7"/>
        <v>.</v>
      </c>
      <c r="Y38" s="310" t="str">
        <f t="shared" si="7"/>
        <v>.</v>
      </c>
      <c r="Z38" s="281" t="str">
        <f t="shared" si="7"/>
        <v>.</v>
      </c>
      <c r="AA38" s="20"/>
      <c r="AB38" s="312"/>
      <c r="AC38" s="313"/>
      <c r="AD38" s="313"/>
      <c r="AE38" s="313"/>
      <c r="AF38" s="313"/>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row>
    <row r="39" spans="1:57" ht="15" customHeight="1" x14ac:dyDescent="0.2">
      <c r="A39" s="823"/>
      <c r="B39" s="255" t="s">
        <v>90</v>
      </c>
      <c r="C39" s="340"/>
      <c r="D39" s="39" t="s">
        <v>22</v>
      </c>
      <c r="E39" s="39" t="s">
        <v>22</v>
      </c>
      <c r="F39" s="39" t="s">
        <v>22</v>
      </c>
      <c r="G39" s="39" t="s">
        <v>22</v>
      </c>
      <c r="H39" s="39" t="s">
        <v>22</v>
      </c>
      <c r="I39" s="822"/>
      <c r="J39" s="310" t="str">
        <f t="shared" si="5"/>
        <v>.</v>
      </c>
      <c r="K39" s="310" t="str">
        <f t="shared" si="5"/>
        <v>.</v>
      </c>
      <c r="L39" s="310" t="str">
        <f t="shared" si="5"/>
        <v>.</v>
      </c>
      <c r="M39" s="310" t="str">
        <f t="shared" si="5"/>
        <v>.</v>
      </c>
      <c r="N39" s="39" t="str">
        <f t="shared" si="5"/>
        <v>.</v>
      </c>
      <c r="O39" s="341"/>
      <c r="P39" s="36" t="s">
        <v>22</v>
      </c>
      <c r="Q39" s="36" t="s">
        <v>22</v>
      </c>
      <c r="R39" s="36" t="s">
        <v>22</v>
      </c>
      <c r="S39" s="39" t="s">
        <v>22</v>
      </c>
      <c r="T39" s="39" t="s">
        <v>22</v>
      </c>
      <c r="U39" s="339"/>
      <c r="V39" s="310" t="str">
        <f t="shared" si="7"/>
        <v>.</v>
      </c>
      <c r="W39" s="310" t="str">
        <f t="shared" si="7"/>
        <v>.</v>
      </c>
      <c r="X39" s="310" t="str">
        <f t="shared" si="7"/>
        <v>.</v>
      </c>
      <c r="Y39" s="310" t="str">
        <f t="shared" si="7"/>
        <v>.</v>
      </c>
      <c r="Z39" s="281" t="str">
        <f t="shared" si="7"/>
        <v>.</v>
      </c>
      <c r="AA39" s="20"/>
      <c r="AB39" s="312"/>
      <c r="AC39" s="313"/>
      <c r="AD39" s="313"/>
      <c r="AE39" s="313"/>
      <c r="AF39" s="313"/>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row>
    <row r="40" spans="1:57" ht="15" customHeight="1" x14ac:dyDescent="0.2">
      <c r="A40" s="823"/>
      <c r="B40" s="255" t="s">
        <v>46</v>
      </c>
      <c r="C40" s="822"/>
      <c r="D40" s="36">
        <v>0</v>
      </c>
      <c r="E40" s="36">
        <v>0</v>
      </c>
      <c r="F40" s="36">
        <v>0</v>
      </c>
      <c r="G40" s="36">
        <v>49</v>
      </c>
      <c r="H40" s="39">
        <f t="shared" si="4"/>
        <v>49</v>
      </c>
      <c r="I40" s="253"/>
      <c r="J40" s="310">
        <f t="shared" si="5"/>
        <v>0</v>
      </c>
      <c r="K40" s="310">
        <f t="shared" si="5"/>
        <v>0</v>
      </c>
      <c r="L40" s="310">
        <f t="shared" si="5"/>
        <v>0</v>
      </c>
      <c r="M40" s="310">
        <f t="shared" si="5"/>
        <v>100</v>
      </c>
      <c r="N40" s="39">
        <f t="shared" si="5"/>
        <v>100</v>
      </c>
      <c r="O40" s="341"/>
      <c r="P40" s="337">
        <v>385</v>
      </c>
      <c r="Q40" s="337">
        <v>548</v>
      </c>
      <c r="R40" s="337">
        <v>3</v>
      </c>
      <c r="S40" s="337">
        <v>0</v>
      </c>
      <c r="T40" s="39">
        <f t="shared" ref="T40:T48" si="11">SUBTOTAL(9,P40:S40)</f>
        <v>936</v>
      </c>
      <c r="U40" s="339"/>
      <c r="V40" s="310">
        <f t="shared" si="7"/>
        <v>41.13247863247863</v>
      </c>
      <c r="W40" s="310">
        <f t="shared" si="7"/>
        <v>58.547008547008552</v>
      </c>
      <c r="X40" s="310">
        <f t="shared" si="7"/>
        <v>0.32051282051282048</v>
      </c>
      <c r="Y40" s="310">
        <f t="shared" si="7"/>
        <v>0</v>
      </c>
      <c r="Z40" s="281">
        <f t="shared" si="7"/>
        <v>100</v>
      </c>
      <c r="AA40" s="20"/>
      <c r="AB40" s="312"/>
      <c r="AC40" s="313"/>
      <c r="AD40" s="313"/>
      <c r="AE40" s="313"/>
      <c r="AF40" s="313"/>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row>
    <row r="41" spans="1:57" ht="15" customHeight="1" x14ac:dyDescent="0.2">
      <c r="A41" s="823"/>
      <c r="B41" s="255" t="s">
        <v>47</v>
      </c>
      <c r="C41" s="822"/>
      <c r="D41" s="36">
        <v>8</v>
      </c>
      <c r="E41" s="36">
        <v>46</v>
      </c>
      <c r="F41" s="36">
        <v>0</v>
      </c>
      <c r="G41" s="36">
        <v>0</v>
      </c>
      <c r="H41" s="39">
        <f t="shared" si="4"/>
        <v>54</v>
      </c>
      <c r="I41" s="822"/>
      <c r="J41" s="310">
        <f t="shared" si="5"/>
        <v>14.814814814814813</v>
      </c>
      <c r="K41" s="310">
        <f t="shared" si="5"/>
        <v>85.18518518518519</v>
      </c>
      <c r="L41" s="310">
        <f t="shared" si="5"/>
        <v>0</v>
      </c>
      <c r="M41" s="310">
        <f t="shared" si="5"/>
        <v>0</v>
      </c>
      <c r="N41" s="39">
        <f t="shared" si="5"/>
        <v>100</v>
      </c>
      <c r="O41" s="341"/>
      <c r="P41" s="337">
        <v>399</v>
      </c>
      <c r="Q41" s="337">
        <v>424</v>
      </c>
      <c r="R41" s="337">
        <v>6</v>
      </c>
      <c r="S41" s="337">
        <v>0</v>
      </c>
      <c r="T41" s="39">
        <f t="shared" si="11"/>
        <v>829</v>
      </c>
      <c r="U41" s="339"/>
      <c r="V41" s="310">
        <f t="shared" si="7"/>
        <v>48.130277442702052</v>
      </c>
      <c r="W41" s="310">
        <f t="shared" si="7"/>
        <v>51.145958986731003</v>
      </c>
      <c r="X41" s="310">
        <f t="shared" si="7"/>
        <v>0.72376357056694818</v>
      </c>
      <c r="Y41" s="310">
        <f t="shared" si="7"/>
        <v>0</v>
      </c>
      <c r="Z41" s="281">
        <f t="shared" si="7"/>
        <v>100</v>
      </c>
      <c r="AA41" s="20"/>
      <c r="AB41" s="312"/>
      <c r="AC41" s="313"/>
      <c r="AD41" s="313"/>
      <c r="AE41" s="313"/>
      <c r="AF41" s="313"/>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row>
    <row r="42" spans="1:57" ht="15" customHeight="1" x14ac:dyDescent="0.2">
      <c r="A42" s="823"/>
      <c r="B42" s="255" t="s">
        <v>48</v>
      </c>
      <c r="C42" s="822"/>
      <c r="D42" s="36">
        <v>149</v>
      </c>
      <c r="E42" s="36">
        <v>80</v>
      </c>
      <c r="F42" s="36">
        <v>0</v>
      </c>
      <c r="G42" s="36">
        <v>0</v>
      </c>
      <c r="H42" s="39">
        <f t="shared" si="4"/>
        <v>229</v>
      </c>
      <c r="I42" s="822"/>
      <c r="J42" s="310">
        <f t="shared" si="5"/>
        <v>65.06550218340611</v>
      </c>
      <c r="K42" s="310">
        <f t="shared" si="5"/>
        <v>34.934497816593883</v>
      </c>
      <c r="L42" s="310">
        <f t="shared" si="5"/>
        <v>0</v>
      </c>
      <c r="M42" s="310">
        <f t="shared" si="5"/>
        <v>0</v>
      </c>
      <c r="N42" s="39">
        <f t="shared" si="5"/>
        <v>100</v>
      </c>
      <c r="O42" s="341"/>
      <c r="P42" s="337">
        <v>259</v>
      </c>
      <c r="Q42" s="337">
        <v>542</v>
      </c>
      <c r="R42" s="337">
        <v>2</v>
      </c>
      <c r="S42" s="337">
        <v>0</v>
      </c>
      <c r="T42" s="39">
        <f t="shared" si="11"/>
        <v>803</v>
      </c>
      <c r="U42" s="339"/>
      <c r="V42" s="310">
        <f t="shared" si="7"/>
        <v>32.254047322540472</v>
      </c>
      <c r="W42" s="310">
        <f t="shared" si="7"/>
        <v>67.496886674968863</v>
      </c>
      <c r="X42" s="310">
        <f t="shared" si="7"/>
        <v>0.24906600249066002</v>
      </c>
      <c r="Y42" s="310">
        <f t="shared" si="7"/>
        <v>0</v>
      </c>
      <c r="Z42" s="281">
        <f t="shared" si="7"/>
        <v>100</v>
      </c>
      <c r="AA42" s="20"/>
      <c r="AB42" s="312"/>
      <c r="AC42" s="313"/>
      <c r="AD42" s="313"/>
      <c r="AE42" s="313"/>
      <c r="AF42" s="313"/>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row>
    <row r="43" spans="1:57" ht="15" customHeight="1" x14ac:dyDescent="0.2">
      <c r="A43" s="823"/>
      <c r="B43" s="255" t="s">
        <v>49</v>
      </c>
      <c r="C43" s="822"/>
      <c r="D43" s="36">
        <v>0</v>
      </c>
      <c r="E43" s="36">
        <v>0</v>
      </c>
      <c r="F43" s="36">
        <v>0</v>
      </c>
      <c r="G43" s="36">
        <v>52</v>
      </c>
      <c r="H43" s="39">
        <f t="shared" si="4"/>
        <v>52</v>
      </c>
      <c r="I43" s="822"/>
      <c r="J43" s="310">
        <f t="shared" si="5"/>
        <v>0</v>
      </c>
      <c r="K43" s="310">
        <f t="shared" si="5"/>
        <v>0</v>
      </c>
      <c r="L43" s="310">
        <f t="shared" si="5"/>
        <v>0</v>
      </c>
      <c r="M43" s="310">
        <f t="shared" si="5"/>
        <v>100</v>
      </c>
      <c r="N43" s="39">
        <f t="shared" si="5"/>
        <v>100</v>
      </c>
      <c r="O43" s="336"/>
      <c r="P43" s="337" t="s">
        <v>22</v>
      </c>
      <c r="Q43" s="337" t="s">
        <v>22</v>
      </c>
      <c r="R43" s="337" t="s">
        <v>22</v>
      </c>
      <c r="S43" s="337">
        <v>817</v>
      </c>
      <c r="T43" s="39">
        <f t="shared" si="11"/>
        <v>817</v>
      </c>
      <c r="U43" s="253"/>
      <c r="V43" s="310" t="str">
        <f t="shared" si="7"/>
        <v>.</v>
      </c>
      <c r="W43" s="310" t="str">
        <f t="shared" si="7"/>
        <v>.</v>
      </c>
      <c r="X43" s="310" t="str">
        <f t="shared" si="7"/>
        <v>.</v>
      </c>
      <c r="Y43" s="310">
        <f t="shared" si="7"/>
        <v>100</v>
      </c>
      <c r="Z43" s="281">
        <f t="shared" si="7"/>
        <v>100</v>
      </c>
      <c r="AA43" s="20"/>
      <c r="AB43" s="312"/>
      <c r="AC43" s="313"/>
      <c r="AD43" s="313"/>
      <c r="AE43" s="313"/>
      <c r="AF43" s="313"/>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row>
    <row r="44" spans="1:57" ht="15" customHeight="1" x14ac:dyDescent="0.2">
      <c r="A44" s="823"/>
      <c r="B44" s="255" t="s">
        <v>50</v>
      </c>
      <c r="C44" s="822"/>
      <c r="D44" s="36">
        <v>64</v>
      </c>
      <c r="E44" s="36">
        <v>9</v>
      </c>
      <c r="F44" s="36">
        <v>0</v>
      </c>
      <c r="G44" s="36">
        <v>0</v>
      </c>
      <c r="H44" s="39">
        <f t="shared" si="4"/>
        <v>73</v>
      </c>
      <c r="I44" s="822"/>
      <c r="J44" s="310">
        <f t="shared" si="5"/>
        <v>87.671232876712324</v>
      </c>
      <c r="K44" s="310">
        <f t="shared" si="5"/>
        <v>12.328767123287671</v>
      </c>
      <c r="L44" s="310">
        <f t="shared" si="5"/>
        <v>0</v>
      </c>
      <c r="M44" s="310">
        <f t="shared" si="5"/>
        <v>0</v>
      </c>
      <c r="N44" s="39">
        <f t="shared" si="5"/>
        <v>100</v>
      </c>
      <c r="O44" s="336"/>
      <c r="P44" s="337">
        <v>402</v>
      </c>
      <c r="Q44" s="337">
        <v>627</v>
      </c>
      <c r="R44" s="337">
        <v>0</v>
      </c>
      <c r="S44" s="337">
        <v>6</v>
      </c>
      <c r="T44" s="39">
        <f t="shared" si="11"/>
        <v>1035</v>
      </c>
      <c r="U44" s="253"/>
      <c r="V44" s="310">
        <f t="shared" si="7"/>
        <v>38.840579710144929</v>
      </c>
      <c r="W44" s="310">
        <f t="shared" si="7"/>
        <v>60.579710144927532</v>
      </c>
      <c r="X44" s="310">
        <f t="shared" si="7"/>
        <v>0</v>
      </c>
      <c r="Y44" s="310">
        <f t="shared" si="7"/>
        <v>0.57971014492753625</v>
      </c>
      <c r="Z44" s="281">
        <f t="shared" si="7"/>
        <v>100</v>
      </c>
      <c r="AA44" s="20"/>
      <c r="AB44" s="312"/>
      <c r="AC44" s="313"/>
      <c r="AD44" s="313"/>
      <c r="AE44" s="313"/>
      <c r="AF44" s="313"/>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row>
    <row r="45" spans="1:57" ht="15" customHeight="1" x14ac:dyDescent="0.2">
      <c r="A45" s="823"/>
      <c r="B45" s="255" t="s">
        <v>51</v>
      </c>
      <c r="C45" s="822"/>
      <c r="D45" s="36">
        <v>357</v>
      </c>
      <c r="E45" s="36">
        <v>22</v>
      </c>
      <c r="F45" s="36">
        <v>0</v>
      </c>
      <c r="G45" s="36">
        <v>0</v>
      </c>
      <c r="H45" s="39">
        <f t="shared" si="4"/>
        <v>379</v>
      </c>
      <c r="I45" s="253"/>
      <c r="J45" s="310">
        <f t="shared" si="5"/>
        <v>94.195250659630602</v>
      </c>
      <c r="K45" s="310">
        <f t="shared" si="5"/>
        <v>5.8047493403693933</v>
      </c>
      <c r="L45" s="310">
        <f t="shared" si="5"/>
        <v>0</v>
      </c>
      <c r="M45" s="310">
        <f t="shared" si="5"/>
        <v>0</v>
      </c>
      <c r="N45" s="39">
        <f t="shared" si="5"/>
        <v>100</v>
      </c>
      <c r="O45" s="253"/>
      <c r="P45" s="337">
        <v>297</v>
      </c>
      <c r="Q45" s="337">
        <v>455</v>
      </c>
      <c r="R45" s="337">
        <v>0</v>
      </c>
      <c r="S45" s="337">
        <v>1</v>
      </c>
      <c r="T45" s="39">
        <f t="shared" si="11"/>
        <v>753</v>
      </c>
      <c r="U45" s="339"/>
      <c r="V45" s="310">
        <f t="shared" si="7"/>
        <v>39.442231075697208</v>
      </c>
      <c r="W45" s="310">
        <f t="shared" si="7"/>
        <v>60.424966799468791</v>
      </c>
      <c r="X45" s="310">
        <f t="shared" si="7"/>
        <v>0</v>
      </c>
      <c r="Y45" s="310">
        <f t="shared" si="7"/>
        <v>0.13280212483399734</v>
      </c>
      <c r="Z45" s="281">
        <f t="shared" si="7"/>
        <v>100</v>
      </c>
      <c r="AA45" s="20"/>
      <c r="AB45" s="312"/>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row>
    <row r="46" spans="1:57" x14ac:dyDescent="0.2">
      <c r="A46" s="823"/>
      <c r="B46" s="255" t="s">
        <v>76</v>
      </c>
      <c r="C46" s="822"/>
      <c r="D46" s="36">
        <v>110</v>
      </c>
      <c r="E46" s="36">
        <v>150</v>
      </c>
      <c r="F46" s="36">
        <v>0</v>
      </c>
      <c r="G46" s="36">
        <v>0</v>
      </c>
      <c r="H46" s="39">
        <f t="shared" si="4"/>
        <v>260</v>
      </c>
      <c r="I46" s="253"/>
      <c r="J46" s="310">
        <f t="shared" si="5"/>
        <v>42.307692307692307</v>
      </c>
      <c r="K46" s="310">
        <f t="shared" si="5"/>
        <v>57.692307692307686</v>
      </c>
      <c r="L46" s="310">
        <f t="shared" si="5"/>
        <v>0</v>
      </c>
      <c r="M46" s="310">
        <f t="shared" si="5"/>
        <v>0</v>
      </c>
      <c r="N46" s="39">
        <f t="shared" si="5"/>
        <v>100</v>
      </c>
      <c r="O46" s="253"/>
      <c r="P46" s="337">
        <v>1334</v>
      </c>
      <c r="Q46" s="337">
        <v>1816</v>
      </c>
      <c r="R46" s="337">
        <v>6</v>
      </c>
      <c r="S46" s="337">
        <v>4</v>
      </c>
      <c r="T46" s="39">
        <f t="shared" si="11"/>
        <v>3160</v>
      </c>
      <c r="U46" s="339"/>
      <c r="V46" s="310">
        <f t="shared" si="7"/>
        <v>42.215189873417721</v>
      </c>
      <c r="W46" s="310">
        <f t="shared" si="7"/>
        <v>57.46835443037974</v>
      </c>
      <c r="X46" s="310">
        <f t="shared" si="7"/>
        <v>0.18987341772151897</v>
      </c>
      <c r="Y46" s="310">
        <f t="shared" si="7"/>
        <v>0.12658227848101267</v>
      </c>
      <c r="Z46" s="281">
        <f t="shared" si="7"/>
        <v>100</v>
      </c>
      <c r="AA46" s="20"/>
      <c r="AB46" s="312"/>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row>
    <row r="47" spans="1:57" x14ac:dyDescent="0.2">
      <c r="A47" s="823"/>
      <c r="B47" s="255" t="s">
        <v>53</v>
      </c>
      <c r="C47" s="822"/>
      <c r="D47" s="36">
        <v>1448</v>
      </c>
      <c r="E47" s="36">
        <v>243</v>
      </c>
      <c r="F47" s="36">
        <v>0</v>
      </c>
      <c r="G47" s="36">
        <v>0</v>
      </c>
      <c r="H47" s="39">
        <f t="shared" si="4"/>
        <v>1691</v>
      </c>
      <c r="I47" s="822"/>
      <c r="J47" s="310">
        <f t="shared" si="5"/>
        <v>85.629804849201648</v>
      </c>
      <c r="K47" s="310">
        <f t="shared" si="5"/>
        <v>14.370195150798345</v>
      </c>
      <c r="L47" s="310">
        <f t="shared" si="5"/>
        <v>0</v>
      </c>
      <c r="M47" s="310">
        <f t="shared" si="5"/>
        <v>0</v>
      </c>
      <c r="N47" s="39">
        <f t="shared" si="5"/>
        <v>100</v>
      </c>
      <c r="O47" s="253"/>
      <c r="P47" s="337">
        <v>1503</v>
      </c>
      <c r="Q47" s="337">
        <v>2190</v>
      </c>
      <c r="R47" s="337">
        <v>0</v>
      </c>
      <c r="S47" s="337">
        <v>54</v>
      </c>
      <c r="T47" s="39">
        <f t="shared" si="11"/>
        <v>3747</v>
      </c>
      <c r="U47" s="339"/>
      <c r="V47" s="310">
        <f t="shared" si="7"/>
        <v>40.112089671737387</v>
      </c>
      <c r="W47" s="310">
        <f t="shared" si="7"/>
        <v>58.446757405924743</v>
      </c>
      <c r="X47" s="310">
        <f t="shared" si="7"/>
        <v>0</v>
      </c>
      <c r="Y47" s="310">
        <f t="shared" si="7"/>
        <v>1.4411529223378703</v>
      </c>
      <c r="Z47" s="281">
        <f t="shared" si="7"/>
        <v>100</v>
      </c>
      <c r="AA47" s="20"/>
      <c r="AB47" s="312"/>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row>
    <row r="48" spans="1:57" x14ac:dyDescent="0.2">
      <c r="A48" s="823"/>
      <c r="B48" s="255" t="s">
        <v>54</v>
      </c>
      <c r="C48" s="822"/>
      <c r="D48" s="36">
        <v>41</v>
      </c>
      <c r="E48" s="36">
        <v>4</v>
      </c>
      <c r="F48" s="36">
        <v>0</v>
      </c>
      <c r="G48" s="36">
        <v>0</v>
      </c>
      <c r="H48" s="39">
        <f t="shared" si="4"/>
        <v>45</v>
      </c>
      <c r="I48" s="822"/>
      <c r="J48" s="310">
        <f t="shared" si="5"/>
        <v>91.111111111111114</v>
      </c>
      <c r="K48" s="310">
        <f t="shared" si="5"/>
        <v>8.8888888888888893</v>
      </c>
      <c r="L48" s="310">
        <f t="shared" si="5"/>
        <v>0</v>
      </c>
      <c r="M48" s="310">
        <f t="shared" si="5"/>
        <v>0</v>
      </c>
      <c r="N48" s="39">
        <f t="shared" si="5"/>
        <v>100</v>
      </c>
      <c r="O48" s="253"/>
      <c r="P48" s="337">
        <v>272</v>
      </c>
      <c r="Q48" s="337">
        <v>351</v>
      </c>
      <c r="R48" s="337">
        <v>0</v>
      </c>
      <c r="S48" s="337">
        <v>0</v>
      </c>
      <c r="T48" s="39">
        <f t="shared" si="11"/>
        <v>623</v>
      </c>
      <c r="U48" s="339"/>
      <c r="V48" s="310">
        <f t="shared" si="7"/>
        <v>43.659711075441415</v>
      </c>
      <c r="W48" s="310">
        <f t="shared" si="7"/>
        <v>56.340288924558592</v>
      </c>
      <c r="X48" s="310">
        <f t="shared" si="7"/>
        <v>0</v>
      </c>
      <c r="Y48" s="310">
        <f t="shared" si="7"/>
        <v>0</v>
      </c>
      <c r="Z48" s="281">
        <f t="shared" si="7"/>
        <v>100</v>
      </c>
      <c r="AA48" s="20"/>
      <c r="AB48" s="312"/>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row>
    <row r="49" spans="1:57" x14ac:dyDescent="0.2">
      <c r="A49" s="54"/>
      <c r="B49" s="55"/>
      <c r="C49" s="55"/>
      <c r="D49" s="267"/>
      <c r="E49" s="267"/>
      <c r="F49" s="267"/>
      <c r="G49" s="267"/>
      <c r="H49" s="342"/>
      <c r="I49" s="55"/>
      <c r="J49" s="343"/>
      <c r="K49" s="343"/>
      <c r="L49" s="343"/>
      <c r="M49" s="343"/>
      <c r="N49" s="344"/>
      <c r="O49" s="345"/>
      <c r="P49" s="346"/>
      <c r="Q49" s="346"/>
      <c r="R49" s="346"/>
      <c r="S49" s="346"/>
      <c r="T49" s="342"/>
      <c r="U49" s="345"/>
      <c r="V49" s="343"/>
      <c r="W49" s="343"/>
      <c r="X49" s="343"/>
      <c r="Y49" s="343"/>
      <c r="Z49" s="347"/>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row>
    <row r="50" spans="1:57" s="553" customFormat="1" ht="30" customHeight="1" x14ac:dyDescent="0.2">
      <c r="A50" s="11" t="s">
        <v>232</v>
      </c>
      <c r="B50" s="12"/>
      <c r="C50" s="12"/>
      <c r="D50" s="876" t="s">
        <v>22</v>
      </c>
      <c r="E50" s="876" t="s">
        <v>22</v>
      </c>
      <c r="F50" s="876" t="s">
        <v>22</v>
      </c>
      <c r="G50" s="876">
        <v>975</v>
      </c>
      <c r="H50" s="646">
        <v>975</v>
      </c>
      <c r="I50" s="132"/>
      <c r="J50" s="646" t="s">
        <v>89</v>
      </c>
      <c r="K50" s="646" t="s">
        <v>89</v>
      </c>
      <c r="L50" s="646" t="s">
        <v>89</v>
      </c>
      <c r="M50" s="789">
        <v>100</v>
      </c>
      <c r="N50" s="876">
        <v>100</v>
      </c>
      <c r="O50" s="789"/>
      <c r="P50" s="877" t="s">
        <v>22</v>
      </c>
      <c r="Q50" s="877" t="s">
        <v>22</v>
      </c>
      <c r="R50" s="877" t="s">
        <v>22</v>
      </c>
      <c r="S50" s="877" t="s">
        <v>22</v>
      </c>
      <c r="T50" s="877" t="s">
        <v>22</v>
      </c>
      <c r="U50" s="789"/>
      <c r="V50" s="789" t="s">
        <v>89</v>
      </c>
      <c r="W50" s="789" t="s">
        <v>89</v>
      </c>
      <c r="X50" s="789" t="s">
        <v>89</v>
      </c>
      <c r="Y50" s="789" t="s">
        <v>89</v>
      </c>
      <c r="Z50" s="878" t="s">
        <v>89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row>
    <row r="51" spans="1:57" s="553" customFormat="1" ht="30" customHeight="1" x14ac:dyDescent="0.2">
      <c r="A51" s="403" t="s">
        <v>91</v>
      </c>
      <c r="B51" s="415"/>
      <c r="C51" s="415"/>
      <c r="D51" s="330" t="s">
        <v>22</v>
      </c>
      <c r="E51" s="330" t="s">
        <v>22</v>
      </c>
      <c r="F51" s="330" t="s">
        <v>22</v>
      </c>
      <c r="G51" s="330" t="s">
        <v>22</v>
      </c>
      <c r="H51" s="647" t="s">
        <v>22</v>
      </c>
      <c r="I51" s="404"/>
      <c r="J51" s="647" t="s">
        <v>89</v>
      </c>
      <c r="K51" s="647" t="s">
        <v>89</v>
      </c>
      <c r="L51" s="647" t="s">
        <v>89</v>
      </c>
      <c r="M51" s="331" t="s">
        <v>89</v>
      </c>
      <c r="N51" s="330" t="s">
        <v>89</v>
      </c>
      <c r="O51" s="331"/>
      <c r="P51" s="879" t="s">
        <v>22</v>
      </c>
      <c r="Q51" s="879" t="s">
        <v>22</v>
      </c>
      <c r="R51" s="879" t="s">
        <v>22</v>
      </c>
      <c r="S51" s="879">
        <v>5412</v>
      </c>
      <c r="T51" s="647">
        <v>5412</v>
      </c>
      <c r="U51" s="331"/>
      <c r="V51" s="331" t="s">
        <v>22</v>
      </c>
      <c r="W51" s="331" t="s">
        <v>22</v>
      </c>
      <c r="X51" s="331" t="s">
        <v>22</v>
      </c>
      <c r="Y51" s="331">
        <f>(S51/$T51)*100</f>
        <v>100</v>
      </c>
      <c r="Z51" s="332">
        <f>(T51/$T51)*100</f>
        <v>100</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row>
    <row r="52" spans="1:57" x14ac:dyDescent="0.2">
      <c r="A52" s="823"/>
      <c r="B52" s="822"/>
      <c r="C52" s="822"/>
      <c r="D52" s="253"/>
      <c r="E52" s="253"/>
      <c r="F52" s="253"/>
      <c r="G52" s="253"/>
      <c r="H52" s="253"/>
      <c r="I52" s="822"/>
      <c r="J52" s="310"/>
      <c r="K52" s="339"/>
      <c r="L52" s="339"/>
      <c r="M52" s="339"/>
      <c r="N52" s="36"/>
      <c r="O52" s="339"/>
      <c r="P52" s="253"/>
      <c r="Q52" s="253"/>
      <c r="R52" s="253"/>
      <c r="S52" s="253"/>
      <c r="T52" s="253"/>
      <c r="U52" s="339"/>
      <c r="V52" s="310"/>
      <c r="W52" s="339"/>
      <c r="X52" s="339"/>
      <c r="Y52" s="339"/>
      <c r="Z52" s="351"/>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row>
    <row r="53" spans="1:57" x14ac:dyDescent="0.2">
      <c r="A53" s="823" t="s">
        <v>647</v>
      </c>
      <c r="B53" s="822"/>
      <c r="C53" s="822"/>
      <c r="D53" s="822"/>
      <c r="E53" s="822"/>
      <c r="F53" s="822"/>
      <c r="G53" s="822"/>
      <c r="H53" s="822"/>
      <c r="I53" s="822"/>
      <c r="J53" s="822"/>
      <c r="K53" s="822"/>
      <c r="L53" s="822"/>
      <c r="M53" s="822"/>
      <c r="N53" s="822"/>
      <c r="O53" s="822"/>
      <c r="P53" s="822"/>
      <c r="Q53" s="822"/>
      <c r="R53" s="822"/>
      <c r="S53" s="822"/>
      <c r="T53" s="822"/>
      <c r="U53" s="339"/>
      <c r="V53" s="310"/>
      <c r="W53" s="339"/>
      <c r="X53" s="339"/>
      <c r="Y53" s="339"/>
      <c r="Z53" s="35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row>
    <row r="54" spans="1:57" x14ac:dyDescent="0.2">
      <c r="A54" s="823" t="s">
        <v>233</v>
      </c>
      <c r="B54" s="822"/>
      <c r="C54" s="822"/>
      <c r="D54" s="822"/>
      <c r="E54" s="822"/>
      <c r="F54" s="822"/>
      <c r="G54" s="822"/>
      <c r="H54" s="822"/>
      <c r="I54" s="822"/>
      <c r="J54" s="822"/>
      <c r="K54" s="822"/>
      <c r="L54" s="822"/>
      <c r="M54" s="822"/>
      <c r="N54" s="822"/>
      <c r="O54" s="822"/>
      <c r="P54" s="822"/>
      <c r="Q54" s="822"/>
      <c r="R54" s="822"/>
      <c r="S54" s="822"/>
      <c r="T54" s="822"/>
      <c r="U54" s="339"/>
      <c r="V54" s="310"/>
      <c r="W54" s="339"/>
      <c r="X54" s="339"/>
      <c r="Y54" s="339"/>
      <c r="Z54" s="351"/>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row>
    <row r="55" spans="1:57" x14ac:dyDescent="0.2">
      <c r="A55" s="823" t="s">
        <v>646</v>
      </c>
      <c r="B55" s="822"/>
      <c r="C55" s="822"/>
      <c r="D55" s="822"/>
      <c r="E55" s="822"/>
      <c r="F55" s="822"/>
      <c r="G55" s="822"/>
      <c r="H55" s="822"/>
      <c r="I55" s="822"/>
      <c r="J55" s="822"/>
      <c r="K55" s="822"/>
      <c r="L55" s="822"/>
      <c r="M55" s="822"/>
      <c r="N55" s="822"/>
      <c r="O55" s="822"/>
      <c r="P55" s="822"/>
      <c r="Q55" s="822"/>
      <c r="R55" s="822"/>
      <c r="S55" s="822"/>
      <c r="T55" s="822"/>
      <c r="U55" s="339"/>
      <c r="V55" s="310"/>
      <c r="W55" s="339"/>
      <c r="X55" s="339"/>
      <c r="Y55" s="339"/>
      <c r="Z55" s="351"/>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row>
    <row r="56" spans="1:57" x14ac:dyDescent="0.2">
      <c r="A56" s="823" t="s">
        <v>58</v>
      </c>
      <c r="B56" s="822"/>
      <c r="C56" s="822"/>
      <c r="D56" s="822"/>
      <c r="E56" s="822"/>
      <c r="F56" s="822"/>
      <c r="G56" s="822"/>
      <c r="H56" s="822"/>
      <c r="I56" s="822"/>
      <c r="J56" s="822"/>
      <c r="K56" s="822"/>
      <c r="L56" s="822"/>
      <c r="M56" s="822"/>
      <c r="N56" s="822"/>
      <c r="O56" s="822"/>
      <c r="P56" s="822"/>
      <c r="Q56" s="822"/>
      <c r="R56" s="822"/>
      <c r="S56" s="822"/>
      <c r="T56" s="822"/>
      <c r="U56" s="339"/>
      <c r="V56" s="310"/>
      <c r="W56" s="339"/>
      <c r="X56" s="339"/>
      <c r="Y56" s="339"/>
      <c r="Z56" s="351"/>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row>
    <row r="57" spans="1:57" x14ac:dyDescent="0.2">
      <c r="A57" s="823" t="s">
        <v>59</v>
      </c>
      <c r="B57" s="822"/>
      <c r="C57" s="822"/>
      <c r="D57" s="253"/>
      <c r="E57" s="253"/>
      <c r="F57" s="253"/>
      <c r="G57" s="253"/>
      <c r="H57" s="253"/>
      <c r="I57" s="822"/>
      <c r="J57" s="310"/>
      <c r="K57" s="339"/>
      <c r="L57" s="339"/>
      <c r="M57" s="339"/>
      <c r="N57" s="36"/>
      <c r="O57" s="339"/>
      <c r="P57" s="253"/>
      <c r="Q57" s="253"/>
      <c r="R57" s="253"/>
      <c r="S57" s="253"/>
      <c r="T57" s="253"/>
      <c r="U57" s="339"/>
      <c r="V57" s="310"/>
      <c r="W57" s="339"/>
      <c r="X57" s="339"/>
      <c r="Y57" s="339"/>
      <c r="Z57" s="351"/>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row>
    <row r="58" spans="1:57" x14ac:dyDescent="0.2">
      <c r="A58" s="54"/>
      <c r="B58" s="55"/>
      <c r="C58" s="55"/>
      <c r="D58" s="342"/>
      <c r="E58" s="342"/>
      <c r="F58" s="342"/>
      <c r="G58" s="342"/>
      <c r="H58" s="342"/>
      <c r="I58" s="55"/>
      <c r="J58" s="342"/>
      <c r="K58" s="342"/>
      <c r="L58" s="342"/>
      <c r="M58" s="342"/>
      <c r="N58" s="267"/>
      <c r="O58" s="342"/>
      <c r="P58" s="342"/>
      <c r="Q58" s="342"/>
      <c r="R58" s="342"/>
      <c r="S58" s="342"/>
      <c r="T58" s="342"/>
      <c r="U58" s="342"/>
      <c r="V58" s="342"/>
      <c r="W58" s="342"/>
      <c r="X58" s="342"/>
      <c r="Y58" s="342"/>
      <c r="Z58" s="35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row>
    <row r="59" spans="1:57" x14ac:dyDescent="0.2">
      <c r="A59" s="20"/>
      <c r="B59" s="20"/>
      <c r="C59" s="20"/>
      <c r="D59" s="306"/>
      <c r="E59" s="306"/>
      <c r="F59" s="306"/>
      <c r="G59" s="306"/>
      <c r="H59" s="306"/>
      <c r="I59" s="20"/>
      <c r="J59" s="306"/>
      <c r="K59" s="306"/>
      <c r="L59" s="306"/>
      <c r="M59" s="306"/>
      <c r="N59" s="306"/>
      <c r="O59" s="306"/>
      <c r="P59" s="306"/>
      <c r="Q59" s="306"/>
      <c r="R59" s="306"/>
      <c r="S59" s="306"/>
      <c r="T59" s="306"/>
      <c r="U59" s="306"/>
      <c r="V59" s="306"/>
      <c r="W59" s="306"/>
      <c r="X59" s="306"/>
      <c r="Y59" s="306"/>
      <c r="Z59" s="352"/>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row>
    <row r="60" spans="1:57" x14ac:dyDescent="0.2">
      <c r="A60" s="20"/>
      <c r="B60" s="20"/>
      <c r="C60" s="20"/>
      <c r="D60" s="306"/>
      <c r="E60" s="306"/>
      <c r="F60" s="306"/>
      <c r="G60" s="306"/>
      <c r="H60" s="306"/>
      <c r="I60" s="20"/>
      <c r="J60" s="306"/>
      <c r="K60" s="306"/>
      <c r="L60" s="306"/>
      <c r="M60" s="306"/>
      <c r="N60" s="306"/>
      <c r="O60" s="306"/>
      <c r="P60" s="306"/>
      <c r="Q60" s="306"/>
      <c r="R60" s="306"/>
      <c r="S60" s="306"/>
      <c r="T60" s="306"/>
      <c r="U60" s="306"/>
      <c r="V60" s="306"/>
      <c r="W60" s="306"/>
      <c r="X60" s="306"/>
      <c r="Y60" s="306"/>
      <c r="Z60" s="306"/>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row>
    <row r="61" spans="1:57" x14ac:dyDescent="0.2">
      <c r="A61" s="20"/>
      <c r="B61" s="20"/>
      <c r="C61" s="20"/>
      <c r="D61" s="306"/>
      <c r="E61" s="306"/>
      <c r="F61" s="306"/>
      <c r="G61" s="306"/>
      <c r="H61" s="306"/>
      <c r="I61" s="20"/>
      <c r="J61" s="306"/>
      <c r="K61" s="306"/>
      <c r="L61" s="306"/>
      <c r="M61" s="306"/>
      <c r="N61" s="306"/>
      <c r="O61" s="306"/>
      <c r="P61" s="306"/>
      <c r="Q61" s="306"/>
      <c r="R61" s="306"/>
      <c r="S61" s="306"/>
      <c r="T61" s="306"/>
      <c r="U61" s="306"/>
      <c r="V61" s="306"/>
      <c r="W61" s="306"/>
      <c r="X61" s="306"/>
      <c r="Y61" s="306"/>
      <c r="Z61" s="306"/>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row>
    <row r="62" spans="1:57" x14ac:dyDescent="0.2">
      <c r="A62" s="20"/>
      <c r="B62" s="20"/>
      <c r="C62" s="20"/>
      <c r="D62" s="306"/>
      <c r="E62" s="306"/>
      <c r="F62" s="306"/>
      <c r="G62" s="306"/>
      <c r="H62" s="306"/>
      <c r="I62" s="20"/>
      <c r="J62" s="306"/>
      <c r="K62" s="306"/>
      <c r="L62" s="306"/>
      <c r="M62" s="306"/>
      <c r="N62" s="306"/>
      <c r="O62" s="306"/>
      <c r="P62" s="306"/>
      <c r="Q62" s="306"/>
      <c r="R62" s="306"/>
      <c r="S62" s="306"/>
      <c r="T62" s="306"/>
      <c r="U62" s="306"/>
      <c r="V62" s="306"/>
      <c r="W62" s="306"/>
      <c r="X62" s="306"/>
      <c r="Y62" s="306"/>
      <c r="Z62" s="306"/>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row>
    <row r="63" spans="1:57" x14ac:dyDescent="0.2">
      <c r="A63" s="20"/>
      <c r="B63" s="20"/>
      <c r="C63" s="20"/>
      <c r="D63" s="306"/>
      <c r="E63" s="306"/>
      <c r="F63" s="306"/>
      <c r="G63" s="306"/>
      <c r="H63" s="306"/>
      <c r="I63" s="20"/>
      <c r="J63" s="306"/>
      <c r="K63" s="306"/>
      <c r="L63" s="306"/>
      <c r="M63" s="306"/>
      <c r="N63" s="306"/>
      <c r="O63" s="306"/>
      <c r="P63" s="306"/>
      <c r="Q63" s="306"/>
      <c r="R63" s="306"/>
      <c r="S63" s="306"/>
      <c r="T63" s="306"/>
      <c r="U63" s="306"/>
      <c r="V63" s="306"/>
      <c r="W63" s="306"/>
      <c r="X63" s="306"/>
      <c r="Y63" s="306"/>
      <c r="Z63" s="306"/>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row>
    <row r="64" spans="1:57" x14ac:dyDescent="0.2">
      <c r="A64" s="20"/>
      <c r="B64" s="20"/>
      <c r="C64" s="20"/>
      <c r="D64" s="306"/>
      <c r="E64" s="306"/>
      <c r="F64" s="306"/>
      <c r="G64" s="306"/>
      <c r="H64" s="306"/>
      <c r="I64" s="20"/>
      <c r="J64" s="306"/>
      <c r="K64" s="306"/>
      <c r="L64" s="306"/>
      <c r="M64" s="306"/>
      <c r="N64" s="306"/>
      <c r="O64" s="306"/>
      <c r="P64" s="306"/>
      <c r="Q64" s="306"/>
      <c r="R64" s="306"/>
      <c r="S64" s="306"/>
      <c r="T64" s="306"/>
      <c r="U64" s="306"/>
      <c r="V64" s="306"/>
      <c r="W64" s="306"/>
      <c r="X64" s="306"/>
      <c r="Y64" s="306"/>
      <c r="Z64" s="306"/>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row>
    <row r="65" spans="1:57" x14ac:dyDescent="0.2">
      <c r="A65" s="20"/>
      <c r="B65" s="20"/>
      <c r="C65" s="20"/>
      <c r="D65" s="306"/>
      <c r="E65" s="306"/>
      <c r="F65" s="306"/>
      <c r="G65" s="306"/>
      <c r="H65" s="306"/>
      <c r="I65" s="20"/>
      <c r="J65" s="306"/>
      <c r="K65" s="306"/>
      <c r="L65" s="306"/>
      <c r="M65" s="306"/>
      <c r="N65" s="306"/>
      <c r="O65" s="306"/>
      <c r="P65" s="306"/>
      <c r="Q65" s="306"/>
      <c r="R65" s="306"/>
      <c r="S65" s="306"/>
      <c r="T65" s="306"/>
      <c r="U65" s="306"/>
      <c r="V65" s="306"/>
      <c r="W65" s="306"/>
      <c r="X65" s="306"/>
      <c r="Y65" s="306"/>
      <c r="Z65" s="306"/>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row>
    <row r="66" spans="1:57" x14ac:dyDescent="0.2">
      <c r="A66" s="20"/>
      <c r="B66" s="20"/>
      <c r="C66" s="20"/>
      <c r="D66" s="306"/>
      <c r="E66" s="306"/>
      <c r="F66" s="306"/>
      <c r="G66" s="306"/>
      <c r="H66" s="306"/>
      <c r="I66" s="20"/>
      <c r="J66" s="306"/>
      <c r="K66" s="306"/>
      <c r="L66" s="306"/>
      <c r="M66" s="306"/>
      <c r="N66" s="306"/>
      <c r="O66" s="306"/>
      <c r="P66" s="306"/>
      <c r="Q66" s="306"/>
      <c r="R66" s="306"/>
      <c r="S66" s="306"/>
      <c r="T66" s="306"/>
      <c r="U66" s="306"/>
      <c r="V66" s="306"/>
      <c r="W66" s="306"/>
      <c r="X66" s="306"/>
      <c r="Y66" s="306"/>
      <c r="Z66" s="306"/>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row>
    <row r="67" spans="1:57" x14ac:dyDescent="0.2">
      <c r="A67" s="20"/>
      <c r="B67" s="20"/>
      <c r="C67" s="20"/>
      <c r="D67" s="306"/>
      <c r="E67" s="306"/>
      <c r="F67" s="306"/>
      <c r="G67" s="306"/>
      <c r="H67" s="306"/>
      <c r="I67" s="20"/>
      <c r="J67" s="306"/>
      <c r="K67" s="306"/>
      <c r="L67" s="306"/>
      <c r="M67" s="306"/>
      <c r="N67" s="306"/>
      <c r="O67" s="306"/>
      <c r="P67" s="306"/>
      <c r="Q67" s="306"/>
      <c r="R67" s="306"/>
      <c r="S67" s="306"/>
      <c r="T67" s="306"/>
      <c r="U67" s="306"/>
      <c r="V67" s="306"/>
      <c r="W67" s="306"/>
      <c r="X67" s="306"/>
      <c r="Y67" s="306"/>
      <c r="Z67" s="306"/>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row>
    <row r="68" spans="1:57" x14ac:dyDescent="0.2">
      <c r="A68" s="20"/>
      <c r="B68" s="20"/>
      <c r="C68" s="20"/>
      <c r="D68" s="306"/>
      <c r="E68" s="306"/>
      <c r="F68" s="306"/>
      <c r="G68" s="306"/>
      <c r="H68" s="306"/>
      <c r="I68" s="20"/>
      <c r="J68" s="306"/>
      <c r="K68" s="306"/>
      <c r="L68" s="306"/>
      <c r="M68" s="306"/>
      <c r="N68" s="306"/>
      <c r="O68" s="306"/>
      <c r="P68" s="306"/>
      <c r="Q68" s="306"/>
      <c r="R68" s="306"/>
      <c r="S68" s="306"/>
      <c r="T68" s="306"/>
      <c r="U68" s="306"/>
      <c r="V68" s="306"/>
      <c r="W68" s="306"/>
      <c r="X68" s="306"/>
      <c r="Y68" s="306"/>
      <c r="Z68" s="306"/>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row>
    <row r="69" spans="1:57" x14ac:dyDescent="0.2">
      <c r="A69" s="20"/>
      <c r="B69" s="20"/>
      <c r="C69" s="20"/>
      <c r="D69" s="306"/>
      <c r="E69" s="306"/>
      <c r="F69" s="306"/>
      <c r="G69" s="306"/>
      <c r="H69" s="306"/>
      <c r="I69" s="20"/>
      <c r="J69" s="306"/>
      <c r="K69" s="306"/>
      <c r="L69" s="306"/>
      <c r="M69" s="306"/>
      <c r="N69" s="306"/>
      <c r="O69" s="306"/>
      <c r="P69" s="306"/>
      <c r="Q69" s="306"/>
      <c r="R69" s="306"/>
      <c r="S69" s="306"/>
      <c r="T69" s="306"/>
      <c r="U69" s="306"/>
      <c r="V69" s="306"/>
      <c r="W69" s="306"/>
      <c r="X69" s="306"/>
      <c r="Y69" s="306"/>
      <c r="Z69" s="306"/>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row>
    <row r="70" spans="1:57" x14ac:dyDescent="0.2">
      <c r="A70" s="20"/>
      <c r="B70" s="20"/>
      <c r="C70" s="20"/>
      <c r="D70" s="306"/>
      <c r="E70" s="306"/>
      <c r="F70" s="306"/>
      <c r="G70" s="306"/>
      <c r="H70" s="306"/>
      <c r="I70" s="20"/>
      <c r="J70" s="306"/>
      <c r="K70" s="306"/>
      <c r="L70" s="306"/>
      <c r="M70" s="306"/>
      <c r="N70" s="306"/>
      <c r="O70" s="306"/>
      <c r="P70" s="306"/>
      <c r="Q70" s="306"/>
      <c r="R70" s="306"/>
      <c r="S70" s="306"/>
      <c r="T70" s="306"/>
      <c r="U70" s="306"/>
      <c r="V70" s="306"/>
      <c r="W70" s="306"/>
      <c r="X70" s="306"/>
      <c r="Y70" s="306"/>
      <c r="Z70" s="306"/>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row>
    <row r="71" spans="1:57" x14ac:dyDescent="0.2">
      <c r="A71" s="20"/>
      <c r="B71" s="20"/>
      <c r="C71" s="20"/>
      <c r="D71" s="306"/>
      <c r="E71" s="306"/>
      <c r="F71" s="306"/>
      <c r="G71" s="306"/>
      <c r="H71" s="306"/>
      <c r="I71" s="20"/>
      <c r="J71" s="306"/>
      <c r="K71" s="306"/>
      <c r="L71" s="306"/>
      <c r="M71" s="306"/>
      <c r="N71" s="306"/>
      <c r="O71" s="306"/>
      <c r="P71" s="306"/>
      <c r="Q71" s="306"/>
      <c r="R71" s="306"/>
      <c r="S71" s="306"/>
      <c r="T71" s="306"/>
      <c r="U71" s="306"/>
      <c r="V71" s="306"/>
      <c r="W71" s="306"/>
      <c r="X71" s="306"/>
      <c r="Y71" s="306"/>
      <c r="Z71" s="306"/>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row>
    <row r="72" spans="1:57" x14ac:dyDescent="0.2">
      <c r="A72" s="20"/>
      <c r="B72" s="20"/>
      <c r="C72" s="20"/>
      <c r="D72" s="306"/>
      <c r="E72" s="306"/>
      <c r="F72" s="306"/>
      <c r="G72" s="306"/>
      <c r="H72" s="306"/>
      <c r="I72" s="20"/>
      <c r="J72" s="306"/>
      <c r="K72" s="306"/>
      <c r="L72" s="306"/>
      <c r="M72" s="306"/>
      <c r="N72" s="306"/>
      <c r="O72" s="306"/>
      <c r="P72" s="306"/>
      <c r="Q72" s="306"/>
      <c r="R72" s="306"/>
      <c r="S72" s="306"/>
      <c r="T72" s="306"/>
      <c r="U72" s="306"/>
      <c r="V72" s="306"/>
      <c r="W72" s="306"/>
      <c r="X72" s="306"/>
      <c r="Y72" s="306"/>
      <c r="Z72" s="306"/>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row>
    <row r="73" spans="1:57" x14ac:dyDescent="0.2">
      <c r="A73" s="20"/>
      <c r="B73" s="20"/>
      <c r="C73" s="20"/>
      <c r="D73" s="306"/>
      <c r="E73" s="306"/>
      <c r="F73" s="306"/>
      <c r="G73" s="306"/>
      <c r="H73" s="306"/>
      <c r="I73" s="20"/>
      <c r="J73" s="306"/>
      <c r="K73" s="306"/>
      <c r="L73" s="306"/>
      <c r="M73" s="306"/>
      <c r="N73" s="306"/>
      <c r="O73" s="306"/>
      <c r="P73" s="306"/>
      <c r="Q73" s="306"/>
      <c r="R73" s="306"/>
      <c r="S73" s="306"/>
      <c r="T73" s="306"/>
      <c r="U73" s="306"/>
      <c r="V73" s="306"/>
      <c r="W73" s="306"/>
      <c r="X73" s="306"/>
      <c r="Y73" s="306"/>
      <c r="Z73" s="306"/>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row>
    <row r="74" spans="1:57" x14ac:dyDescent="0.2">
      <c r="A74" s="20"/>
      <c r="B74" s="20"/>
      <c r="C74" s="20"/>
      <c r="D74" s="306"/>
      <c r="E74" s="306"/>
      <c r="F74" s="306"/>
      <c r="G74" s="306"/>
      <c r="H74" s="306"/>
      <c r="I74" s="20"/>
      <c r="J74" s="306"/>
      <c r="K74" s="306"/>
      <c r="L74" s="306"/>
      <c r="M74" s="306"/>
      <c r="N74" s="306"/>
      <c r="O74" s="306"/>
      <c r="P74" s="306"/>
      <c r="Q74" s="306"/>
      <c r="R74" s="306"/>
      <c r="S74" s="306"/>
      <c r="T74" s="306"/>
      <c r="U74" s="306"/>
      <c r="V74" s="306"/>
      <c r="W74" s="306"/>
      <c r="X74" s="306"/>
      <c r="Y74" s="306"/>
      <c r="Z74" s="306"/>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row>
    <row r="75" spans="1:57" x14ac:dyDescent="0.2">
      <c r="A75" s="20"/>
      <c r="B75" s="20"/>
      <c r="C75" s="20"/>
      <c r="D75" s="306"/>
      <c r="E75" s="306"/>
      <c r="F75" s="306"/>
      <c r="G75" s="306"/>
      <c r="H75" s="306"/>
      <c r="I75" s="20"/>
      <c r="J75" s="306"/>
      <c r="K75" s="306"/>
      <c r="L75" s="306"/>
      <c r="M75" s="306"/>
      <c r="N75" s="306"/>
      <c r="O75" s="306"/>
      <c r="P75" s="306"/>
      <c r="Q75" s="306"/>
      <c r="R75" s="306"/>
      <c r="S75" s="306"/>
      <c r="T75" s="306"/>
      <c r="U75" s="306"/>
      <c r="V75" s="306"/>
      <c r="W75" s="306"/>
      <c r="X75" s="306"/>
      <c r="Y75" s="306"/>
      <c r="Z75" s="306"/>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row>
    <row r="76" spans="1:57" x14ac:dyDescent="0.2">
      <c r="A76" s="20"/>
      <c r="B76" s="20"/>
      <c r="C76" s="20"/>
      <c r="D76" s="306"/>
      <c r="E76" s="306"/>
      <c r="F76" s="306"/>
      <c r="G76" s="306"/>
      <c r="H76" s="306"/>
      <c r="I76" s="20"/>
      <c r="J76" s="306"/>
      <c r="K76" s="306"/>
      <c r="L76" s="306"/>
      <c r="M76" s="306"/>
      <c r="N76" s="306"/>
      <c r="O76" s="306"/>
      <c r="P76" s="306"/>
      <c r="Q76" s="306"/>
      <c r="R76" s="306"/>
      <c r="S76" s="306"/>
      <c r="T76" s="306"/>
      <c r="U76" s="306"/>
      <c r="V76" s="306"/>
      <c r="W76" s="306"/>
      <c r="X76" s="306"/>
      <c r="Y76" s="306"/>
      <c r="Z76" s="306"/>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row>
    <row r="77" spans="1:57" x14ac:dyDescent="0.2">
      <c r="A77" s="20"/>
      <c r="B77" s="20"/>
      <c r="C77" s="20"/>
      <c r="D77" s="306"/>
      <c r="E77" s="306"/>
      <c r="F77" s="306"/>
      <c r="G77" s="306"/>
      <c r="H77" s="306"/>
      <c r="I77" s="20"/>
      <c r="J77" s="306"/>
      <c r="K77" s="306"/>
      <c r="L77" s="306"/>
      <c r="M77" s="306"/>
      <c r="N77" s="306"/>
      <c r="O77" s="306"/>
      <c r="P77" s="306"/>
      <c r="Q77" s="306"/>
      <c r="R77" s="306"/>
      <c r="S77" s="306"/>
      <c r="T77" s="306"/>
      <c r="U77" s="306"/>
      <c r="V77" s="306"/>
      <c r="W77" s="306"/>
      <c r="X77" s="306"/>
      <c r="Y77" s="306"/>
      <c r="Z77" s="306"/>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row>
    <row r="78" spans="1:57" x14ac:dyDescent="0.2">
      <c r="A78" s="20"/>
      <c r="B78" s="20"/>
      <c r="C78" s="20"/>
      <c r="D78" s="306"/>
      <c r="E78" s="306"/>
      <c r="F78" s="306"/>
      <c r="G78" s="306"/>
      <c r="H78" s="306"/>
      <c r="I78" s="20"/>
      <c r="J78" s="306"/>
      <c r="K78" s="306"/>
      <c r="L78" s="306"/>
      <c r="M78" s="306"/>
      <c r="N78" s="306"/>
      <c r="O78" s="306"/>
      <c r="P78" s="306"/>
      <c r="Q78" s="306"/>
      <c r="R78" s="306"/>
      <c r="S78" s="306"/>
      <c r="T78" s="306"/>
      <c r="U78" s="306"/>
      <c r="V78" s="306"/>
      <c r="W78" s="306"/>
      <c r="X78" s="306"/>
      <c r="Y78" s="306"/>
      <c r="Z78" s="306"/>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row>
    <row r="79" spans="1:57" x14ac:dyDescent="0.2">
      <c r="A79" s="20"/>
      <c r="B79" s="20"/>
      <c r="C79" s="20"/>
      <c r="D79" s="306"/>
      <c r="E79" s="306"/>
      <c r="F79" s="306"/>
      <c r="G79" s="306"/>
      <c r="H79" s="306"/>
      <c r="I79" s="20"/>
      <c r="J79" s="306"/>
      <c r="K79" s="306"/>
      <c r="L79" s="306"/>
      <c r="M79" s="306"/>
      <c r="N79" s="306"/>
      <c r="O79" s="306"/>
      <c r="P79" s="306"/>
      <c r="Q79" s="306"/>
      <c r="R79" s="306"/>
      <c r="S79" s="306"/>
      <c r="T79" s="306"/>
      <c r="U79" s="306"/>
      <c r="V79" s="306"/>
      <c r="W79" s="306"/>
      <c r="X79" s="306"/>
      <c r="Y79" s="306"/>
      <c r="Z79" s="306"/>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row>
    <row r="80" spans="1:57" x14ac:dyDescent="0.2">
      <c r="A80" s="20"/>
      <c r="B80" s="20"/>
      <c r="C80" s="20"/>
      <c r="D80" s="306"/>
      <c r="E80" s="306"/>
      <c r="F80" s="306"/>
      <c r="G80" s="306"/>
      <c r="H80" s="306"/>
      <c r="I80" s="20"/>
      <c r="J80" s="306"/>
      <c r="K80" s="306"/>
      <c r="L80" s="306"/>
      <c r="M80" s="306"/>
      <c r="N80" s="306"/>
      <c r="O80" s="306"/>
      <c r="P80" s="306"/>
      <c r="Q80" s="306"/>
      <c r="R80" s="306"/>
      <c r="S80" s="306"/>
      <c r="T80" s="306"/>
      <c r="U80" s="306"/>
      <c r="V80" s="306"/>
      <c r="W80" s="306"/>
      <c r="X80" s="306"/>
      <c r="Y80" s="306"/>
      <c r="Z80" s="306"/>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row>
    <row r="81" spans="1:57" x14ac:dyDescent="0.2">
      <c r="A81" s="20"/>
      <c r="B81" s="20"/>
      <c r="C81" s="20"/>
      <c r="D81" s="306"/>
      <c r="E81" s="306"/>
      <c r="F81" s="306"/>
      <c r="G81" s="306"/>
      <c r="H81" s="306"/>
      <c r="I81" s="20"/>
      <c r="J81" s="306"/>
      <c r="K81" s="306"/>
      <c r="L81" s="306"/>
      <c r="M81" s="306"/>
      <c r="N81" s="306"/>
      <c r="O81" s="306"/>
      <c r="P81" s="306"/>
      <c r="Q81" s="306"/>
      <c r="R81" s="306"/>
      <c r="S81" s="306"/>
      <c r="T81" s="306"/>
      <c r="U81" s="306"/>
      <c r="V81" s="306"/>
      <c r="W81" s="306"/>
      <c r="X81" s="306"/>
      <c r="Y81" s="306"/>
      <c r="Z81" s="306"/>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row>
    <row r="82" spans="1:57" x14ac:dyDescent="0.2">
      <c r="A82" s="20"/>
      <c r="B82" s="20"/>
      <c r="C82" s="20"/>
      <c r="D82" s="306"/>
      <c r="E82" s="306"/>
      <c r="F82" s="306"/>
      <c r="G82" s="306"/>
      <c r="H82" s="306"/>
      <c r="I82" s="20"/>
      <c r="J82" s="306"/>
      <c r="K82" s="306"/>
      <c r="L82" s="306"/>
      <c r="M82" s="306"/>
      <c r="N82" s="306"/>
      <c r="O82" s="306"/>
      <c r="P82" s="306"/>
      <c r="Q82" s="306"/>
      <c r="R82" s="306"/>
      <c r="S82" s="306"/>
      <c r="T82" s="306"/>
      <c r="U82" s="306"/>
      <c r="V82" s="306"/>
      <c r="W82" s="306"/>
      <c r="X82" s="306"/>
      <c r="Y82" s="306"/>
      <c r="Z82" s="306"/>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row>
    <row r="83" spans="1:57" x14ac:dyDescent="0.2">
      <c r="A83" s="20"/>
      <c r="B83" s="20"/>
      <c r="C83" s="20"/>
      <c r="D83" s="306"/>
      <c r="E83" s="306"/>
      <c r="F83" s="306"/>
      <c r="G83" s="306"/>
      <c r="H83" s="306"/>
      <c r="I83" s="20"/>
      <c r="J83" s="306"/>
      <c r="K83" s="306"/>
      <c r="L83" s="306"/>
      <c r="M83" s="306"/>
      <c r="N83" s="306"/>
      <c r="O83" s="306"/>
      <c r="P83" s="306"/>
      <c r="Q83" s="306"/>
      <c r="R83" s="306"/>
      <c r="S83" s="306"/>
      <c r="T83" s="306"/>
      <c r="U83" s="306"/>
      <c r="V83" s="306"/>
      <c r="W83" s="306"/>
      <c r="X83" s="306"/>
      <c r="Y83" s="306"/>
      <c r="Z83" s="306"/>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row>
    <row r="84" spans="1:57" x14ac:dyDescent="0.2">
      <c r="A84" s="20"/>
      <c r="B84" s="20"/>
      <c r="C84" s="20"/>
      <c r="D84" s="306"/>
      <c r="E84" s="306"/>
      <c r="F84" s="306"/>
      <c r="G84" s="306"/>
      <c r="H84" s="306"/>
      <c r="I84" s="20"/>
      <c r="J84" s="306"/>
      <c r="K84" s="306"/>
      <c r="L84" s="306"/>
      <c r="M84" s="306"/>
      <c r="N84" s="306"/>
      <c r="O84" s="306"/>
      <c r="P84" s="306"/>
      <c r="Q84" s="306"/>
      <c r="R84" s="306"/>
      <c r="S84" s="306"/>
      <c r="T84" s="306"/>
      <c r="U84" s="306"/>
      <c r="V84" s="306"/>
      <c r="W84" s="306"/>
      <c r="X84" s="306"/>
      <c r="Y84" s="306"/>
      <c r="Z84" s="306"/>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row>
    <row r="85" spans="1:57" x14ac:dyDescent="0.2">
      <c r="A85" s="20"/>
      <c r="B85" s="20"/>
      <c r="C85" s="20"/>
      <c r="D85" s="306"/>
      <c r="E85" s="306"/>
      <c r="F85" s="306"/>
      <c r="G85" s="306"/>
      <c r="H85" s="306"/>
      <c r="I85" s="20"/>
      <c r="J85" s="306"/>
      <c r="K85" s="306"/>
      <c r="L85" s="306"/>
      <c r="M85" s="306"/>
      <c r="N85" s="306"/>
      <c r="O85" s="306"/>
      <c r="P85" s="306"/>
      <c r="Q85" s="306"/>
      <c r="R85" s="306"/>
      <c r="S85" s="306"/>
      <c r="T85" s="306"/>
      <c r="U85" s="306"/>
      <c r="V85" s="306"/>
      <c r="W85" s="306"/>
      <c r="X85" s="306"/>
      <c r="Y85" s="306"/>
      <c r="Z85" s="306"/>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row>
    <row r="86" spans="1:57" x14ac:dyDescent="0.2">
      <c r="A86" s="20"/>
      <c r="B86" s="20"/>
      <c r="C86" s="20"/>
      <c r="D86" s="306"/>
      <c r="E86" s="306"/>
      <c r="F86" s="306"/>
      <c r="G86" s="306"/>
      <c r="H86" s="306"/>
      <c r="I86" s="20"/>
      <c r="J86" s="306"/>
      <c r="K86" s="306"/>
      <c r="L86" s="306"/>
      <c r="M86" s="306"/>
      <c r="N86" s="306"/>
      <c r="O86" s="306"/>
      <c r="P86" s="306"/>
      <c r="Q86" s="306"/>
      <c r="R86" s="306"/>
      <c r="S86" s="306"/>
      <c r="T86" s="306"/>
      <c r="U86" s="306"/>
      <c r="V86" s="306"/>
      <c r="W86" s="306"/>
      <c r="X86" s="306"/>
      <c r="Y86" s="306"/>
      <c r="Z86" s="306"/>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row>
    <row r="87" spans="1:57" x14ac:dyDescent="0.2">
      <c r="A87" s="20"/>
      <c r="B87" s="20"/>
      <c r="C87" s="20"/>
      <c r="D87" s="306"/>
      <c r="E87" s="306"/>
      <c r="F87" s="306"/>
      <c r="G87" s="306"/>
      <c r="H87" s="306"/>
      <c r="I87" s="20"/>
      <c r="J87" s="306"/>
      <c r="K87" s="306"/>
      <c r="L87" s="306"/>
      <c r="M87" s="306"/>
      <c r="N87" s="306"/>
      <c r="O87" s="306"/>
      <c r="P87" s="306"/>
      <c r="Q87" s="306"/>
      <c r="R87" s="306"/>
      <c r="S87" s="306"/>
      <c r="T87" s="306"/>
      <c r="U87" s="306"/>
      <c r="V87" s="306"/>
      <c r="W87" s="306"/>
      <c r="X87" s="306"/>
      <c r="Y87" s="306"/>
      <c r="Z87" s="306"/>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row>
    <row r="88" spans="1:57" x14ac:dyDescent="0.2">
      <c r="A88" s="20"/>
      <c r="B88" s="20"/>
      <c r="C88" s="20"/>
      <c r="D88" s="306"/>
      <c r="E88" s="306"/>
      <c r="F88" s="306"/>
      <c r="G88" s="306"/>
      <c r="H88" s="306"/>
      <c r="I88" s="20"/>
      <c r="J88" s="306"/>
      <c r="K88" s="306"/>
      <c r="L88" s="306"/>
      <c r="M88" s="306"/>
      <c r="N88" s="306"/>
      <c r="O88" s="306"/>
      <c r="P88" s="306"/>
      <c r="Q88" s="306"/>
      <c r="R88" s="306"/>
      <c r="S88" s="306"/>
      <c r="T88" s="306"/>
      <c r="U88" s="306"/>
      <c r="V88" s="306"/>
      <c r="W88" s="306"/>
      <c r="X88" s="306"/>
      <c r="Y88" s="306"/>
      <c r="Z88" s="306"/>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row>
    <row r="89" spans="1:57" x14ac:dyDescent="0.2">
      <c r="A89" s="20"/>
      <c r="B89" s="20"/>
      <c r="C89" s="20"/>
      <c r="D89" s="306"/>
      <c r="E89" s="306"/>
      <c r="F89" s="306"/>
      <c r="G89" s="306"/>
      <c r="H89" s="306"/>
      <c r="I89" s="20"/>
      <c r="J89" s="306"/>
      <c r="K89" s="306"/>
      <c r="L89" s="306"/>
      <c r="M89" s="306"/>
      <c r="N89" s="306"/>
      <c r="O89" s="306"/>
      <c r="P89" s="306"/>
      <c r="Q89" s="306"/>
      <c r="R89" s="306"/>
      <c r="S89" s="306"/>
      <c r="T89" s="306"/>
      <c r="U89" s="306"/>
      <c r="V89" s="306"/>
      <c r="W89" s="306"/>
      <c r="X89" s="306"/>
      <c r="Y89" s="306"/>
      <c r="Z89" s="306"/>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row>
    <row r="90" spans="1:57" x14ac:dyDescent="0.2">
      <c r="A90" s="20"/>
      <c r="B90" s="20"/>
      <c r="C90" s="20"/>
      <c r="D90" s="306"/>
      <c r="E90" s="306"/>
      <c r="F90" s="306"/>
      <c r="G90" s="306"/>
      <c r="H90" s="306"/>
      <c r="I90" s="20"/>
      <c r="J90" s="306"/>
      <c r="K90" s="306"/>
      <c r="L90" s="306"/>
      <c r="M90" s="306"/>
      <c r="N90" s="306"/>
      <c r="O90" s="306"/>
      <c r="P90" s="306"/>
      <c r="Q90" s="306"/>
      <c r="R90" s="306"/>
      <c r="S90" s="306"/>
      <c r="T90" s="306"/>
      <c r="U90" s="306"/>
      <c r="V90" s="306"/>
      <c r="W90" s="306"/>
      <c r="X90" s="306"/>
      <c r="Y90" s="306"/>
      <c r="Z90" s="306"/>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row>
    <row r="91" spans="1:57" x14ac:dyDescent="0.2">
      <c r="A91" s="20"/>
      <c r="B91" s="20"/>
      <c r="C91" s="20"/>
      <c r="D91" s="306"/>
      <c r="E91" s="306"/>
      <c r="F91" s="306"/>
      <c r="G91" s="306"/>
      <c r="H91" s="306"/>
      <c r="I91" s="20"/>
      <c r="J91" s="306"/>
      <c r="K91" s="306"/>
      <c r="L91" s="306"/>
      <c r="M91" s="306"/>
      <c r="N91" s="306"/>
      <c r="O91" s="306"/>
      <c r="P91" s="306"/>
      <c r="Q91" s="306"/>
      <c r="R91" s="306"/>
      <c r="S91" s="306"/>
      <c r="T91" s="306"/>
      <c r="U91" s="306"/>
      <c r="V91" s="306"/>
      <c r="W91" s="306"/>
      <c r="X91" s="306"/>
      <c r="Y91" s="306"/>
      <c r="Z91" s="306"/>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row>
    <row r="92" spans="1:57" x14ac:dyDescent="0.2">
      <c r="A92" s="20"/>
      <c r="B92" s="20"/>
      <c r="C92" s="20"/>
      <c r="D92" s="306"/>
      <c r="E92" s="306"/>
      <c r="F92" s="306"/>
      <c r="G92" s="306"/>
      <c r="H92" s="306"/>
      <c r="I92" s="20"/>
      <c r="J92" s="306"/>
      <c r="K92" s="306"/>
      <c r="L92" s="306"/>
      <c r="M92" s="306"/>
      <c r="N92" s="306"/>
      <c r="O92" s="306"/>
      <c r="P92" s="306"/>
      <c r="Q92" s="306"/>
      <c r="R92" s="306"/>
      <c r="S92" s="306"/>
      <c r="T92" s="306"/>
      <c r="U92" s="306"/>
      <c r="V92" s="306"/>
      <c r="W92" s="306"/>
      <c r="X92" s="306"/>
      <c r="Y92" s="306"/>
      <c r="Z92" s="306"/>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row>
    <row r="93" spans="1:57" x14ac:dyDescent="0.2">
      <c r="A93" s="20"/>
      <c r="B93" s="20"/>
      <c r="C93" s="20"/>
      <c r="D93" s="306"/>
      <c r="E93" s="306"/>
      <c r="F93" s="306"/>
      <c r="G93" s="306"/>
      <c r="H93" s="306"/>
      <c r="I93" s="20"/>
      <c r="J93" s="306"/>
      <c r="K93" s="306"/>
      <c r="L93" s="306"/>
      <c r="M93" s="306"/>
      <c r="N93" s="306"/>
      <c r="O93" s="306"/>
      <c r="P93" s="306"/>
      <c r="Q93" s="306"/>
      <c r="R93" s="306"/>
      <c r="S93" s="306"/>
      <c r="T93" s="306"/>
      <c r="U93" s="306"/>
      <c r="V93" s="306"/>
      <c r="W93" s="306"/>
      <c r="X93" s="306"/>
      <c r="Y93" s="306"/>
      <c r="Z93" s="306"/>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row>
    <row r="94" spans="1:57" x14ac:dyDescent="0.2">
      <c r="A94" s="20"/>
      <c r="B94" s="20"/>
      <c r="C94" s="20"/>
      <c r="D94" s="306"/>
      <c r="E94" s="306"/>
      <c r="F94" s="306"/>
      <c r="G94" s="306"/>
      <c r="H94" s="306"/>
      <c r="I94" s="20"/>
      <c r="J94" s="306"/>
      <c r="K94" s="306"/>
      <c r="L94" s="306"/>
      <c r="M94" s="306"/>
      <c r="N94" s="306"/>
      <c r="O94" s="306"/>
      <c r="P94" s="306"/>
      <c r="Q94" s="306"/>
      <c r="R94" s="306"/>
      <c r="S94" s="306"/>
      <c r="T94" s="306"/>
      <c r="U94" s="306"/>
      <c r="V94" s="306"/>
      <c r="W94" s="306"/>
      <c r="X94" s="306"/>
      <c r="Y94" s="306"/>
      <c r="Z94" s="306"/>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row>
    <row r="95" spans="1:57" x14ac:dyDescent="0.2">
      <c r="A95" s="20"/>
      <c r="B95" s="20"/>
      <c r="C95" s="20"/>
      <c r="D95" s="306"/>
      <c r="E95" s="306"/>
      <c r="F95" s="306"/>
      <c r="G95" s="306"/>
      <c r="H95" s="306"/>
      <c r="I95" s="20"/>
      <c r="J95" s="306"/>
      <c r="K95" s="306"/>
      <c r="L95" s="306"/>
      <c r="M95" s="306"/>
      <c r="N95" s="306"/>
      <c r="O95" s="306"/>
      <c r="P95" s="306"/>
      <c r="Q95" s="306"/>
      <c r="R95" s="306"/>
      <c r="S95" s="306"/>
      <c r="T95" s="306"/>
      <c r="U95" s="306"/>
      <c r="V95" s="306"/>
      <c r="W95" s="306"/>
      <c r="X95" s="306"/>
      <c r="Y95" s="306"/>
      <c r="Z95" s="306"/>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row>
    <row r="96" spans="1:57" x14ac:dyDescent="0.2">
      <c r="A96" s="20"/>
      <c r="B96" s="20"/>
      <c r="C96" s="20"/>
      <c r="D96" s="306"/>
      <c r="E96" s="306"/>
      <c r="F96" s="306"/>
      <c r="G96" s="306"/>
      <c r="H96" s="306"/>
      <c r="I96" s="20"/>
      <c r="J96" s="306"/>
      <c r="K96" s="306"/>
      <c r="L96" s="306"/>
      <c r="M96" s="306"/>
      <c r="N96" s="306"/>
      <c r="O96" s="306"/>
      <c r="P96" s="306"/>
      <c r="Q96" s="306"/>
      <c r="R96" s="306"/>
      <c r="S96" s="306"/>
      <c r="T96" s="306"/>
      <c r="U96" s="306"/>
      <c r="V96" s="306"/>
      <c r="W96" s="306"/>
      <c r="X96" s="306"/>
      <c r="Y96" s="306"/>
      <c r="Z96" s="306"/>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row>
    <row r="97" spans="1:57" x14ac:dyDescent="0.2">
      <c r="A97" s="20"/>
      <c r="B97" s="20"/>
      <c r="C97" s="20"/>
      <c r="D97" s="306"/>
      <c r="E97" s="306"/>
      <c r="F97" s="306"/>
      <c r="G97" s="306"/>
      <c r="H97" s="306"/>
      <c r="I97" s="20"/>
      <c r="J97" s="306"/>
      <c r="K97" s="306"/>
      <c r="L97" s="306"/>
      <c r="M97" s="306"/>
      <c r="N97" s="306"/>
      <c r="O97" s="306"/>
      <c r="P97" s="306"/>
      <c r="Q97" s="306"/>
      <c r="R97" s="306"/>
      <c r="S97" s="306"/>
      <c r="T97" s="306"/>
      <c r="U97" s="306"/>
      <c r="V97" s="306"/>
      <c r="W97" s="306"/>
      <c r="X97" s="306"/>
      <c r="Y97" s="306"/>
      <c r="Z97" s="306"/>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row>
    <row r="98" spans="1:57" x14ac:dyDescent="0.2">
      <c r="A98" s="20"/>
      <c r="B98" s="20"/>
      <c r="C98" s="20"/>
      <c r="D98" s="306"/>
      <c r="E98" s="306"/>
      <c r="F98" s="306"/>
      <c r="G98" s="306"/>
      <c r="H98" s="306"/>
      <c r="I98" s="20"/>
      <c r="J98" s="306"/>
      <c r="K98" s="306"/>
      <c r="L98" s="306"/>
      <c r="M98" s="306"/>
      <c r="N98" s="306"/>
      <c r="O98" s="306"/>
      <c r="P98" s="306"/>
      <c r="Q98" s="306"/>
      <c r="R98" s="306"/>
      <c r="S98" s="306"/>
      <c r="T98" s="306"/>
      <c r="U98" s="306"/>
      <c r="V98" s="306"/>
      <c r="W98" s="306"/>
      <c r="X98" s="306"/>
      <c r="Y98" s="306"/>
      <c r="Z98" s="306"/>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row>
    <row r="99" spans="1:57" x14ac:dyDescent="0.2">
      <c r="A99" s="20"/>
      <c r="B99" s="20"/>
      <c r="C99" s="20"/>
      <c r="D99" s="306"/>
      <c r="E99" s="306"/>
      <c r="F99" s="306"/>
      <c r="G99" s="306"/>
      <c r="H99" s="306"/>
      <c r="I99" s="20"/>
      <c r="J99" s="306"/>
      <c r="K99" s="306"/>
      <c r="L99" s="306"/>
      <c r="M99" s="306"/>
      <c r="N99" s="306"/>
      <c r="O99" s="306"/>
      <c r="P99" s="306"/>
      <c r="Q99" s="306"/>
      <c r="R99" s="306"/>
      <c r="S99" s="306"/>
      <c r="T99" s="306"/>
      <c r="U99" s="306"/>
      <c r="V99" s="306"/>
      <c r="W99" s="306"/>
      <c r="X99" s="306"/>
      <c r="Y99" s="306"/>
      <c r="Z99" s="306"/>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row>
    <row r="100" spans="1:57" x14ac:dyDescent="0.2">
      <c r="A100" s="20"/>
      <c r="B100" s="20"/>
      <c r="C100" s="20"/>
      <c r="D100" s="306"/>
      <c r="E100" s="306"/>
      <c r="F100" s="306"/>
      <c r="G100" s="306"/>
      <c r="H100" s="306"/>
      <c r="I100" s="20"/>
      <c r="J100" s="306"/>
      <c r="K100" s="306"/>
      <c r="L100" s="306"/>
      <c r="M100" s="306"/>
      <c r="N100" s="306"/>
      <c r="O100" s="306"/>
      <c r="P100" s="306"/>
      <c r="Q100" s="306"/>
      <c r="R100" s="306"/>
      <c r="S100" s="306"/>
      <c r="T100" s="306"/>
      <c r="U100" s="306"/>
      <c r="V100" s="306"/>
      <c r="W100" s="306"/>
      <c r="X100" s="306"/>
      <c r="Y100" s="306"/>
      <c r="Z100" s="306"/>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row>
    <row r="101" spans="1:57" x14ac:dyDescent="0.2">
      <c r="A101" s="20"/>
      <c r="B101" s="20"/>
      <c r="C101" s="20"/>
      <c r="D101" s="306"/>
      <c r="E101" s="306"/>
      <c r="F101" s="306"/>
      <c r="G101" s="306"/>
      <c r="H101" s="306"/>
      <c r="I101" s="20"/>
      <c r="J101" s="306"/>
      <c r="K101" s="306"/>
      <c r="L101" s="306"/>
      <c r="M101" s="306"/>
      <c r="N101" s="306"/>
      <c r="O101" s="306"/>
      <c r="P101" s="306"/>
      <c r="Q101" s="306"/>
      <c r="R101" s="306"/>
      <c r="S101" s="306"/>
      <c r="T101" s="306"/>
      <c r="U101" s="306"/>
      <c r="V101" s="306"/>
      <c r="W101" s="306"/>
      <c r="X101" s="306"/>
      <c r="Y101" s="306"/>
      <c r="Z101" s="306"/>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row>
    <row r="102" spans="1:57" x14ac:dyDescent="0.2">
      <c r="A102" s="20"/>
      <c r="B102" s="20"/>
      <c r="C102" s="20"/>
      <c r="D102" s="306"/>
      <c r="E102" s="306"/>
      <c r="F102" s="306"/>
      <c r="G102" s="306"/>
      <c r="H102" s="306"/>
      <c r="I102" s="20"/>
      <c r="J102" s="306"/>
      <c r="K102" s="306"/>
      <c r="L102" s="306"/>
      <c r="M102" s="306"/>
      <c r="N102" s="306"/>
      <c r="O102" s="306"/>
      <c r="P102" s="306"/>
      <c r="Q102" s="306"/>
      <c r="R102" s="306"/>
      <c r="S102" s="306"/>
      <c r="T102" s="306"/>
      <c r="U102" s="306"/>
      <c r="V102" s="306"/>
      <c r="W102" s="306"/>
      <c r="X102" s="306"/>
      <c r="Y102" s="306"/>
      <c r="Z102" s="306"/>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row>
    <row r="103" spans="1:57" x14ac:dyDescent="0.2">
      <c r="A103" s="20"/>
      <c r="B103" s="20"/>
      <c r="C103" s="20"/>
      <c r="D103" s="306"/>
      <c r="E103" s="306"/>
      <c r="F103" s="306"/>
      <c r="G103" s="306"/>
      <c r="H103" s="306"/>
      <c r="I103" s="20"/>
      <c r="J103" s="306"/>
      <c r="K103" s="306"/>
      <c r="L103" s="306"/>
      <c r="M103" s="306"/>
      <c r="N103" s="306"/>
      <c r="O103" s="306"/>
      <c r="P103" s="306"/>
      <c r="Q103" s="306"/>
      <c r="R103" s="306"/>
      <c r="S103" s="306"/>
      <c r="T103" s="306"/>
      <c r="U103" s="306"/>
      <c r="V103" s="306"/>
      <c r="W103" s="306"/>
      <c r="X103" s="306"/>
      <c r="Y103" s="306"/>
      <c r="Z103" s="306"/>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row>
    <row r="104" spans="1:57" x14ac:dyDescent="0.2">
      <c r="A104" s="20"/>
      <c r="B104" s="20"/>
      <c r="C104" s="20"/>
      <c r="D104" s="306"/>
      <c r="E104" s="306"/>
      <c r="F104" s="306"/>
      <c r="G104" s="306"/>
      <c r="H104" s="306"/>
      <c r="I104" s="20"/>
      <c r="J104" s="306"/>
      <c r="K104" s="306"/>
      <c r="L104" s="306"/>
      <c r="M104" s="306"/>
      <c r="N104" s="306"/>
      <c r="O104" s="306"/>
      <c r="P104" s="306"/>
      <c r="Q104" s="306"/>
      <c r="R104" s="306"/>
      <c r="S104" s="306"/>
      <c r="T104" s="306"/>
      <c r="U104" s="306"/>
      <c r="V104" s="306"/>
      <c r="W104" s="306"/>
      <c r="X104" s="306"/>
      <c r="Y104" s="306"/>
      <c r="Z104" s="306"/>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row>
    <row r="105" spans="1:57" x14ac:dyDescent="0.2">
      <c r="A105" s="20"/>
      <c r="B105" s="20"/>
      <c r="C105" s="20"/>
      <c r="D105" s="306"/>
      <c r="E105" s="306"/>
      <c r="F105" s="306"/>
      <c r="G105" s="306"/>
      <c r="H105" s="306"/>
      <c r="I105" s="20"/>
      <c r="J105" s="306"/>
      <c r="K105" s="306"/>
      <c r="L105" s="306"/>
      <c r="M105" s="306"/>
      <c r="N105" s="306"/>
      <c r="O105" s="306"/>
      <c r="P105" s="306"/>
      <c r="Q105" s="306"/>
      <c r="R105" s="306"/>
      <c r="S105" s="306"/>
      <c r="T105" s="306"/>
      <c r="U105" s="306"/>
      <c r="V105" s="306"/>
      <c r="W105" s="306"/>
      <c r="X105" s="306"/>
      <c r="Y105" s="306"/>
      <c r="Z105" s="306"/>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row>
    <row r="106" spans="1:57" x14ac:dyDescent="0.2">
      <c r="A106" s="20"/>
      <c r="B106" s="20"/>
      <c r="C106" s="20"/>
      <c r="D106" s="306"/>
      <c r="E106" s="306"/>
      <c r="F106" s="306"/>
      <c r="G106" s="306"/>
      <c r="H106" s="306"/>
      <c r="I106" s="20"/>
      <c r="J106" s="306"/>
      <c r="K106" s="306"/>
      <c r="L106" s="306"/>
      <c r="M106" s="306"/>
      <c r="N106" s="306"/>
      <c r="O106" s="306"/>
      <c r="P106" s="306"/>
      <c r="Q106" s="306"/>
      <c r="R106" s="306"/>
      <c r="S106" s="306"/>
      <c r="T106" s="306"/>
      <c r="U106" s="306"/>
      <c r="V106" s="306"/>
      <c r="W106" s="306"/>
      <c r="X106" s="306"/>
      <c r="Y106" s="306"/>
      <c r="Z106" s="306"/>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row>
    <row r="107" spans="1:57" x14ac:dyDescent="0.2">
      <c r="A107" s="20"/>
      <c r="B107" s="20"/>
      <c r="C107" s="20"/>
      <c r="D107" s="306"/>
      <c r="E107" s="306"/>
      <c r="F107" s="306"/>
      <c r="G107" s="306"/>
      <c r="H107" s="306"/>
      <c r="I107" s="20"/>
      <c r="J107" s="306"/>
      <c r="K107" s="306"/>
      <c r="L107" s="306"/>
      <c r="M107" s="306"/>
      <c r="N107" s="306"/>
      <c r="O107" s="306"/>
      <c r="P107" s="306"/>
      <c r="Q107" s="306"/>
      <c r="R107" s="306"/>
      <c r="S107" s="306"/>
      <c r="T107" s="306"/>
      <c r="U107" s="306"/>
      <c r="V107" s="306"/>
      <c r="W107" s="306"/>
      <c r="X107" s="306"/>
      <c r="Y107" s="306"/>
      <c r="Z107" s="306"/>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row>
    <row r="108" spans="1:57" x14ac:dyDescent="0.2">
      <c r="A108" s="20"/>
      <c r="B108" s="20"/>
      <c r="C108" s="20"/>
      <c r="D108" s="306"/>
      <c r="E108" s="306"/>
      <c r="F108" s="306"/>
      <c r="G108" s="306"/>
      <c r="H108" s="306"/>
      <c r="I108" s="20"/>
      <c r="J108" s="306"/>
      <c r="K108" s="306"/>
      <c r="L108" s="306"/>
      <c r="M108" s="306"/>
      <c r="N108" s="306"/>
      <c r="O108" s="306"/>
      <c r="P108" s="306"/>
      <c r="Q108" s="306"/>
      <c r="R108" s="306"/>
      <c r="S108" s="306"/>
      <c r="T108" s="306"/>
      <c r="U108" s="306"/>
      <c r="V108" s="306"/>
      <c r="W108" s="306"/>
      <c r="X108" s="306"/>
      <c r="Y108" s="306"/>
      <c r="Z108" s="306"/>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row>
    <row r="109" spans="1:57" x14ac:dyDescent="0.2">
      <c r="A109" s="20"/>
      <c r="B109" s="20"/>
      <c r="C109" s="20"/>
      <c r="D109" s="306"/>
      <c r="E109" s="306"/>
      <c r="F109" s="306"/>
      <c r="G109" s="306"/>
      <c r="H109" s="306"/>
      <c r="I109" s="20"/>
      <c r="J109" s="306"/>
      <c r="K109" s="306"/>
      <c r="L109" s="306"/>
      <c r="M109" s="306"/>
      <c r="N109" s="306"/>
      <c r="O109" s="306"/>
      <c r="P109" s="306"/>
      <c r="Q109" s="306"/>
      <c r="R109" s="306"/>
      <c r="S109" s="306"/>
      <c r="T109" s="306"/>
      <c r="U109" s="306"/>
      <c r="V109" s="306"/>
      <c r="W109" s="306"/>
      <c r="X109" s="306"/>
      <c r="Y109" s="306"/>
      <c r="Z109" s="306"/>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row>
    <row r="110" spans="1:57" x14ac:dyDescent="0.2">
      <c r="A110" s="20"/>
      <c r="B110" s="20"/>
      <c r="C110" s="20"/>
      <c r="D110" s="306"/>
      <c r="E110" s="306"/>
      <c r="F110" s="306"/>
      <c r="G110" s="306"/>
      <c r="H110" s="306"/>
      <c r="I110" s="20"/>
      <c r="J110" s="306"/>
      <c r="K110" s="306"/>
      <c r="L110" s="306"/>
      <c r="M110" s="306"/>
      <c r="N110" s="306"/>
      <c r="O110" s="306"/>
      <c r="P110" s="306"/>
      <c r="Q110" s="306"/>
      <c r="R110" s="306"/>
      <c r="S110" s="306"/>
      <c r="T110" s="306"/>
      <c r="U110" s="306"/>
      <c r="V110" s="306"/>
      <c r="W110" s="306"/>
      <c r="X110" s="306"/>
      <c r="Y110" s="306"/>
      <c r="Z110" s="306"/>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row>
    <row r="111" spans="1:57" x14ac:dyDescent="0.2">
      <c r="A111" s="20"/>
      <c r="B111" s="20"/>
      <c r="C111" s="20"/>
      <c r="D111" s="306"/>
      <c r="E111" s="306"/>
      <c r="F111" s="306"/>
      <c r="G111" s="306"/>
      <c r="H111" s="306"/>
      <c r="I111" s="20"/>
      <c r="J111" s="306"/>
      <c r="K111" s="306"/>
      <c r="L111" s="306"/>
      <c r="M111" s="306"/>
      <c r="N111" s="306"/>
      <c r="O111" s="306"/>
      <c r="P111" s="306"/>
      <c r="Q111" s="306"/>
      <c r="R111" s="306"/>
      <c r="S111" s="306"/>
      <c r="T111" s="306"/>
      <c r="U111" s="306"/>
      <c r="V111" s="306"/>
      <c r="W111" s="306"/>
      <c r="X111" s="306"/>
      <c r="Y111" s="306"/>
      <c r="Z111" s="306"/>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row>
    <row r="112" spans="1:57" x14ac:dyDescent="0.2">
      <c r="A112" s="20"/>
      <c r="B112" s="20"/>
      <c r="C112" s="20"/>
      <c r="D112" s="306"/>
      <c r="E112" s="306"/>
      <c r="F112" s="306"/>
      <c r="G112" s="306"/>
      <c r="H112" s="306"/>
      <c r="I112" s="20"/>
      <c r="J112" s="306"/>
      <c r="K112" s="306"/>
      <c r="L112" s="306"/>
      <c r="M112" s="306"/>
      <c r="N112" s="306"/>
      <c r="O112" s="306"/>
      <c r="P112" s="306"/>
      <c r="Q112" s="306"/>
      <c r="R112" s="306"/>
      <c r="S112" s="306"/>
      <c r="T112" s="306"/>
      <c r="U112" s="306"/>
      <c r="V112" s="306"/>
      <c r="W112" s="306"/>
      <c r="X112" s="306"/>
      <c r="Y112" s="306"/>
      <c r="Z112" s="306"/>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row>
    <row r="113" spans="1:57" x14ac:dyDescent="0.2">
      <c r="A113" s="20"/>
      <c r="B113" s="20"/>
      <c r="C113" s="20"/>
      <c r="D113" s="306"/>
      <c r="E113" s="306"/>
      <c r="F113" s="306"/>
      <c r="G113" s="306"/>
      <c r="H113" s="306"/>
      <c r="I113" s="20"/>
      <c r="J113" s="306"/>
      <c r="K113" s="306"/>
      <c r="L113" s="306"/>
      <c r="M113" s="306"/>
      <c r="N113" s="306"/>
      <c r="O113" s="306"/>
      <c r="P113" s="306"/>
      <c r="Q113" s="306"/>
      <c r="R113" s="306"/>
      <c r="S113" s="306"/>
      <c r="T113" s="306"/>
      <c r="U113" s="306"/>
      <c r="V113" s="306"/>
      <c r="W113" s="306"/>
      <c r="X113" s="306"/>
      <c r="Y113" s="306"/>
      <c r="Z113" s="306"/>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row>
    <row r="114" spans="1:57" x14ac:dyDescent="0.2">
      <c r="A114" s="20"/>
      <c r="B114" s="20"/>
      <c r="C114" s="20"/>
      <c r="D114" s="306"/>
      <c r="E114" s="306"/>
      <c r="F114" s="306"/>
      <c r="G114" s="306"/>
      <c r="H114" s="306"/>
      <c r="I114" s="20"/>
      <c r="J114" s="306"/>
      <c r="K114" s="306"/>
      <c r="L114" s="306"/>
      <c r="M114" s="306"/>
      <c r="N114" s="306"/>
      <c r="O114" s="306"/>
      <c r="P114" s="306"/>
      <c r="Q114" s="306"/>
      <c r="R114" s="306"/>
      <c r="S114" s="306"/>
      <c r="T114" s="306"/>
      <c r="U114" s="306"/>
      <c r="V114" s="306"/>
      <c r="W114" s="306"/>
      <c r="X114" s="306"/>
      <c r="Y114" s="306"/>
      <c r="Z114" s="306"/>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row>
    <row r="115" spans="1:57" x14ac:dyDescent="0.2">
      <c r="A115" s="20"/>
      <c r="B115" s="20"/>
      <c r="C115" s="20"/>
      <c r="D115" s="306"/>
      <c r="E115" s="306"/>
      <c r="F115" s="306"/>
      <c r="G115" s="306"/>
      <c r="H115" s="306"/>
      <c r="I115" s="20"/>
      <c r="J115" s="306"/>
      <c r="K115" s="306"/>
      <c r="L115" s="306"/>
      <c r="M115" s="306"/>
      <c r="N115" s="306"/>
      <c r="O115" s="306"/>
      <c r="P115" s="306"/>
      <c r="Q115" s="306"/>
      <c r="R115" s="306"/>
      <c r="S115" s="306"/>
      <c r="T115" s="306"/>
      <c r="U115" s="306"/>
      <c r="V115" s="306"/>
      <c r="W115" s="306"/>
      <c r="X115" s="306"/>
      <c r="Y115" s="306"/>
      <c r="Z115" s="306"/>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row>
    <row r="116" spans="1:57" x14ac:dyDescent="0.2">
      <c r="A116" s="20"/>
      <c r="B116" s="20"/>
      <c r="C116" s="20"/>
      <c r="D116" s="306"/>
      <c r="E116" s="306"/>
      <c r="F116" s="306"/>
      <c r="G116" s="306"/>
      <c r="H116" s="306"/>
      <c r="I116" s="20"/>
      <c r="J116" s="306"/>
      <c r="K116" s="306"/>
      <c r="L116" s="306"/>
      <c r="M116" s="306"/>
      <c r="N116" s="306"/>
      <c r="O116" s="306"/>
      <c r="P116" s="306"/>
      <c r="Q116" s="306"/>
      <c r="R116" s="306"/>
      <c r="S116" s="306"/>
      <c r="T116" s="306"/>
      <c r="U116" s="306"/>
      <c r="V116" s="306"/>
      <c r="W116" s="306"/>
      <c r="X116" s="306"/>
      <c r="Y116" s="306"/>
      <c r="Z116" s="306"/>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row>
    <row r="117" spans="1:57" x14ac:dyDescent="0.2">
      <c r="A117" s="20"/>
      <c r="B117" s="20"/>
      <c r="C117" s="20"/>
      <c r="D117" s="306"/>
      <c r="E117" s="306"/>
      <c r="F117" s="306"/>
      <c r="G117" s="306"/>
      <c r="H117" s="306"/>
      <c r="I117" s="20"/>
      <c r="J117" s="306"/>
      <c r="K117" s="306"/>
      <c r="L117" s="306"/>
      <c r="M117" s="306"/>
      <c r="N117" s="306"/>
      <c r="O117" s="306"/>
      <c r="P117" s="306"/>
      <c r="Q117" s="306"/>
      <c r="R117" s="306"/>
      <c r="S117" s="306"/>
      <c r="T117" s="306"/>
      <c r="U117" s="306"/>
      <c r="V117" s="306"/>
      <c r="W117" s="306"/>
      <c r="X117" s="306"/>
      <c r="Y117" s="306"/>
      <c r="Z117" s="306"/>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row>
    <row r="118" spans="1:57" x14ac:dyDescent="0.2">
      <c r="A118" s="20"/>
      <c r="B118" s="20"/>
      <c r="C118" s="20"/>
      <c r="D118" s="306"/>
      <c r="E118" s="306"/>
      <c r="F118" s="306"/>
      <c r="G118" s="306"/>
      <c r="H118" s="306"/>
      <c r="I118" s="20"/>
      <c r="J118" s="306"/>
      <c r="K118" s="306"/>
      <c r="L118" s="306"/>
      <c r="M118" s="306"/>
      <c r="N118" s="306"/>
      <c r="O118" s="306"/>
      <c r="P118" s="306"/>
      <c r="Q118" s="306"/>
      <c r="R118" s="306"/>
      <c r="S118" s="306"/>
      <c r="T118" s="306"/>
      <c r="U118" s="306"/>
      <c r="V118" s="306"/>
      <c r="W118" s="306"/>
      <c r="X118" s="306"/>
      <c r="Y118" s="306"/>
      <c r="Z118" s="306"/>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row>
    <row r="119" spans="1:57" x14ac:dyDescent="0.2">
      <c r="A119" s="20"/>
      <c r="B119" s="20"/>
      <c r="C119" s="20"/>
      <c r="D119" s="306"/>
      <c r="E119" s="306"/>
      <c r="F119" s="306"/>
      <c r="G119" s="306"/>
      <c r="H119" s="306"/>
      <c r="I119" s="20"/>
      <c r="J119" s="306"/>
      <c r="K119" s="306"/>
      <c r="L119" s="306"/>
      <c r="M119" s="306"/>
      <c r="N119" s="306"/>
      <c r="O119" s="306"/>
      <c r="P119" s="306"/>
      <c r="Q119" s="306"/>
      <c r="R119" s="306"/>
      <c r="S119" s="306"/>
      <c r="T119" s="306"/>
      <c r="U119" s="306"/>
      <c r="V119" s="306"/>
      <c r="W119" s="306"/>
      <c r="X119" s="306"/>
      <c r="Y119" s="306"/>
      <c r="Z119" s="306"/>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row>
    <row r="120" spans="1:57" x14ac:dyDescent="0.2">
      <c r="A120" s="20"/>
      <c r="B120" s="20"/>
      <c r="C120" s="20"/>
      <c r="D120" s="306"/>
      <c r="E120" s="306"/>
      <c r="F120" s="306"/>
      <c r="G120" s="306"/>
      <c r="H120" s="306"/>
      <c r="I120" s="20"/>
      <c r="J120" s="306"/>
      <c r="K120" s="306"/>
      <c r="L120" s="306"/>
      <c r="M120" s="306"/>
      <c r="N120" s="306"/>
      <c r="O120" s="306"/>
      <c r="P120" s="306"/>
      <c r="Q120" s="306"/>
      <c r="R120" s="306"/>
      <c r="S120" s="306"/>
      <c r="T120" s="306"/>
      <c r="U120" s="306"/>
      <c r="V120" s="306"/>
      <c r="W120" s="306"/>
      <c r="X120" s="306"/>
      <c r="Y120" s="306"/>
      <c r="Z120" s="306"/>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row>
    <row r="121" spans="1:57" x14ac:dyDescent="0.2">
      <c r="A121" s="20"/>
      <c r="B121" s="20"/>
      <c r="C121" s="20"/>
      <c r="D121" s="306"/>
      <c r="E121" s="306"/>
      <c r="F121" s="306"/>
      <c r="G121" s="306"/>
      <c r="H121" s="306"/>
      <c r="I121" s="20"/>
      <c r="J121" s="306"/>
      <c r="K121" s="306"/>
      <c r="L121" s="306"/>
      <c r="M121" s="306"/>
      <c r="N121" s="306"/>
      <c r="O121" s="306"/>
      <c r="P121" s="306"/>
      <c r="Q121" s="306"/>
      <c r="R121" s="306"/>
      <c r="S121" s="306"/>
      <c r="T121" s="306"/>
      <c r="U121" s="306"/>
      <c r="V121" s="306"/>
      <c r="W121" s="306"/>
      <c r="X121" s="306"/>
      <c r="Y121" s="306"/>
      <c r="Z121" s="306"/>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row>
    <row r="122" spans="1:57" x14ac:dyDescent="0.2">
      <c r="A122" s="20"/>
      <c r="B122" s="20"/>
      <c r="C122" s="20"/>
      <c r="D122" s="306"/>
      <c r="E122" s="306"/>
      <c r="F122" s="306"/>
      <c r="G122" s="306"/>
      <c r="H122" s="306"/>
      <c r="I122" s="20"/>
      <c r="J122" s="306"/>
      <c r="K122" s="306"/>
      <c r="L122" s="306"/>
      <c r="M122" s="306"/>
      <c r="N122" s="306"/>
      <c r="O122" s="306"/>
      <c r="P122" s="306"/>
      <c r="Q122" s="306"/>
      <c r="R122" s="306"/>
      <c r="S122" s="306"/>
      <c r="T122" s="306"/>
      <c r="U122" s="306"/>
      <c r="V122" s="306"/>
      <c r="W122" s="306"/>
      <c r="X122" s="306"/>
      <c r="Y122" s="306"/>
      <c r="Z122" s="306"/>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row>
    <row r="123" spans="1:57" x14ac:dyDescent="0.2">
      <c r="A123" s="20"/>
      <c r="B123" s="20"/>
      <c r="C123" s="20"/>
      <c r="D123" s="306"/>
      <c r="E123" s="306"/>
      <c r="F123" s="306"/>
      <c r="G123" s="306"/>
      <c r="H123" s="306"/>
      <c r="I123" s="20"/>
      <c r="J123" s="306"/>
      <c r="K123" s="306"/>
      <c r="L123" s="306"/>
      <c r="M123" s="306"/>
      <c r="N123" s="306"/>
      <c r="O123" s="306"/>
      <c r="P123" s="306"/>
      <c r="Q123" s="306"/>
      <c r="R123" s="306"/>
      <c r="S123" s="306"/>
      <c r="T123" s="306"/>
      <c r="U123" s="306"/>
      <c r="V123" s="306"/>
      <c r="W123" s="306"/>
      <c r="X123" s="306"/>
      <c r="Y123" s="306"/>
      <c r="Z123" s="306"/>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row>
    <row r="124" spans="1:57" x14ac:dyDescent="0.2">
      <c r="A124" s="20"/>
      <c r="B124" s="20"/>
      <c r="C124" s="20"/>
      <c r="D124" s="306"/>
      <c r="E124" s="306"/>
      <c r="F124" s="306"/>
      <c r="G124" s="306"/>
      <c r="H124" s="306"/>
      <c r="I124" s="20"/>
      <c r="J124" s="306"/>
      <c r="K124" s="306"/>
      <c r="L124" s="306"/>
      <c r="M124" s="306"/>
      <c r="N124" s="306"/>
      <c r="O124" s="306"/>
      <c r="P124" s="306"/>
      <c r="Q124" s="306"/>
      <c r="R124" s="306"/>
      <c r="S124" s="306"/>
      <c r="T124" s="306"/>
      <c r="U124" s="306"/>
      <c r="V124" s="306"/>
      <c r="W124" s="306"/>
      <c r="X124" s="306"/>
      <c r="Y124" s="306"/>
      <c r="Z124" s="306"/>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row>
    <row r="125" spans="1:57" x14ac:dyDescent="0.2">
      <c r="A125" s="20"/>
      <c r="B125" s="20"/>
      <c r="C125" s="20"/>
      <c r="D125" s="306"/>
      <c r="E125" s="306"/>
      <c r="F125" s="306"/>
      <c r="G125" s="306"/>
      <c r="H125" s="306"/>
      <c r="I125" s="20"/>
      <c r="J125" s="306"/>
      <c r="K125" s="306"/>
      <c r="L125" s="306"/>
      <c r="M125" s="306"/>
      <c r="N125" s="306"/>
      <c r="O125" s="306"/>
      <c r="P125" s="306"/>
      <c r="Q125" s="306"/>
      <c r="R125" s="306"/>
      <c r="S125" s="306"/>
      <c r="T125" s="306"/>
      <c r="U125" s="306"/>
      <c r="V125" s="306"/>
      <c r="W125" s="306"/>
      <c r="X125" s="306"/>
      <c r="Y125" s="306"/>
      <c r="Z125" s="306"/>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row>
    <row r="126" spans="1:57" x14ac:dyDescent="0.2">
      <c r="A126" s="20"/>
      <c r="B126" s="20"/>
      <c r="C126" s="20"/>
      <c r="D126" s="306"/>
      <c r="E126" s="306"/>
      <c r="F126" s="306"/>
      <c r="G126" s="306"/>
      <c r="H126" s="306"/>
      <c r="I126" s="20"/>
      <c r="J126" s="306"/>
      <c r="K126" s="306"/>
      <c r="L126" s="306"/>
      <c r="M126" s="306"/>
      <c r="N126" s="306"/>
      <c r="O126" s="306"/>
      <c r="P126" s="306"/>
      <c r="Q126" s="306"/>
      <c r="R126" s="306"/>
      <c r="S126" s="306"/>
      <c r="T126" s="306"/>
      <c r="U126" s="306"/>
      <c r="V126" s="306"/>
      <c r="W126" s="306"/>
      <c r="X126" s="306"/>
      <c r="Y126" s="306"/>
      <c r="Z126" s="306"/>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row>
    <row r="127" spans="1:57" x14ac:dyDescent="0.2">
      <c r="A127" s="20"/>
      <c r="B127" s="20"/>
      <c r="C127" s="20"/>
      <c r="D127" s="306"/>
      <c r="E127" s="306"/>
      <c r="F127" s="306"/>
      <c r="G127" s="306"/>
      <c r="H127" s="306"/>
      <c r="I127" s="20"/>
      <c r="J127" s="306"/>
      <c r="K127" s="306"/>
      <c r="L127" s="306"/>
      <c r="M127" s="306"/>
      <c r="N127" s="306"/>
      <c r="O127" s="306"/>
      <c r="P127" s="306"/>
      <c r="Q127" s="306"/>
      <c r="R127" s="306"/>
      <c r="S127" s="306"/>
      <c r="T127" s="306"/>
      <c r="U127" s="306"/>
      <c r="V127" s="306"/>
      <c r="W127" s="306"/>
      <c r="X127" s="306"/>
      <c r="Y127" s="306"/>
      <c r="Z127" s="306"/>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row>
    <row r="128" spans="1:57" x14ac:dyDescent="0.2">
      <c r="A128" s="20"/>
      <c r="B128" s="20"/>
      <c r="C128" s="20"/>
      <c r="D128" s="306"/>
      <c r="E128" s="306"/>
      <c r="F128" s="306"/>
      <c r="G128" s="306"/>
      <c r="H128" s="306"/>
      <c r="I128" s="20"/>
      <c r="J128" s="306"/>
      <c r="K128" s="306"/>
      <c r="L128" s="306"/>
      <c r="M128" s="306"/>
      <c r="N128" s="306"/>
      <c r="O128" s="306"/>
      <c r="P128" s="306"/>
      <c r="Q128" s="306"/>
      <c r="R128" s="306"/>
      <c r="S128" s="306"/>
      <c r="T128" s="306"/>
      <c r="U128" s="306"/>
      <c r="V128" s="306"/>
      <c r="W128" s="306"/>
      <c r="X128" s="306"/>
      <c r="Y128" s="306"/>
      <c r="Z128" s="306"/>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row>
    <row r="129" spans="1:57" x14ac:dyDescent="0.2">
      <c r="A129" s="20"/>
      <c r="B129" s="20"/>
      <c r="C129" s="20"/>
      <c r="D129" s="306"/>
      <c r="E129" s="306"/>
      <c r="F129" s="306"/>
      <c r="G129" s="306"/>
      <c r="H129" s="306"/>
      <c r="I129" s="20"/>
      <c r="J129" s="306"/>
      <c r="K129" s="306"/>
      <c r="L129" s="306"/>
      <c r="M129" s="306"/>
      <c r="N129" s="306"/>
      <c r="O129" s="306"/>
      <c r="P129" s="306"/>
      <c r="Q129" s="306"/>
      <c r="R129" s="306"/>
      <c r="S129" s="306"/>
      <c r="T129" s="306"/>
      <c r="U129" s="306"/>
      <c r="V129" s="306"/>
      <c r="W129" s="306"/>
      <c r="X129" s="306"/>
      <c r="Y129" s="306"/>
      <c r="Z129" s="306"/>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row>
    <row r="130" spans="1:57" x14ac:dyDescent="0.2">
      <c r="A130" s="20"/>
      <c r="B130" s="20"/>
      <c r="C130" s="20"/>
      <c r="D130" s="306"/>
      <c r="E130" s="306"/>
      <c r="F130" s="306"/>
      <c r="G130" s="306"/>
      <c r="H130" s="306"/>
      <c r="I130" s="20"/>
      <c r="J130" s="306"/>
      <c r="K130" s="306"/>
      <c r="L130" s="306"/>
      <c r="M130" s="306"/>
      <c r="N130" s="306"/>
      <c r="O130" s="306"/>
      <c r="P130" s="306"/>
      <c r="Q130" s="306"/>
      <c r="R130" s="306"/>
      <c r="S130" s="306"/>
      <c r="T130" s="306"/>
      <c r="U130" s="306"/>
      <c r="V130" s="306"/>
      <c r="W130" s="306"/>
      <c r="X130" s="306"/>
      <c r="Y130" s="306"/>
      <c r="Z130" s="306"/>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row>
    <row r="131" spans="1:57" x14ac:dyDescent="0.2">
      <c r="A131" s="20"/>
      <c r="B131" s="20"/>
      <c r="C131" s="20"/>
      <c r="D131" s="306"/>
      <c r="E131" s="306"/>
      <c r="F131" s="306"/>
      <c r="G131" s="306"/>
      <c r="H131" s="306"/>
      <c r="I131" s="20"/>
      <c r="J131" s="306"/>
      <c r="K131" s="306"/>
      <c r="L131" s="306"/>
      <c r="M131" s="306"/>
      <c r="N131" s="306"/>
      <c r="O131" s="306"/>
      <c r="P131" s="306"/>
      <c r="Q131" s="306"/>
      <c r="R131" s="306"/>
      <c r="S131" s="306"/>
      <c r="T131" s="306"/>
      <c r="U131" s="306"/>
      <c r="V131" s="306"/>
      <c r="W131" s="306"/>
      <c r="X131" s="306"/>
      <c r="Y131" s="306"/>
      <c r="Z131" s="306"/>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c r="BD131" s="20"/>
      <c r="BE131" s="20"/>
    </row>
    <row r="132" spans="1:57" x14ac:dyDescent="0.2">
      <c r="A132" s="20"/>
      <c r="B132" s="20"/>
      <c r="C132" s="20"/>
      <c r="D132" s="306"/>
      <c r="E132" s="306"/>
      <c r="F132" s="306"/>
      <c r="G132" s="306"/>
      <c r="H132" s="306"/>
      <c r="I132" s="20"/>
      <c r="J132" s="306"/>
      <c r="K132" s="306"/>
      <c r="L132" s="306"/>
      <c r="M132" s="306"/>
      <c r="N132" s="306"/>
      <c r="O132" s="306"/>
      <c r="P132" s="306"/>
      <c r="Q132" s="306"/>
      <c r="R132" s="306"/>
      <c r="S132" s="306"/>
      <c r="T132" s="306"/>
      <c r="U132" s="306"/>
      <c r="V132" s="306"/>
      <c r="W132" s="306"/>
      <c r="X132" s="306"/>
      <c r="Y132" s="306"/>
      <c r="Z132" s="306"/>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row>
    <row r="133" spans="1:57" x14ac:dyDescent="0.2">
      <c r="A133" s="20"/>
      <c r="B133" s="20"/>
      <c r="C133" s="20"/>
      <c r="D133" s="306"/>
      <c r="E133" s="306"/>
      <c r="F133" s="306"/>
      <c r="G133" s="306"/>
      <c r="H133" s="306"/>
      <c r="I133" s="20"/>
      <c r="J133" s="306"/>
      <c r="K133" s="306"/>
      <c r="L133" s="306"/>
      <c r="M133" s="306"/>
      <c r="N133" s="306"/>
      <c r="O133" s="306"/>
      <c r="P133" s="306"/>
      <c r="Q133" s="306"/>
      <c r="R133" s="306"/>
      <c r="S133" s="306"/>
      <c r="T133" s="306"/>
      <c r="U133" s="306"/>
      <c r="V133" s="306"/>
      <c r="W133" s="306"/>
      <c r="X133" s="306"/>
      <c r="Y133" s="306"/>
      <c r="Z133" s="306"/>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row>
    <row r="134" spans="1:57" x14ac:dyDescent="0.2">
      <c r="A134" s="20"/>
      <c r="B134" s="20"/>
      <c r="C134" s="20"/>
      <c r="D134" s="306"/>
      <c r="E134" s="306"/>
      <c r="F134" s="306"/>
      <c r="G134" s="306"/>
      <c r="H134" s="306"/>
      <c r="I134" s="20"/>
      <c r="J134" s="306"/>
      <c r="K134" s="306"/>
      <c r="L134" s="306"/>
      <c r="M134" s="306"/>
      <c r="N134" s="306"/>
      <c r="O134" s="306"/>
      <c r="P134" s="306"/>
      <c r="Q134" s="306"/>
      <c r="R134" s="306"/>
      <c r="S134" s="306"/>
      <c r="T134" s="306"/>
      <c r="U134" s="306"/>
      <c r="V134" s="306"/>
      <c r="W134" s="306"/>
      <c r="X134" s="306"/>
      <c r="Y134" s="306"/>
      <c r="Z134" s="306"/>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row>
    <row r="135" spans="1:57" x14ac:dyDescent="0.2">
      <c r="A135" s="20"/>
      <c r="B135" s="20"/>
      <c r="C135" s="20"/>
      <c r="D135" s="306"/>
      <c r="E135" s="306"/>
      <c r="F135" s="306"/>
      <c r="G135" s="306"/>
      <c r="H135" s="306"/>
      <c r="I135" s="20"/>
      <c r="J135" s="306"/>
      <c r="K135" s="306"/>
      <c r="L135" s="306"/>
      <c r="M135" s="306"/>
      <c r="N135" s="306"/>
      <c r="O135" s="306"/>
      <c r="P135" s="306"/>
      <c r="Q135" s="306"/>
      <c r="R135" s="306"/>
      <c r="S135" s="306"/>
      <c r="T135" s="306"/>
      <c r="U135" s="306"/>
      <c r="V135" s="306"/>
      <c r="W135" s="306"/>
      <c r="X135" s="306"/>
      <c r="Y135" s="306"/>
      <c r="Z135" s="306"/>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row>
    <row r="136" spans="1:57" x14ac:dyDescent="0.2">
      <c r="A136" s="20"/>
      <c r="B136" s="20"/>
      <c r="C136" s="20"/>
      <c r="D136" s="306"/>
      <c r="E136" s="306"/>
      <c r="F136" s="306"/>
      <c r="G136" s="306"/>
      <c r="H136" s="306"/>
      <c r="I136" s="20"/>
      <c r="J136" s="306"/>
      <c r="K136" s="306"/>
      <c r="L136" s="306"/>
      <c r="M136" s="306"/>
      <c r="N136" s="306"/>
      <c r="O136" s="306"/>
      <c r="P136" s="306"/>
      <c r="Q136" s="306"/>
      <c r="R136" s="306"/>
      <c r="S136" s="306"/>
      <c r="T136" s="306"/>
      <c r="U136" s="306"/>
      <c r="V136" s="306"/>
      <c r="W136" s="306"/>
      <c r="X136" s="306"/>
      <c r="Y136" s="306"/>
      <c r="Z136" s="306"/>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row>
    <row r="137" spans="1:57" x14ac:dyDescent="0.2">
      <c r="A137" s="20"/>
      <c r="B137" s="20"/>
      <c r="C137" s="20"/>
      <c r="D137" s="306"/>
      <c r="E137" s="306"/>
      <c r="F137" s="306"/>
      <c r="G137" s="306"/>
      <c r="H137" s="306"/>
      <c r="I137" s="20"/>
      <c r="J137" s="306"/>
      <c r="K137" s="306"/>
      <c r="L137" s="306"/>
      <c r="M137" s="306"/>
      <c r="N137" s="306"/>
      <c r="O137" s="306"/>
      <c r="P137" s="306"/>
      <c r="Q137" s="306"/>
      <c r="R137" s="306"/>
      <c r="S137" s="306"/>
      <c r="T137" s="306"/>
      <c r="U137" s="306"/>
      <c r="V137" s="306"/>
      <c r="W137" s="306"/>
      <c r="X137" s="306"/>
      <c r="Y137" s="306"/>
      <c r="Z137" s="306"/>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row>
    <row r="138" spans="1:57" x14ac:dyDescent="0.2">
      <c r="A138" s="20"/>
      <c r="B138" s="20"/>
      <c r="C138" s="20"/>
      <c r="D138" s="306"/>
      <c r="E138" s="306"/>
      <c r="F138" s="306"/>
      <c r="G138" s="306"/>
      <c r="H138" s="306"/>
      <c r="I138" s="20"/>
      <c r="J138" s="306"/>
      <c r="K138" s="306"/>
      <c r="L138" s="306"/>
      <c r="M138" s="306"/>
      <c r="N138" s="306"/>
      <c r="O138" s="306"/>
      <c r="P138" s="306"/>
      <c r="Q138" s="306"/>
      <c r="R138" s="306"/>
      <c r="S138" s="306"/>
      <c r="T138" s="306"/>
      <c r="U138" s="306"/>
      <c r="V138" s="306"/>
      <c r="W138" s="306"/>
      <c r="X138" s="306"/>
      <c r="Y138" s="306"/>
      <c r="Z138" s="306"/>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row>
    <row r="139" spans="1:57" x14ac:dyDescent="0.2">
      <c r="A139" s="20"/>
      <c r="B139" s="20"/>
      <c r="C139" s="20"/>
      <c r="D139" s="306"/>
      <c r="E139" s="306"/>
      <c r="F139" s="306"/>
      <c r="G139" s="306"/>
      <c r="H139" s="306"/>
      <c r="I139" s="20"/>
      <c r="J139" s="306"/>
      <c r="K139" s="306"/>
      <c r="L139" s="306"/>
      <c r="M139" s="306"/>
      <c r="N139" s="306"/>
      <c r="O139" s="306"/>
      <c r="P139" s="306"/>
      <c r="Q139" s="306"/>
      <c r="R139" s="306"/>
      <c r="S139" s="306"/>
      <c r="T139" s="306"/>
      <c r="U139" s="306"/>
      <c r="V139" s="306"/>
      <c r="W139" s="306"/>
      <c r="X139" s="306"/>
      <c r="Y139" s="306"/>
      <c r="Z139" s="306"/>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row>
    <row r="140" spans="1:57" x14ac:dyDescent="0.2">
      <c r="A140" s="20"/>
      <c r="B140" s="20"/>
      <c r="C140" s="20"/>
      <c r="D140" s="306"/>
      <c r="E140" s="306"/>
      <c r="F140" s="306"/>
      <c r="G140" s="306"/>
      <c r="H140" s="306"/>
      <c r="I140" s="20"/>
      <c r="J140" s="306"/>
      <c r="K140" s="306"/>
      <c r="L140" s="306"/>
      <c r="M140" s="306"/>
      <c r="N140" s="306"/>
      <c r="O140" s="306"/>
      <c r="P140" s="306"/>
      <c r="Q140" s="306"/>
      <c r="R140" s="306"/>
      <c r="S140" s="306"/>
      <c r="T140" s="306"/>
      <c r="U140" s="306"/>
      <c r="V140" s="306"/>
      <c r="W140" s="306"/>
      <c r="X140" s="306"/>
      <c r="Y140" s="306"/>
      <c r="Z140" s="306"/>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row>
    <row r="141" spans="1:57" x14ac:dyDescent="0.2">
      <c r="A141" s="20"/>
      <c r="B141" s="20"/>
      <c r="C141" s="20"/>
      <c r="D141" s="306"/>
      <c r="E141" s="306"/>
      <c r="F141" s="306"/>
      <c r="G141" s="306"/>
      <c r="H141" s="306"/>
      <c r="I141" s="20"/>
      <c r="J141" s="306"/>
      <c r="K141" s="306"/>
      <c r="L141" s="306"/>
      <c r="M141" s="306"/>
      <c r="N141" s="306"/>
      <c r="O141" s="306"/>
      <c r="P141" s="306"/>
      <c r="Q141" s="306"/>
      <c r="R141" s="306"/>
      <c r="S141" s="306"/>
      <c r="T141" s="306"/>
      <c r="U141" s="306"/>
      <c r="V141" s="306"/>
      <c r="W141" s="306"/>
      <c r="X141" s="306"/>
      <c r="Y141" s="306"/>
      <c r="Z141" s="306"/>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row>
    <row r="142" spans="1:57" x14ac:dyDescent="0.2">
      <c r="A142" s="20"/>
      <c r="B142" s="20"/>
      <c r="C142" s="20"/>
      <c r="D142" s="306"/>
      <c r="E142" s="306"/>
      <c r="F142" s="306"/>
      <c r="G142" s="306"/>
      <c r="H142" s="306"/>
      <c r="I142" s="20"/>
      <c r="J142" s="306"/>
      <c r="K142" s="306"/>
      <c r="L142" s="306"/>
      <c r="M142" s="306"/>
      <c r="N142" s="306"/>
      <c r="O142" s="306"/>
      <c r="P142" s="306"/>
      <c r="Q142" s="306"/>
      <c r="R142" s="306"/>
      <c r="S142" s="306"/>
      <c r="T142" s="306"/>
      <c r="U142" s="306"/>
      <c r="V142" s="306"/>
      <c r="W142" s="306"/>
      <c r="X142" s="306"/>
      <c r="Y142" s="306"/>
      <c r="Z142" s="306"/>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row>
    <row r="143" spans="1:57" x14ac:dyDescent="0.2">
      <c r="A143" s="20"/>
      <c r="B143" s="20"/>
      <c r="C143" s="20"/>
      <c r="D143" s="306"/>
      <c r="E143" s="306"/>
      <c r="F143" s="306"/>
      <c r="G143" s="306"/>
      <c r="H143" s="306"/>
      <c r="I143" s="20"/>
      <c r="J143" s="306"/>
      <c r="K143" s="306"/>
      <c r="L143" s="306"/>
      <c r="M143" s="306"/>
      <c r="N143" s="306"/>
      <c r="O143" s="306"/>
      <c r="P143" s="306"/>
      <c r="Q143" s="306"/>
      <c r="R143" s="306"/>
      <c r="S143" s="306"/>
      <c r="T143" s="306"/>
      <c r="U143" s="306"/>
      <c r="V143" s="306"/>
      <c r="W143" s="306"/>
      <c r="X143" s="306"/>
      <c r="Y143" s="306"/>
      <c r="Z143" s="306"/>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row>
    <row r="144" spans="1:57" x14ac:dyDescent="0.2">
      <c r="A144" s="20"/>
      <c r="B144" s="20"/>
      <c r="C144" s="20"/>
      <c r="D144" s="306"/>
      <c r="E144" s="306"/>
      <c r="F144" s="306"/>
      <c r="G144" s="306"/>
      <c r="H144" s="306"/>
      <c r="I144" s="20"/>
      <c r="J144" s="306"/>
      <c r="K144" s="306"/>
      <c r="L144" s="306"/>
      <c r="M144" s="306"/>
      <c r="N144" s="306"/>
      <c r="O144" s="306"/>
      <c r="P144" s="306"/>
      <c r="Q144" s="306"/>
      <c r="R144" s="306"/>
      <c r="S144" s="306"/>
      <c r="T144" s="306"/>
      <c r="U144" s="306"/>
      <c r="V144" s="306"/>
      <c r="W144" s="306"/>
      <c r="X144" s="306"/>
      <c r="Y144" s="306"/>
      <c r="Z144" s="306"/>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row>
    <row r="145" spans="1:57" x14ac:dyDescent="0.2">
      <c r="A145" s="20"/>
      <c r="B145" s="20"/>
      <c r="C145" s="20"/>
      <c r="D145" s="306"/>
      <c r="E145" s="306"/>
      <c r="F145" s="306"/>
      <c r="G145" s="306"/>
      <c r="H145" s="306"/>
      <c r="I145" s="20"/>
      <c r="J145" s="306"/>
      <c r="K145" s="306"/>
      <c r="L145" s="306"/>
      <c r="M145" s="306"/>
      <c r="N145" s="306"/>
      <c r="O145" s="306"/>
      <c r="P145" s="306"/>
      <c r="Q145" s="306"/>
      <c r="R145" s="306"/>
      <c r="S145" s="306"/>
      <c r="T145" s="306"/>
      <c r="U145" s="306"/>
      <c r="V145" s="306"/>
      <c r="W145" s="306"/>
      <c r="X145" s="306"/>
      <c r="Y145" s="306"/>
      <c r="Z145" s="306"/>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row>
    <row r="146" spans="1:57" x14ac:dyDescent="0.2">
      <c r="A146" s="20"/>
      <c r="B146" s="20"/>
      <c r="C146" s="20"/>
      <c r="D146" s="306"/>
      <c r="E146" s="306"/>
      <c r="F146" s="306"/>
      <c r="G146" s="306"/>
      <c r="H146" s="306"/>
      <c r="I146" s="20"/>
      <c r="J146" s="306"/>
      <c r="K146" s="306"/>
      <c r="L146" s="306"/>
      <c r="M146" s="306"/>
      <c r="N146" s="306"/>
      <c r="O146" s="306"/>
      <c r="P146" s="306"/>
      <c r="Q146" s="306"/>
      <c r="R146" s="306"/>
      <c r="S146" s="306"/>
      <c r="T146" s="306"/>
      <c r="U146" s="306"/>
      <c r="V146" s="306"/>
      <c r="W146" s="306"/>
      <c r="X146" s="306"/>
      <c r="Y146" s="306"/>
      <c r="Z146" s="306"/>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row>
    <row r="147" spans="1:57" x14ac:dyDescent="0.2">
      <c r="A147" s="20"/>
      <c r="B147" s="20"/>
      <c r="C147" s="20"/>
      <c r="D147" s="306"/>
      <c r="E147" s="306"/>
      <c r="F147" s="306"/>
      <c r="G147" s="306"/>
      <c r="H147" s="306"/>
      <c r="I147" s="20"/>
      <c r="J147" s="306"/>
      <c r="K147" s="306"/>
      <c r="L147" s="306"/>
      <c r="M147" s="306"/>
      <c r="N147" s="306"/>
      <c r="O147" s="306"/>
      <c r="P147" s="306"/>
      <c r="Q147" s="306"/>
      <c r="R147" s="306"/>
      <c r="S147" s="306"/>
      <c r="T147" s="306"/>
      <c r="U147" s="306"/>
      <c r="V147" s="306"/>
      <c r="W147" s="306"/>
      <c r="X147" s="306"/>
      <c r="Y147" s="306"/>
      <c r="Z147" s="306"/>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20"/>
    </row>
    <row r="148" spans="1:57" x14ac:dyDescent="0.2">
      <c r="A148" s="20"/>
      <c r="B148" s="20"/>
      <c r="C148" s="20"/>
      <c r="D148" s="306"/>
      <c r="E148" s="306"/>
      <c r="F148" s="306"/>
      <c r="G148" s="306"/>
      <c r="H148" s="306"/>
      <c r="I148" s="20"/>
      <c r="J148" s="306"/>
      <c r="K148" s="306"/>
      <c r="L148" s="306"/>
      <c r="M148" s="306"/>
      <c r="N148" s="306"/>
      <c r="O148" s="306"/>
      <c r="P148" s="306"/>
      <c r="Q148" s="306"/>
      <c r="R148" s="306"/>
      <c r="S148" s="306"/>
      <c r="T148" s="306"/>
      <c r="U148" s="306"/>
      <c r="V148" s="306"/>
      <c r="W148" s="306"/>
      <c r="X148" s="306"/>
      <c r="Y148" s="306"/>
      <c r="Z148" s="306"/>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row>
    <row r="149" spans="1:57" x14ac:dyDescent="0.2">
      <c r="A149" s="20"/>
      <c r="B149" s="20"/>
      <c r="C149" s="20"/>
      <c r="D149" s="306"/>
      <c r="E149" s="306"/>
      <c r="F149" s="306"/>
      <c r="G149" s="306"/>
      <c r="H149" s="306"/>
      <c r="I149" s="20"/>
      <c r="J149" s="306"/>
      <c r="K149" s="306"/>
      <c r="L149" s="306"/>
      <c r="M149" s="306"/>
      <c r="N149" s="306"/>
      <c r="O149" s="306"/>
      <c r="P149" s="306"/>
      <c r="Q149" s="306"/>
      <c r="R149" s="306"/>
      <c r="S149" s="306"/>
      <c r="T149" s="306"/>
      <c r="U149" s="306"/>
      <c r="V149" s="306"/>
      <c r="W149" s="306"/>
      <c r="X149" s="306"/>
      <c r="Y149" s="306"/>
      <c r="Z149" s="306"/>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row>
    <row r="150" spans="1:57" x14ac:dyDescent="0.2">
      <c r="A150" s="20"/>
      <c r="B150" s="20"/>
      <c r="C150" s="20"/>
      <c r="D150" s="306"/>
      <c r="E150" s="306"/>
      <c r="F150" s="306"/>
      <c r="G150" s="306"/>
      <c r="H150" s="306"/>
      <c r="I150" s="20"/>
      <c r="J150" s="306"/>
      <c r="K150" s="306"/>
      <c r="L150" s="306"/>
      <c r="M150" s="306"/>
      <c r="N150" s="306"/>
      <c r="O150" s="306"/>
      <c r="P150" s="306"/>
      <c r="Q150" s="306"/>
      <c r="R150" s="306"/>
      <c r="S150" s="306"/>
      <c r="T150" s="306"/>
      <c r="U150" s="306"/>
      <c r="V150" s="306"/>
      <c r="W150" s="306"/>
      <c r="X150" s="306"/>
      <c r="Y150" s="306"/>
      <c r="Z150" s="306"/>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row>
    <row r="151" spans="1:57" x14ac:dyDescent="0.2">
      <c r="A151" s="20"/>
      <c r="B151" s="20"/>
      <c r="C151" s="20"/>
      <c r="D151" s="306"/>
      <c r="E151" s="306"/>
      <c r="F151" s="306"/>
      <c r="G151" s="306"/>
      <c r="H151" s="306"/>
      <c r="I151" s="20"/>
      <c r="J151" s="306"/>
      <c r="K151" s="306"/>
      <c r="L151" s="306"/>
      <c r="M151" s="306"/>
      <c r="N151" s="306"/>
      <c r="O151" s="306"/>
      <c r="P151" s="306"/>
      <c r="Q151" s="306"/>
      <c r="R151" s="306"/>
      <c r="S151" s="306"/>
      <c r="T151" s="306"/>
      <c r="U151" s="306"/>
      <c r="V151" s="306"/>
      <c r="W151" s="306"/>
      <c r="X151" s="306"/>
      <c r="Y151" s="306"/>
      <c r="Z151" s="306"/>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row>
    <row r="152" spans="1:57" x14ac:dyDescent="0.2">
      <c r="A152" s="20"/>
      <c r="B152" s="20"/>
      <c r="C152" s="20"/>
      <c r="D152" s="306"/>
      <c r="E152" s="306"/>
      <c r="F152" s="306"/>
      <c r="G152" s="306"/>
      <c r="H152" s="306"/>
      <c r="I152" s="20"/>
      <c r="J152" s="306"/>
      <c r="K152" s="306"/>
      <c r="L152" s="306"/>
      <c r="M152" s="306"/>
      <c r="N152" s="306"/>
      <c r="O152" s="306"/>
      <c r="P152" s="306"/>
      <c r="Q152" s="306"/>
      <c r="R152" s="306"/>
      <c r="S152" s="306"/>
      <c r="T152" s="306"/>
      <c r="U152" s="306"/>
      <c r="V152" s="306"/>
      <c r="W152" s="306"/>
      <c r="X152" s="306"/>
      <c r="Y152" s="306"/>
      <c r="Z152" s="306"/>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row>
    <row r="153" spans="1:57" x14ac:dyDescent="0.2">
      <c r="A153" s="20"/>
      <c r="B153" s="20"/>
      <c r="C153" s="20"/>
      <c r="D153" s="306"/>
      <c r="E153" s="306"/>
      <c r="F153" s="306"/>
      <c r="G153" s="306"/>
      <c r="H153" s="306"/>
      <c r="I153" s="20"/>
      <c r="J153" s="306"/>
      <c r="K153" s="306"/>
      <c r="L153" s="306"/>
      <c r="M153" s="306"/>
      <c r="N153" s="306"/>
      <c r="O153" s="306"/>
      <c r="P153" s="306"/>
      <c r="Q153" s="306"/>
      <c r="R153" s="306"/>
      <c r="S153" s="306"/>
      <c r="T153" s="306"/>
      <c r="U153" s="306"/>
      <c r="V153" s="306"/>
      <c r="W153" s="306"/>
      <c r="X153" s="306"/>
      <c r="Y153" s="306"/>
      <c r="Z153" s="306"/>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c r="BD153" s="20"/>
      <c r="BE153" s="20"/>
    </row>
    <row r="154" spans="1:57" x14ac:dyDescent="0.2">
      <c r="A154" s="20"/>
      <c r="B154" s="20"/>
      <c r="C154" s="20"/>
      <c r="D154" s="306"/>
      <c r="E154" s="306"/>
      <c r="F154" s="306"/>
      <c r="G154" s="306"/>
      <c r="H154" s="306"/>
      <c r="I154" s="20"/>
      <c r="J154" s="306"/>
      <c r="K154" s="306"/>
      <c r="L154" s="306"/>
      <c r="M154" s="306"/>
      <c r="N154" s="306"/>
      <c r="O154" s="306"/>
      <c r="P154" s="306"/>
      <c r="Q154" s="306"/>
      <c r="R154" s="306"/>
      <c r="S154" s="306"/>
      <c r="T154" s="306"/>
      <c r="U154" s="306"/>
      <c r="V154" s="306"/>
      <c r="W154" s="306"/>
      <c r="X154" s="306"/>
      <c r="Y154" s="306"/>
      <c r="Z154" s="306"/>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row>
    <row r="155" spans="1:57" x14ac:dyDescent="0.2">
      <c r="A155" s="20"/>
      <c r="B155" s="20"/>
      <c r="C155" s="20"/>
      <c r="D155" s="306"/>
      <c r="E155" s="306"/>
      <c r="F155" s="306"/>
      <c r="G155" s="306"/>
      <c r="H155" s="306"/>
      <c r="I155" s="20"/>
      <c r="J155" s="306"/>
      <c r="K155" s="306"/>
      <c r="L155" s="306"/>
      <c r="M155" s="306"/>
      <c r="N155" s="306"/>
      <c r="O155" s="306"/>
      <c r="P155" s="306"/>
      <c r="Q155" s="306"/>
      <c r="R155" s="306"/>
      <c r="S155" s="306"/>
      <c r="T155" s="306"/>
      <c r="U155" s="306"/>
      <c r="V155" s="306"/>
      <c r="W155" s="306"/>
      <c r="X155" s="306"/>
      <c r="Y155" s="306"/>
      <c r="Z155" s="306"/>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row>
    <row r="156" spans="1:57" x14ac:dyDescent="0.2">
      <c r="A156" s="20"/>
      <c r="B156" s="20"/>
      <c r="C156" s="20"/>
      <c r="D156" s="306"/>
      <c r="E156" s="306"/>
      <c r="F156" s="306"/>
      <c r="G156" s="306"/>
      <c r="H156" s="306"/>
      <c r="I156" s="20"/>
      <c r="J156" s="306"/>
      <c r="K156" s="306"/>
      <c r="L156" s="306"/>
      <c r="M156" s="306"/>
      <c r="N156" s="306"/>
      <c r="O156" s="306"/>
      <c r="P156" s="306"/>
      <c r="Q156" s="306"/>
      <c r="R156" s="306"/>
      <c r="S156" s="306"/>
      <c r="T156" s="306"/>
      <c r="U156" s="306"/>
      <c r="V156" s="306"/>
      <c r="W156" s="306"/>
      <c r="X156" s="306"/>
      <c r="Y156" s="306"/>
      <c r="Z156" s="306"/>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row>
    <row r="157" spans="1:57" x14ac:dyDescent="0.2">
      <c r="A157" s="20"/>
      <c r="B157" s="20"/>
      <c r="C157" s="20"/>
      <c r="D157" s="306"/>
      <c r="E157" s="306"/>
      <c r="F157" s="306"/>
      <c r="G157" s="306"/>
      <c r="H157" s="306"/>
      <c r="I157" s="20"/>
      <c r="J157" s="306"/>
      <c r="K157" s="306"/>
      <c r="L157" s="306"/>
      <c r="M157" s="306"/>
      <c r="N157" s="306"/>
      <c r="O157" s="306"/>
      <c r="P157" s="306"/>
      <c r="Q157" s="306"/>
      <c r="R157" s="306"/>
      <c r="S157" s="306"/>
      <c r="T157" s="306"/>
      <c r="U157" s="306"/>
      <c r="V157" s="306"/>
      <c r="W157" s="306"/>
      <c r="X157" s="306"/>
      <c r="Y157" s="306"/>
      <c r="Z157" s="306"/>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row>
    <row r="158" spans="1:57" x14ac:dyDescent="0.2">
      <c r="A158" s="20"/>
      <c r="B158" s="20"/>
      <c r="C158" s="20"/>
      <c r="D158" s="306"/>
      <c r="E158" s="306"/>
      <c r="F158" s="306"/>
      <c r="G158" s="306"/>
      <c r="H158" s="306"/>
      <c r="I158" s="20"/>
      <c r="J158" s="306"/>
      <c r="K158" s="306"/>
      <c r="L158" s="306"/>
      <c r="M158" s="306"/>
      <c r="N158" s="306"/>
      <c r="O158" s="306"/>
      <c r="P158" s="306"/>
      <c r="Q158" s="306"/>
      <c r="R158" s="306"/>
      <c r="S158" s="306"/>
      <c r="T158" s="306"/>
      <c r="U158" s="306"/>
      <c r="V158" s="306"/>
      <c r="W158" s="306"/>
      <c r="X158" s="306"/>
      <c r="Y158" s="306"/>
      <c r="Z158" s="306"/>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row>
    <row r="159" spans="1:57" x14ac:dyDescent="0.2">
      <c r="A159" s="20"/>
      <c r="B159" s="20"/>
      <c r="C159" s="20"/>
      <c r="D159" s="306"/>
      <c r="E159" s="306"/>
      <c r="F159" s="306"/>
      <c r="G159" s="306"/>
      <c r="H159" s="306"/>
      <c r="I159" s="20"/>
      <c r="J159" s="306"/>
      <c r="K159" s="306"/>
      <c r="L159" s="306"/>
      <c r="M159" s="306"/>
      <c r="N159" s="306"/>
      <c r="O159" s="306"/>
      <c r="P159" s="306"/>
      <c r="Q159" s="306"/>
      <c r="R159" s="306"/>
      <c r="S159" s="306"/>
      <c r="T159" s="306"/>
      <c r="U159" s="306"/>
      <c r="V159" s="306"/>
      <c r="W159" s="306"/>
      <c r="X159" s="306"/>
      <c r="Y159" s="306"/>
      <c r="Z159" s="306"/>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row>
    <row r="160" spans="1:57" x14ac:dyDescent="0.2">
      <c r="A160" s="20"/>
      <c r="B160" s="20"/>
      <c r="C160" s="20"/>
      <c r="D160" s="306"/>
      <c r="E160" s="306"/>
      <c r="F160" s="306"/>
      <c r="G160" s="306"/>
      <c r="H160" s="306"/>
      <c r="I160" s="20"/>
      <c r="J160" s="306"/>
      <c r="K160" s="306"/>
      <c r="L160" s="306"/>
      <c r="M160" s="306"/>
      <c r="N160" s="306"/>
      <c r="O160" s="306"/>
      <c r="P160" s="306"/>
      <c r="Q160" s="306"/>
      <c r="R160" s="306"/>
      <c r="S160" s="306"/>
      <c r="T160" s="306"/>
      <c r="U160" s="306"/>
      <c r="V160" s="306"/>
      <c r="W160" s="306"/>
      <c r="X160" s="306"/>
      <c r="Y160" s="306"/>
      <c r="Z160" s="306"/>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c r="BD160" s="20"/>
      <c r="BE160" s="20"/>
    </row>
    <row r="161" spans="1:57" x14ac:dyDescent="0.2">
      <c r="A161" s="20"/>
      <c r="B161" s="20"/>
      <c r="C161" s="20"/>
      <c r="D161" s="306"/>
      <c r="E161" s="306"/>
      <c r="F161" s="306"/>
      <c r="G161" s="306"/>
      <c r="H161" s="306"/>
      <c r="I161" s="20"/>
      <c r="J161" s="306"/>
      <c r="K161" s="306"/>
      <c r="L161" s="306"/>
      <c r="M161" s="306"/>
      <c r="N161" s="306"/>
      <c r="O161" s="306"/>
      <c r="P161" s="306"/>
      <c r="Q161" s="306"/>
      <c r="R161" s="306"/>
      <c r="S161" s="306"/>
      <c r="T161" s="306"/>
      <c r="U161" s="306"/>
      <c r="V161" s="306"/>
      <c r="W161" s="306"/>
      <c r="X161" s="306"/>
      <c r="Y161" s="306"/>
      <c r="Z161" s="306"/>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row>
    <row r="162" spans="1:57" x14ac:dyDescent="0.2">
      <c r="A162" s="20"/>
      <c r="B162" s="20"/>
      <c r="C162" s="20"/>
      <c r="D162" s="306"/>
      <c r="E162" s="306"/>
      <c r="F162" s="306"/>
      <c r="G162" s="306"/>
      <c r="H162" s="306"/>
      <c r="I162" s="20"/>
      <c r="J162" s="306"/>
      <c r="K162" s="306"/>
      <c r="L162" s="306"/>
      <c r="M162" s="306"/>
      <c r="N162" s="306"/>
      <c r="O162" s="306"/>
      <c r="P162" s="306"/>
      <c r="Q162" s="306"/>
      <c r="R162" s="306"/>
      <c r="S162" s="306"/>
      <c r="T162" s="306"/>
      <c r="U162" s="306"/>
      <c r="V162" s="306"/>
      <c r="W162" s="306"/>
      <c r="X162" s="306"/>
      <c r="Y162" s="306"/>
      <c r="Z162" s="306"/>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row>
    <row r="163" spans="1:57" x14ac:dyDescent="0.2">
      <c r="A163" s="20"/>
      <c r="B163" s="20"/>
      <c r="C163" s="20"/>
      <c r="D163" s="306"/>
      <c r="E163" s="306"/>
      <c r="F163" s="306"/>
      <c r="G163" s="306"/>
      <c r="H163" s="306"/>
      <c r="I163" s="20"/>
      <c r="J163" s="306"/>
      <c r="K163" s="306"/>
      <c r="L163" s="306"/>
      <c r="M163" s="306"/>
      <c r="N163" s="306"/>
      <c r="O163" s="306"/>
      <c r="P163" s="306"/>
      <c r="Q163" s="306"/>
      <c r="R163" s="306"/>
      <c r="S163" s="306"/>
      <c r="T163" s="306"/>
      <c r="U163" s="306"/>
      <c r="V163" s="306"/>
      <c r="W163" s="306"/>
      <c r="X163" s="306"/>
      <c r="Y163" s="306"/>
      <c r="Z163" s="306"/>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row>
    <row r="164" spans="1:57" x14ac:dyDescent="0.2">
      <c r="A164" s="20"/>
      <c r="B164" s="20"/>
      <c r="C164" s="20"/>
      <c r="D164" s="306"/>
      <c r="E164" s="306"/>
      <c r="F164" s="306"/>
      <c r="G164" s="306"/>
      <c r="H164" s="306"/>
      <c r="I164" s="20"/>
      <c r="J164" s="306"/>
      <c r="K164" s="306"/>
      <c r="L164" s="306"/>
      <c r="M164" s="306"/>
      <c r="N164" s="306"/>
      <c r="O164" s="306"/>
      <c r="P164" s="306"/>
      <c r="Q164" s="306"/>
      <c r="R164" s="306"/>
      <c r="S164" s="306"/>
      <c r="T164" s="306"/>
      <c r="U164" s="306"/>
      <c r="V164" s="306"/>
      <c r="W164" s="306"/>
      <c r="X164" s="306"/>
      <c r="Y164" s="306"/>
      <c r="Z164" s="306"/>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row>
    <row r="165" spans="1:57" x14ac:dyDescent="0.2">
      <c r="A165" s="20"/>
      <c r="B165" s="20"/>
      <c r="C165" s="20"/>
      <c r="D165" s="306"/>
      <c r="E165" s="306"/>
      <c r="F165" s="306"/>
      <c r="G165" s="306"/>
      <c r="H165" s="306"/>
      <c r="I165" s="20"/>
      <c r="J165" s="306"/>
      <c r="K165" s="306"/>
      <c r="L165" s="306"/>
      <c r="M165" s="306"/>
      <c r="N165" s="306"/>
      <c r="O165" s="306"/>
      <c r="P165" s="306"/>
      <c r="Q165" s="306"/>
      <c r="R165" s="306"/>
      <c r="S165" s="306"/>
      <c r="T165" s="306"/>
      <c r="U165" s="306"/>
      <c r="V165" s="306"/>
      <c r="W165" s="306"/>
      <c r="X165" s="306"/>
      <c r="Y165" s="306"/>
      <c r="Z165" s="306"/>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row>
    <row r="166" spans="1:57" x14ac:dyDescent="0.2">
      <c r="A166" s="20"/>
      <c r="B166" s="20"/>
      <c r="C166" s="20"/>
      <c r="D166" s="306"/>
      <c r="E166" s="306"/>
      <c r="F166" s="306"/>
      <c r="G166" s="306"/>
      <c r="H166" s="306"/>
      <c r="I166" s="20"/>
      <c r="J166" s="306"/>
      <c r="K166" s="306"/>
      <c r="L166" s="306"/>
      <c r="M166" s="306"/>
      <c r="N166" s="306"/>
      <c r="O166" s="306"/>
      <c r="P166" s="306"/>
      <c r="Q166" s="306"/>
      <c r="R166" s="306"/>
      <c r="S166" s="306"/>
      <c r="T166" s="306"/>
      <c r="U166" s="306"/>
      <c r="V166" s="306"/>
      <c r="W166" s="306"/>
      <c r="X166" s="306"/>
      <c r="Y166" s="306"/>
      <c r="Z166" s="306"/>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row>
    <row r="167" spans="1:57" x14ac:dyDescent="0.2">
      <c r="A167" s="20"/>
      <c r="B167" s="20"/>
      <c r="C167" s="20"/>
      <c r="D167" s="306"/>
      <c r="E167" s="306"/>
      <c r="F167" s="306"/>
      <c r="G167" s="306"/>
      <c r="H167" s="306"/>
      <c r="I167" s="20"/>
      <c r="J167" s="306"/>
      <c r="K167" s="306"/>
      <c r="L167" s="306"/>
      <c r="M167" s="306"/>
      <c r="N167" s="306"/>
      <c r="O167" s="306"/>
      <c r="P167" s="306"/>
      <c r="Q167" s="306"/>
      <c r="R167" s="306"/>
      <c r="S167" s="306"/>
      <c r="T167" s="306"/>
      <c r="U167" s="306"/>
      <c r="V167" s="306"/>
      <c r="W167" s="306"/>
      <c r="X167" s="306"/>
      <c r="Y167" s="306"/>
      <c r="Z167" s="306"/>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row>
    <row r="168" spans="1:57" x14ac:dyDescent="0.2">
      <c r="A168" s="20"/>
      <c r="B168" s="20"/>
      <c r="C168" s="20"/>
      <c r="D168" s="306"/>
      <c r="E168" s="306"/>
      <c r="F168" s="306"/>
      <c r="G168" s="306"/>
      <c r="H168" s="306"/>
      <c r="I168" s="20"/>
      <c r="J168" s="306"/>
      <c r="K168" s="306"/>
      <c r="L168" s="306"/>
      <c r="M168" s="306"/>
      <c r="N168" s="306"/>
      <c r="O168" s="306"/>
      <c r="P168" s="306"/>
      <c r="Q168" s="306"/>
      <c r="R168" s="306"/>
      <c r="S168" s="306"/>
      <c r="T168" s="306"/>
      <c r="U168" s="306"/>
      <c r="V168" s="306"/>
      <c r="W168" s="306"/>
      <c r="X168" s="306"/>
      <c r="Y168" s="306"/>
      <c r="Z168" s="306"/>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row>
    <row r="169" spans="1:57" x14ac:dyDescent="0.2">
      <c r="A169" s="20"/>
      <c r="B169" s="20"/>
      <c r="C169" s="20"/>
      <c r="D169" s="306"/>
      <c r="E169" s="306"/>
      <c r="F169" s="306"/>
      <c r="G169" s="306"/>
      <c r="H169" s="306"/>
      <c r="I169" s="20"/>
      <c r="J169" s="306"/>
      <c r="K169" s="306"/>
      <c r="L169" s="306"/>
      <c r="M169" s="306"/>
      <c r="N169" s="306"/>
      <c r="O169" s="306"/>
      <c r="P169" s="306"/>
      <c r="Q169" s="306"/>
      <c r="R169" s="306"/>
      <c r="S169" s="306"/>
      <c r="T169" s="306"/>
      <c r="U169" s="306"/>
      <c r="V169" s="306"/>
      <c r="W169" s="306"/>
      <c r="X169" s="306"/>
      <c r="Y169" s="306"/>
      <c r="Z169" s="306"/>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row>
    <row r="170" spans="1:57" x14ac:dyDescent="0.2">
      <c r="A170" s="20"/>
      <c r="B170" s="20"/>
      <c r="C170" s="20"/>
      <c r="D170" s="306"/>
      <c r="E170" s="306"/>
      <c r="F170" s="306"/>
      <c r="G170" s="306"/>
      <c r="H170" s="306"/>
      <c r="I170" s="20"/>
      <c r="J170" s="306"/>
      <c r="K170" s="306"/>
      <c r="L170" s="306"/>
      <c r="M170" s="306"/>
      <c r="N170" s="306"/>
      <c r="O170" s="306"/>
      <c r="P170" s="306"/>
      <c r="Q170" s="306"/>
      <c r="R170" s="306"/>
      <c r="S170" s="306"/>
      <c r="T170" s="306"/>
      <c r="U170" s="306"/>
      <c r="V170" s="306"/>
      <c r="W170" s="306"/>
      <c r="X170" s="306"/>
      <c r="Y170" s="306"/>
      <c r="Z170" s="306"/>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row>
    <row r="171" spans="1:57" x14ac:dyDescent="0.2">
      <c r="A171" s="20"/>
      <c r="B171" s="20"/>
      <c r="C171" s="20"/>
      <c r="D171" s="306"/>
      <c r="E171" s="306"/>
      <c r="F171" s="306"/>
      <c r="G171" s="306"/>
      <c r="H171" s="306"/>
      <c r="I171" s="20"/>
      <c r="J171" s="306"/>
      <c r="K171" s="306"/>
      <c r="L171" s="306"/>
      <c r="M171" s="306"/>
      <c r="N171" s="306"/>
      <c r="O171" s="306"/>
      <c r="P171" s="306"/>
      <c r="Q171" s="306"/>
      <c r="R171" s="306"/>
      <c r="S171" s="306"/>
      <c r="T171" s="306"/>
      <c r="U171" s="306"/>
      <c r="V171" s="306"/>
      <c r="W171" s="306"/>
      <c r="X171" s="306"/>
      <c r="Y171" s="306"/>
      <c r="Z171" s="306"/>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c r="BD171" s="20"/>
      <c r="BE171" s="20"/>
    </row>
    <row r="172" spans="1:57" x14ac:dyDescent="0.2">
      <c r="A172" s="20"/>
      <c r="B172" s="20"/>
      <c r="C172" s="20"/>
      <c r="D172" s="306"/>
      <c r="E172" s="306"/>
      <c r="F172" s="306"/>
      <c r="G172" s="306"/>
      <c r="H172" s="306"/>
      <c r="I172" s="20"/>
      <c r="J172" s="306"/>
      <c r="K172" s="306"/>
      <c r="L172" s="306"/>
      <c r="M172" s="306"/>
      <c r="N172" s="306"/>
      <c r="O172" s="306"/>
      <c r="P172" s="306"/>
      <c r="Q172" s="306"/>
      <c r="R172" s="306"/>
      <c r="S172" s="306"/>
      <c r="T172" s="306"/>
      <c r="U172" s="306"/>
      <c r="V172" s="306"/>
      <c r="W172" s="306"/>
      <c r="X172" s="306"/>
      <c r="Y172" s="306"/>
      <c r="Z172" s="306"/>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row>
    <row r="173" spans="1:57" x14ac:dyDescent="0.2">
      <c r="A173" s="20"/>
      <c r="B173" s="20"/>
      <c r="C173" s="20"/>
      <c r="D173" s="306"/>
      <c r="E173" s="306"/>
      <c r="F173" s="306"/>
      <c r="G173" s="306"/>
      <c r="H173" s="306"/>
      <c r="I173" s="20"/>
      <c r="J173" s="306"/>
      <c r="K173" s="306"/>
      <c r="L173" s="306"/>
      <c r="M173" s="306"/>
      <c r="N173" s="306"/>
      <c r="O173" s="306"/>
      <c r="P173" s="306"/>
      <c r="Q173" s="306"/>
      <c r="R173" s="306"/>
      <c r="S173" s="306"/>
      <c r="T173" s="306"/>
      <c r="U173" s="306"/>
      <c r="V173" s="306"/>
      <c r="W173" s="306"/>
      <c r="X173" s="306"/>
      <c r="Y173" s="306"/>
      <c r="Z173" s="306"/>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row>
    <row r="174" spans="1:57" x14ac:dyDescent="0.2">
      <c r="A174" s="20"/>
      <c r="B174" s="20"/>
      <c r="C174" s="20"/>
      <c r="D174" s="306"/>
      <c r="E174" s="306"/>
      <c r="F174" s="306"/>
      <c r="G174" s="306"/>
      <c r="H174" s="306"/>
      <c r="I174" s="20"/>
      <c r="J174" s="306"/>
      <c r="K174" s="306"/>
      <c r="L174" s="306"/>
      <c r="M174" s="306"/>
      <c r="N174" s="306"/>
      <c r="O174" s="306"/>
      <c r="P174" s="306"/>
      <c r="Q174" s="306"/>
      <c r="R174" s="306"/>
      <c r="S174" s="306"/>
      <c r="T174" s="306"/>
      <c r="U174" s="306"/>
      <c r="V174" s="306"/>
      <c r="W174" s="306"/>
      <c r="X174" s="306"/>
      <c r="Y174" s="306"/>
      <c r="Z174" s="306"/>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row>
    <row r="175" spans="1:57" x14ac:dyDescent="0.2">
      <c r="A175" s="20"/>
      <c r="B175" s="20"/>
      <c r="C175" s="20"/>
      <c r="D175" s="306"/>
      <c r="E175" s="306"/>
      <c r="F175" s="306"/>
      <c r="G175" s="306"/>
      <c r="H175" s="306"/>
      <c r="I175" s="20"/>
      <c r="J175" s="306"/>
      <c r="K175" s="306"/>
      <c r="L175" s="306"/>
      <c r="M175" s="306"/>
      <c r="N175" s="306"/>
      <c r="O175" s="306"/>
      <c r="P175" s="306"/>
      <c r="Q175" s="306"/>
      <c r="R175" s="306"/>
      <c r="S175" s="306"/>
      <c r="T175" s="306"/>
      <c r="U175" s="306"/>
      <c r="V175" s="306"/>
      <c r="W175" s="306"/>
      <c r="X175" s="306"/>
      <c r="Y175" s="306"/>
      <c r="Z175" s="306"/>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row>
    <row r="176" spans="1:57" x14ac:dyDescent="0.2">
      <c r="A176" s="20"/>
      <c r="B176" s="20"/>
      <c r="C176" s="20"/>
      <c r="D176" s="306"/>
      <c r="E176" s="306"/>
      <c r="F176" s="306"/>
      <c r="G176" s="306"/>
      <c r="H176" s="306"/>
      <c r="I176" s="20"/>
      <c r="J176" s="306"/>
      <c r="K176" s="306"/>
      <c r="L176" s="306"/>
      <c r="M176" s="306"/>
      <c r="N176" s="306"/>
      <c r="O176" s="306"/>
      <c r="P176" s="306"/>
      <c r="Q176" s="306"/>
      <c r="R176" s="306"/>
      <c r="S176" s="306"/>
      <c r="T176" s="306"/>
      <c r="U176" s="306"/>
      <c r="V176" s="306"/>
      <c r="W176" s="306"/>
      <c r="X176" s="306"/>
      <c r="Y176" s="306"/>
      <c r="Z176" s="306"/>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row>
    <row r="177" spans="1:57" x14ac:dyDescent="0.2">
      <c r="A177" s="20"/>
      <c r="B177" s="20"/>
      <c r="C177" s="20"/>
      <c r="D177" s="306"/>
      <c r="E177" s="306"/>
      <c r="F177" s="306"/>
      <c r="G177" s="306"/>
      <c r="H177" s="306"/>
      <c r="I177" s="20"/>
      <c r="J177" s="306"/>
      <c r="K177" s="306"/>
      <c r="L177" s="306"/>
      <c r="M177" s="306"/>
      <c r="N177" s="306"/>
      <c r="O177" s="306"/>
      <c r="P177" s="306"/>
      <c r="Q177" s="306"/>
      <c r="R177" s="306"/>
      <c r="S177" s="306"/>
      <c r="T177" s="306"/>
      <c r="U177" s="306"/>
      <c r="V177" s="306"/>
      <c r="W177" s="306"/>
      <c r="X177" s="306"/>
      <c r="Y177" s="306"/>
      <c r="Z177" s="306"/>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row>
    <row r="178" spans="1:57" x14ac:dyDescent="0.2">
      <c r="A178" s="20"/>
      <c r="B178" s="20"/>
      <c r="C178" s="20"/>
      <c r="D178" s="306"/>
      <c r="E178" s="306"/>
      <c r="F178" s="306"/>
      <c r="G178" s="306"/>
      <c r="H178" s="306"/>
      <c r="I178" s="20"/>
      <c r="J178" s="306"/>
      <c r="K178" s="306"/>
      <c r="L178" s="306"/>
      <c r="M178" s="306"/>
      <c r="N178" s="306"/>
      <c r="O178" s="306"/>
      <c r="P178" s="306"/>
      <c r="Q178" s="306"/>
      <c r="R178" s="306"/>
      <c r="S178" s="306"/>
      <c r="T178" s="306"/>
      <c r="U178" s="306"/>
      <c r="V178" s="306"/>
      <c r="W178" s="306"/>
      <c r="X178" s="306"/>
      <c r="Y178" s="306"/>
      <c r="Z178" s="306"/>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row>
    <row r="179" spans="1:57" x14ac:dyDescent="0.2">
      <c r="A179" s="20"/>
      <c r="B179" s="20"/>
      <c r="C179" s="20"/>
      <c r="D179" s="306"/>
      <c r="E179" s="306"/>
      <c r="F179" s="306"/>
      <c r="G179" s="306"/>
      <c r="H179" s="306"/>
      <c r="I179" s="20"/>
      <c r="J179" s="306"/>
      <c r="K179" s="306"/>
      <c r="L179" s="306"/>
      <c r="M179" s="306"/>
      <c r="N179" s="306"/>
      <c r="O179" s="306"/>
      <c r="P179" s="306"/>
      <c r="Q179" s="306"/>
      <c r="R179" s="306"/>
      <c r="S179" s="306"/>
      <c r="T179" s="306"/>
      <c r="U179" s="306"/>
      <c r="V179" s="306"/>
      <c r="W179" s="306"/>
      <c r="X179" s="306"/>
      <c r="Y179" s="306"/>
      <c r="Z179" s="306"/>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row>
    <row r="180" spans="1:57" x14ac:dyDescent="0.2">
      <c r="A180" s="20"/>
      <c r="B180" s="20"/>
      <c r="C180" s="20"/>
      <c r="D180" s="306"/>
      <c r="E180" s="306"/>
      <c r="F180" s="306"/>
      <c r="G180" s="306"/>
      <c r="H180" s="306"/>
      <c r="I180" s="20"/>
      <c r="J180" s="306"/>
      <c r="K180" s="306"/>
      <c r="L180" s="306"/>
      <c r="M180" s="306"/>
      <c r="N180" s="306"/>
      <c r="O180" s="306"/>
      <c r="P180" s="306"/>
      <c r="Q180" s="306"/>
      <c r="R180" s="306"/>
      <c r="S180" s="306"/>
      <c r="T180" s="306"/>
      <c r="U180" s="306"/>
      <c r="V180" s="306"/>
      <c r="W180" s="306"/>
      <c r="X180" s="306"/>
      <c r="Y180" s="306"/>
      <c r="Z180" s="306"/>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c r="BD180" s="20"/>
      <c r="BE180" s="20"/>
    </row>
    <row r="181" spans="1:57" x14ac:dyDescent="0.2">
      <c r="A181" s="20"/>
      <c r="B181" s="20"/>
      <c r="C181" s="20"/>
      <c r="D181" s="306"/>
      <c r="E181" s="306"/>
      <c r="F181" s="306"/>
      <c r="G181" s="306"/>
      <c r="H181" s="306"/>
      <c r="I181" s="20"/>
      <c r="J181" s="306"/>
      <c r="K181" s="306"/>
      <c r="L181" s="306"/>
      <c r="M181" s="306"/>
      <c r="N181" s="306"/>
      <c r="O181" s="306"/>
      <c r="P181" s="306"/>
      <c r="Q181" s="306"/>
      <c r="R181" s="306"/>
      <c r="S181" s="306"/>
      <c r="T181" s="306"/>
      <c r="U181" s="306"/>
      <c r="V181" s="306"/>
      <c r="W181" s="306"/>
      <c r="X181" s="306"/>
      <c r="Y181" s="306"/>
      <c r="Z181" s="306"/>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row>
    <row r="182" spans="1:57" x14ac:dyDescent="0.2">
      <c r="A182" s="20"/>
      <c r="B182" s="20"/>
      <c r="C182" s="20"/>
      <c r="D182" s="306"/>
      <c r="E182" s="306"/>
      <c r="F182" s="306"/>
      <c r="G182" s="306"/>
      <c r="H182" s="306"/>
      <c r="I182" s="20"/>
      <c r="J182" s="306"/>
      <c r="K182" s="306"/>
      <c r="L182" s="306"/>
      <c r="M182" s="306"/>
      <c r="N182" s="306"/>
      <c r="O182" s="306"/>
      <c r="P182" s="306"/>
      <c r="Q182" s="306"/>
      <c r="R182" s="306"/>
      <c r="S182" s="306"/>
      <c r="T182" s="306"/>
      <c r="U182" s="306"/>
      <c r="V182" s="306"/>
      <c r="W182" s="306"/>
      <c r="X182" s="306"/>
      <c r="Y182" s="306"/>
      <c r="Z182" s="306"/>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row>
    <row r="183" spans="1:57" x14ac:dyDescent="0.2">
      <c r="A183" s="20"/>
      <c r="B183" s="20"/>
      <c r="C183" s="20"/>
      <c r="D183" s="306"/>
      <c r="E183" s="306"/>
      <c r="F183" s="306"/>
      <c r="G183" s="306"/>
      <c r="H183" s="306"/>
      <c r="I183" s="20"/>
      <c r="J183" s="306"/>
      <c r="K183" s="306"/>
      <c r="L183" s="306"/>
      <c r="M183" s="306"/>
      <c r="N183" s="306"/>
      <c r="O183" s="306"/>
      <c r="P183" s="306"/>
      <c r="Q183" s="306"/>
      <c r="R183" s="306"/>
      <c r="S183" s="306"/>
      <c r="T183" s="306"/>
      <c r="U183" s="306"/>
      <c r="V183" s="306"/>
      <c r="W183" s="306"/>
      <c r="X183" s="306"/>
      <c r="Y183" s="306"/>
      <c r="Z183" s="306"/>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row>
    <row r="184" spans="1:57" x14ac:dyDescent="0.2">
      <c r="A184" s="20"/>
      <c r="B184" s="20"/>
      <c r="C184" s="20"/>
      <c r="D184" s="306"/>
      <c r="E184" s="306"/>
      <c r="F184" s="306"/>
      <c r="G184" s="306"/>
      <c r="H184" s="306"/>
      <c r="I184" s="20"/>
      <c r="J184" s="306"/>
      <c r="K184" s="306"/>
      <c r="L184" s="306"/>
      <c r="M184" s="306"/>
      <c r="N184" s="306"/>
      <c r="O184" s="306"/>
      <c r="P184" s="306"/>
      <c r="Q184" s="306"/>
      <c r="R184" s="306"/>
      <c r="S184" s="306"/>
      <c r="T184" s="306"/>
      <c r="U184" s="306"/>
      <c r="V184" s="306"/>
      <c r="W184" s="306"/>
      <c r="X184" s="306"/>
      <c r="Y184" s="306"/>
      <c r="Z184" s="306"/>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row>
    <row r="185" spans="1:57" x14ac:dyDescent="0.2">
      <c r="A185" s="20"/>
      <c r="B185" s="20"/>
      <c r="C185" s="20"/>
      <c r="D185" s="306"/>
      <c r="E185" s="306"/>
      <c r="F185" s="306"/>
      <c r="G185" s="306"/>
      <c r="H185" s="306"/>
      <c r="I185" s="20"/>
      <c r="J185" s="306"/>
      <c r="K185" s="306"/>
      <c r="L185" s="306"/>
      <c r="M185" s="306"/>
      <c r="N185" s="306"/>
      <c r="O185" s="306"/>
      <c r="P185" s="306"/>
      <c r="Q185" s="306"/>
      <c r="R185" s="306"/>
      <c r="S185" s="306"/>
      <c r="T185" s="306"/>
      <c r="U185" s="306"/>
      <c r="V185" s="306"/>
      <c r="W185" s="306"/>
      <c r="X185" s="306"/>
      <c r="Y185" s="306"/>
      <c r="Z185" s="306"/>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row>
    <row r="186" spans="1:57" x14ac:dyDescent="0.2">
      <c r="A186" s="20"/>
      <c r="B186" s="20"/>
      <c r="C186" s="20"/>
      <c r="D186" s="306"/>
      <c r="E186" s="306"/>
      <c r="F186" s="306"/>
      <c r="G186" s="306"/>
      <c r="H186" s="306"/>
      <c r="I186" s="20"/>
      <c r="J186" s="306"/>
      <c r="K186" s="306"/>
      <c r="L186" s="306"/>
      <c r="M186" s="306"/>
      <c r="N186" s="306"/>
      <c r="O186" s="306"/>
      <c r="P186" s="306"/>
      <c r="Q186" s="306"/>
      <c r="R186" s="306"/>
      <c r="S186" s="306"/>
      <c r="T186" s="306"/>
      <c r="U186" s="306"/>
      <c r="V186" s="306"/>
      <c r="W186" s="306"/>
      <c r="X186" s="306"/>
      <c r="Y186" s="306"/>
      <c r="Z186" s="306"/>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row>
    <row r="187" spans="1:57" x14ac:dyDescent="0.2">
      <c r="A187" s="20"/>
      <c r="B187" s="20"/>
      <c r="C187" s="20"/>
      <c r="D187" s="306"/>
      <c r="E187" s="306"/>
      <c r="F187" s="306"/>
      <c r="G187" s="306"/>
      <c r="H187" s="306"/>
      <c r="I187" s="20"/>
      <c r="J187" s="306"/>
      <c r="K187" s="306"/>
      <c r="L187" s="306"/>
      <c r="M187" s="306"/>
      <c r="N187" s="306"/>
      <c r="O187" s="306"/>
      <c r="P187" s="306"/>
      <c r="Q187" s="306"/>
      <c r="R187" s="306"/>
      <c r="S187" s="306"/>
      <c r="T187" s="306"/>
      <c r="U187" s="306"/>
      <c r="V187" s="306"/>
      <c r="W187" s="306"/>
      <c r="X187" s="306"/>
      <c r="Y187" s="306"/>
      <c r="Z187" s="306"/>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row>
    <row r="188" spans="1:57" x14ac:dyDescent="0.2">
      <c r="A188" s="20"/>
      <c r="B188" s="20"/>
      <c r="C188" s="20"/>
      <c r="D188" s="306"/>
      <c r="E188" s="306"/>
      <c r="F188" s="306"/>
      <c r="G188" s="306"/>
      <c r="H188" s="306"/>
      <c r="I188" s="20"/>
      <c r="J188" s="306"/>
      <c r="K188" s="306"/>
      <c r="L188" s="306"/>
      <c r="M188" s="306"/>
      <c r="N188" s="306"/>
      <c r="O188" s="306"/>
      <c r="P188" s="306"/>
      <c r="Q188" s="306"/>
      <c r="R188" s="306"/>
      <c r="S188" s="306"/>
      <c r="T188" s="306"/>
      <c r="U188" s="306"/>
      <c r="V188" s="306"/>
      <c r="W188" s="306"/>
      <c r="X188" s="306"/>
      <c r="Y188" s="306"/>
      <c r="Z188" s="306"/>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row>
    <row r="189" spans="1:57" x14ac:dyDescent="0.2">
      <c r="A189" s="20"/>
      <c r="B189" s="20"/>
      <c r="C189" s="20"/>
      <c r="D189" s="306"/>
      <c r="E189" s="306"/>
      <c r="F189" s="306"/>
      <c r="G189" s="306"/>
      <c r="H189" s="306"/>
      <c r="I189" s="20"/>
      <c r="J189" s="306"/>
      <c r="K189" s="306"/>
      <c r="L189" s="306"/>
      <c r="M189" s="306"/>
      <c r="N189" s="306"/>
      <c r="O189" s="306"/>
      <c r="P189" s="306"/>
      <c r="Q189" s="306"/>
      <c r="R189" s="306"/>
      <c r="S189" s="306"/>
      <c r="T189" s="306"/>
      <c r="U189" s="306"/>
      <c r="V189" s="306"/>
      <c r="W189" s="306"/>
      <c r="X189" s="306"/>
      <c r="Y189" s="306"/>
      <c r="Z189" s="306"/>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row>
    <row r="190" spans="1:57" x14ac:dyDescent="0.2">
      <c r="A190" s="20"/>
      <c r="B190" s="20"/>
      <c r="C190" s="20"/>
      <c r="D190" s="306"/>
      <c r="E190" s="306"/>
      <c r="F190" s="306"/>
      <c r="G190" s="306"/>
      <c r="H190" s="306"/>
      <c r="I190" s="20"/>
      <c r="J190" s="306"/>
      <c r="K190" s="306"/>
      <c r="L190" s="306"/>
      <c r="M190" s="306"/>
      <c r="N190" s="306"/>
      <c r="O190" s="306"/>
      <c r="P190" s="306"/>
      <c r="Q190" s="306"/>
      <c r="R190" s="306"/>
      <c r="S190" s="306"/>
      <c r="T190" s="306"/>
      <c r="U190" s="306"/>
      <c r="V190" s="306"/>
      <c r="W190" s="306"/>
      <c r="X190" s="306"/>
      <c r="Y190" s="306"/>
      <c r="Z190" s="306"/>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c r="BD190" s="20"/>
      <c r="BE190" s="20"/>
    </row>
    <row r="191" spans="1:57" x14ac:dyDescent="0.2">
      <c r="A191" s="20"/>
      <c r="B191" s="20"/>
      <c r="C191" s="20"/>
      <c r="D191" s="306"/>
      <c r="E191" s="306"/>
      <c r="F191" s="306"/>
      <c r="G191" s="306"/>
      <c r="H191" s="306"/>
      <c r="I191" s="20"/>
      <c r="J191" s="306"/>
      <c r="K191" s="306"/>
      <c r="L191" s="306"/>
      <c r="M191" s="306"/>
      <c r="N191" s="306"/>
      <c r="O191" s="306"/>
      <c r="P191" s="306"/>
      <c r="Q191" s="306"/>
      <c r="R191" s="306"/>
      <c r="S191" s="306"/>
      <c r="T191" s="306"/>
      <c r="U191" s="306"/>
      <c r="V191" s="306"/>
      <c r="W191" s="306"/>
      <c r="X191" s="306"/>
      <c r="Y191" s="306"/>
      <c r="Z191" s="306"/>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row>
    <row r="192" spans="1:57" x14ac:dyDescent="0.2">
      <c r="A192" s="20"/>
      <c r="B192" s="20"/>
      <c r="C192" s="20"/>
      <c r="D192" s="306"/>
      <c r="E192" s="306"/>
      <c r="F192" s="306"/>
      <c r="G192" s="306"/>
      <c r="H192" s="306"/>
      <c r="I192" s="20"/>
      <c r="J192" s="306"/>
      <c r="K192" s="306"/>
      <c r="L192" s="306"/>
      <c r="M192" s="306"/>
      <c r="N192" s="306"/>
      <c r="O192" s="306"/>
      <c r="P192" s="306"/>
      <c r="Q192" s="306"/>
      <c r="R192" s="306"/>
      <c r="S192" s="306"/>
      <c r="T192" s="306"/>
      <c r="U192" s="306"/>
      <c r="V192" s="306"/>
      <c r="W192" s="306"/>
      <c r="X192" s="306"/>
      <c r="Y192" s="306"/>
      <c r="Z192" s="306"/>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row>
    <row r="193" spans="1:57" x14ac:dyDescent="0.2">
      <c r="A193" s="20"/>
      <c r="B193" s="20"/>
      <c r="C193" s="20"/>
      <c r="D193" s="306"/>
      <c r="E193" s="306"/>
      <c r="F193" s="306"/>
      <c r="G193" s="306"/>
      <c r="H193" s="306"/>
      <c r="I193" s="20"/>
      <c r="J193" s="306"/>
      <c r="K193" s="306"/>
      <c r="L193" s="306"/>
      <c r="M193" s="306"/>
      <c r="N193" s="306"/>
      <c r="O193" s="306"/>
      <c r="P193" s="306"/>
      <c r="Q193" s="306"/>
      <c r="R193" s="306"/>
      <c r="S193" s="306"/>
      <c r="T193" s="306"/>
      <c r="U193" s="306"/>
      <c r="V193" s="306"/>
      <c r="W193" s="306"/>
      <c r="X193" s="306"/>
      <c r="Y193" s="306"/>
      <c r="Z193" s="306"/>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row>
    <row r="194" spans="1:57" x14ac:dyDescent="0.2">
      <c r="A194" s="20"/>
      <c r="B194" s="20"/>
      <c r="C194" s="20"/>
      <c r="D194" s="306"/>
      <c r="E194" s="306"/>
      <c r="F194" s="306"/>
      <c r="G194" s="306"/>
      <c r="H194" s="306"/>
      <c r="I194" s="20"/>
      <c r="J194" s="306"/>
      <c r="K194" s="306"/>
      <c r="L194" s="306"/>
      <c r="M194" s="306"/>
      <c r="N194" s="306"/>
      <c r="O194" s="306"/>
      <c r="P194" s="306"/>
      <c r="Q194" s="306"/>
      <c r="R194" s="306"/>
      <c r="S194" s="306"/>
      <c r="T194" s="306"/>
      <c r="U194" s="306"/>
      <c r="V194" s="306"/>
      <c r="W194" s="306"/>
      <c r="X194" s="306"/>
      <c r="Y194" s="306"/>
      <c r="Z194" s="306"/>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row>
    <row r="195" spans="1:57" x14ac:dyDescent="0.2">
      <c r="A195" s="20"/>
      <c r="B195" s="20"/>
      <c r="C195" s="20"/>
      <c r="D195" s="306"/>
      <c r="E195" s="306"/>
      <c r="F195" s="306"/>
      <c r="G195" s="306"/>
      <c r="H195" s="306"/>
      <c r="I195" s="20"/>
      <c r="J195" s="306"/>
      <c r="K195" s="306"/>
      <c r="L195" s="306"/>
      <c r="M195" s="306"/>
      <c r="N195" s="306"/>
      <c r="O195" s="306"/>
      <c r="P195" s="306"/>
      <c r="Q195" s="306"/>
      <c r="R195" s="306"/>
      <c r="S195" s="306"/>
      <c r="T195" s="306"/>
      <c r="U195" s="306"/>
      <c r="V195" s="306"/>
      <c r="W195" s="306"/>
      <c r="X195" s="306"/>
      <c r="Y195" s="306"/>
      <c r="Z195" s="306"/>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row>
    <row r="196" spans="1:57" x14ac:dyDescent="0.2">
      <c r="A196" s="20"/>
      <c r="B196" s="20"/>
      <c r="C196" s="20"/>
      <c r="D196" s="306"/>
      <c r="E196" s="306"/>
      <c r="F196" s="306"/>
      <c r="G196" s="306"/>
      <c r="H196" s="306"/>
      <c r="I196" s="20"/>
      <c r="J196" s="306"/>
      <c r="K196" s="306"/>
      <c r="L196" s="306"/>
      <c r="M196" s="306"/>
      <c r="N196" s="306"/>
      <c r="O196" s="306"/>
      <c r="P196" s="306"/>
      <c r="Q196" s="306"/>
      <c r="R196" s="306"/>
      <c r="S196" s="306"/>
      <c r="T196" s="306"/>
      <c r="U196" s="306"/>
      <c r="V196" s="306"/>
      <c r="W196" s="306"/>
      <c r="X196" s="306"/>
      <c r="Y196" s="306"/>
      <c r="Z196" s="306"/>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row>
    <row r="197" spans="1:57" x14ac:dyDescent="0.2">
      <c r="A197" s="20"/>
      <c r="B197" s="20"/>
      <c r="C197" s="20"/>
      <c r="D197" s="306"/>
      <c r="E197" s="306"/>
      <c r="F197" s="306"/>
      <c r="G197" s="306"/>
      <c r="H197" s="306"/>
      <c r="I197" s="20"/>
      <c r="J197" s="306"/>
      <c r="K197" s="306"/>
      <c r="L197" s="306"/>
      <c r="M197" s="306"/>
      <c r="N197" s="306"/>
      <c r="O197" s="306"/>
      <c r="P197" s="306"/>
      <c r="Q197" s="306"/>
      <c r="R197" s="306"/>
      <c r="S197" s="306"/>
      <c r="T197" s="306"/>
      <c r="U197" s="306"/>
      <c r="V197" s="306"/>
      <c r="W197" s="306"/>
      <c r="X197" s="306"/>
      <c r="Y197" s="306"/>
      <c r="Z197" s="306"/>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row>
    <row r="198" spans="1:57" x14ac:dyDescent="0.2">
      <c r="A198" s="20"/>
      <c r="B198" s="20"/>
      <c r="C198" s="20"/>
      <c r="D198" s="306"/>
      <c r="E198" s="306"/>
      <c r="F198" s="306"/>
      <c r="G198" s="306"/>
      <c r="H198" s="306"/>
      <c r="I198" s="20"/>
      <c r="J198" s="306"/>
      <c r="K198" s="306"/>
      <c r="L198" s="306"/>
      <c r="M198" s="306"/>
      <c r="N198" s="306"/>
      <c r="O198" s="306"/>
      <c r="P198" s="306"/>
      <c r="Q198" s="306"/>
      <c r="R198" s="306"/>
      <c r="S198" s="306"/>
      <c r="T198" s="306"/>
      <c r="U198" s="306"/>
      <c r="V198" s="306"/>
      <c r="W198" s="306"/>
      <c r="X198" s="306"/>
      <c r="Y198" s="306"/>
      <c r="Z198" s="306"/>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row>
    <row r="199" spans="1:57" x14ac:dyDescent="0.2">
      <c r="A199" s="20"/>
      <c r="B199" s="20"/>
      <c r="C199" s="20"/>
      <c r="D199" s="306"/>
      <c r="E199" s="306"/>
      <c r="F199" s="306"/>
      <c r="G199" s="306"/>
      <c r="H199" s="306"/>
      <c r="I199" s="20"/>
      <c r="J199" s="306"/>
      <c r="K199" s="306"/>
      <c r="L199" s="306"/>
      <c r="M199" s="306"/>
      <c r="N199" s="306"/>
      <c r="O199" s="306"/>
      <c r="P199" s="306"/>
      <c r="Q199" s="306"/>
      <c r="R199" s="306"/>
      <c r="S199" s="306"/>
      <c r="T199" s="306"/>
      <c r="U199" s="306"/>
      <c r="V199" s="306"/>
      <c r="W199" s="306"/>
      <c r="X199" s="306"/>
      <c r="Y199" s="306"/>
      <c r="Z199" s="306"/>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row>
    <row r="200" spans="1:57" x14ac:dyDescent="0.2">
      <c r="A200" s="20"/>
      <c r="B200" s="20"/>
      <c r="C200" s="20"/>
      <c r="D200" s="306"/>
      <c r="E200" s="306"/>
      <c r="F200" s="306"/>
      <c r="G200" s="306"/>
      <c r="H200" s="306"/>
      <c r="I200" s="20"/>
      <c r="J200" s="306"/>
      <c r="K200" s="306"/>
      <c r="L200" s="306"/>
      <c r="M200" s="306"/>
      <c r="N200" s="306"/>
      <c r="O200" s="306"/>
      <c r="P200" s="306"/>
      <c r="Q200" s="306"/>
      <c r="R200" s="306"/>
      <c r="S200" s="306"/>
      <c r="T200" s="306"/>
      <c r="U200" s="306"/>
      <c r="V200" s="306"/>
      <c r="W200" s="306"/>
      <c r="X200" s="306"/>
      <c r="Y200" s="306"/>
      <c r="Z200" s="306"/>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row>
    <row r="201" spans="1:57" x14ac:dyDescent="0.2">
      <c r="A201" s="20"/>
      <c r="B201" s="20"/>
      <c r="C201" s="20"/>
      <c r="D201" s="306"/>
      <c r="E201" s="306"/>
      <c r="F201" s="306"/>
      <c r="G201" s="306"/>
      <c r="H201" s="306"/>
      <c r="I201" s="20"/>
      <c r="J201" s="306"/>
      <c r="K201" s="306"/>
      <c r="L201" s="306"/>
      <c r="M201" s="306"/>
      <c r="N201" s="306"/>
      <c r="O201" s="306"/>
      <c r="P201" s="306"/>
      <c r="Q201" s="306"/>
      <c r="R201" s="306"/>
      <c r="S201" s="306"/>
      <c r="T201" s="306"/>
      <c r="U201" s="306"/>
      <c r="V201" s="306"/>
      <c r="W201" s="306"/>
      <c r="X201" s="306"/>
      <c r="Y201" s="306"/>
      <c r="Z201" s="306"/>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row>
    <row r="202" spans="1:57" x14ac:dyDescent="0.2">
      <c r="A202" s="20"/>
      <c r="B202" s="20"/>
      <c r="C202" s="20"/>
      <c r="D202" s="306"/>
      <c r="E202" s="306"/>
      <c r="F202" s="306"/>
      <c r="G202" s="306"/>
      <c r="H202" s="306"/>
      <c r="I202" s="20"/>
      <c r="J202" s="306"/>
      <c r="K202" s="306"/>
      <c r="L202" s="306"/>
      <c r="M202" s="306"/>
      <c r="N202" s="306"/>
      <c r="O202" s="306"/>
      <c r="P202" s="306"/>
      <c r="Q202" s="306"/>
      <c r="R202" s="306"/>
      <c r="S202" s="306"/>
      <c r="T202" s="306"/>
      <c r="U202" s="306"/>
      <c r="V202" s="306"/>
      <c r="W202" s="306"/>
      <c r="X202" s="306"/>
      <c r="Y202" s="306"/>
      <c r="Z202" s="306"/>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c r="BD202" s="20"/>
      <c r="BE202" s="20"/>
    </row>
    <row r="203" spans="1:57" x14ac:dyDescent="0.2">
      <c r="A203" s="20"/>
      <c r="B203" s="20"/>
      <c r="C203" s="20"/>
      <c r="D203" s="306"/>
      <c r="E203" s="306"/>
      <c r="F203" s="306"/>
      <c r="G203" s="306"/>
      <c r="H203" s="306"/>
      <c r="I203" s="20"/>
      <c r="J203" s="306"/>
      <c r="K203" s="306"/>
      <c r="L203" s="306"/>
      <c r="M203" s="306"/>
      <c r="N203" s="306"/>
      <c r="O203" s="306"/>
      <c r="P203" s="306"/>
      <c r="Q203" s="306"/>
      <c r="R203" s="306"/>
      <c r="S203" s="306"/>
      <c r="T203" s="306"/>
      <c r="U203" s="306"/>
      <c r="V203" s="306"/>
      <c r="W203" s="306"/>
      <c r="X203" s="306"/>
      <c r="Y203" s="306"/>
      <c r="Z203" s="306"/>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row>
    <row r="204" spans="1:57" x14ac:dyDescent="0.2">
      <c r="A204" s="20"/>
      <c r="B204" s="20"/>
      <c r="C204" s="20"/>
      <c r="D204" s="306"/>
      <c r="E204" s="306"/>
      <c r="F204" s="306"/>
      <c r="G204" s="306"/>
      <c r="H204" s="306"/>
      <c r="I204" s="20"/>
      <c r="J204" s="306"/>
      <c r="K204" s="306"/>
      <c r="L204" s="306"/>
      <c r="M204" s="306"/>
      <c r="N204" s="306"/>
      <c r="O204" s="306"/>
      <c r="P204" s="306"/>
      <c r="Q204" s="306"/>
      <c r="R204" s="306"/>
      <c r="S204" s="306"/>
      <c r="T204" s="306"/>
      <c r="U204" s="306"/>
      <c r="V204" s="306"/>
      <c r="W204" s="306"/>
      <c r="X204" s="306"/>
      <c r="Y204" s="306"/>
      <c r="Z204" s="306"/>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c r="BD204" s="20"/>
      <c r="BE204" s="20"/>
    </row>
    <row r="205" spans="1:57" x14ac:dyDescent="0.2">
      <c r="A205" s="20"/>
      <c r="B205" s="20"/>
      <c r="C205" s="20"/>
      <c r="D205" s="306"/>
      <c r="E205" s="306"/>
      <c r="F205" s="306"/>
      <c r="G205" s="306"/>
      <c r="H205" s="306"/>
      <c r="I205" s="20"/>
      <c r="J205" s="306"/>
      <c r="K205" s="306"/>
      <c r="L205" s="306"/>
      <c r="M205" s="306"/>
      <c r="N205" s="306"/>
      <c r="O205" s="306"/>
      <c r="P205" s="306"/>
      <c r="Q205" s="306"/>
      <c r="R205" s="306"/>
      <c r="S205" s="306"/>
      <c r="T205" s="306"/>
      <c r="U205" s="306"/>
      <c r="V205" s="306"/>
      <c r="W205" s="306"/>
      <c r="X205" s="306"/>
      <c r="Y205" s="306"/>
      <c r="Z205" s="306"/>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row>
    <row r="206" spans="1:57" x14ac:dyDescent="0.2">
      <c r="A206" s="20"/>
      <c r="B206" s="20"/>
      <c r="C206" s="20"/>
      <c r="D206" s="306"/>
      <c r="E206" s="306"/>
      <c r="F206" s="306"/>
      <c r="G206" s="306"/>
      <c r="H206" s="306"/>
      <c r="I206" s="20"/>
      <c r="J206" s="306"/>
      <c r="K206" s="306"/>
      <c r="L206" s="306"/>
      <c r="M206" s="306"/>
      <c r="N206" s="306"/>
      <c r="O206" s="306"/>
      <c r="P206" s="306"/>
      <c r="Q206" s="306"/>
      <c r="R206" s="306"/>
      <c r="S206" s="306"/>
      <c r="T206" s="306"/>
      <c r="U206" s="306"/>
      <c r="V206" s="306"/>
      <c r="W206" s="306"/>
      <c r="X206" s="306"/>
      <c r="Y206" s="306"/>
      <c r="Z206" s="306"/>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c r="BD206" s="20"/>
      <c r="BE206" s="20"/>
    </row>
    <row r="207" spans="1:57" x14ac:dyDescent="0.2">
      <c r="A207" s="20"/>
      <c r="B207" s="20"/>
      <c r="C207" s="20"/>
      <c r="D207" s="306"/>
      <c r="E207" s="306"/>
      <c r="F207" s="306"/>
      <c r="G207" s="306"/>
      <c r="H207" s="306"/>
      <c r="I207" s="20"/>
      <c r="J207" s="306"/>
      <c r="K207" s="306"/>
      <c r="L207" s="306"/>
      <c r="M207" s="306"/>
      <c r="N207" s="306"/>
      <c r="O207" s="306"/>
      <c r="P207" s="306"/>
      <c r="Q207" s="306"/>
      <c r="R207" s="306"/>
      <c r="S207" s="306"/>
      <c r="T207" s="306"/>
      <c r="U207" s="306"/>
      <c r="V207" s="306"/>
      <c r="W207" s="306"/>
      <c r="X207" s="306"/>
      <c r="Y207" s="306"/>
      <c r="Z207" s="306"/>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row>
    <row r="208" spans="1:57" x14ac:dyDescent="0.2">
      <c r="A208" s="20"/>
      <c r="B208" s="20"/>
      <c r="C208" s="20"/>
      <c r="D208" s="306"/>
      <c r="E208" s="306"/>
      <c r="F208" s="306"/>
      <c r="G208" s="306"/>
      <c r="H208" s="306"/>
      <c r="I208" s="20"/>
      <c r="J208" s="306"/>
      <c r="K208" s="306"/>
      <c r="L208" s="306"/>
      <c r="M208" s="306"/>
      <c r="N208" s="306"/>
      <c r="O208" s="306"/>
      <c r="P208" s="306"/>
      <c r="Q208" s="306"/>
      <c r="R208" s="306"/>
      <c r="S208" s="306"/>
      <c r="T208" s="306"/>
      <c r="U208" s="306"/>
      <c r="V208" s="306"/>
      <c r="W208" s="306"/>
      <c r="X208" s="306"/>
      <c r="Y208" s="306"/>
      <c r="Z208" s="306"/>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row>
    <row r="209" spans="1:57" x14ac:dyDescent="0.2">
      <c r="A209" s="20"/>
      <c r="B209" s="20"/>
      <c r="C209" s="20"/>
      <c r="D209" s="306"/>
      <c r="E209" s="306"/>
      <c r="F209" s="306"/>
      <c r="G209" s="306"/>
      <c r="H209" s="306"/>
      <c r="I209" s="20"/>
      <c r="J209" s="306"/>
      <c r="K209" s="306"/>
      <c r="L209" s="306"/>
      <c r="M209" s="306"/>
      <c r="N209" s="306"/>
      <c r="O209" s="306"/>
      <c r="P209" s="306"/>
      <c r="Q209" s="306"/>
      <c r="R209" s="306"/>
      <c r="S209" s="306"/>
      <c r="T209" s="306"/>
      <c r="U209" s="306"/>
      <c r="V209" s="306"/>
      <c r="W209" s="306"/>
      <c r="X209" s="306"/>
      <c r="Y209" s="306"/>
      <c r="Z209" s="306"/>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row>
    <row r="210" spans="1:57" x14ac:dyDescent="0.2">
      <c r="A210" s="20"/>
      <c r="B210" s="20"/>
      <c r="C210" s="20"/>
      <c r="D210" s="306"/>
      <c r="E210" s="306"/>
      <c r="F210" s="306"/>
      <c r="G210" s="306"/>
      <c r="H210" s="306"/>
      <c r="I210" s="20"/>
      <c r="J210" s="306"/>
      <c r="K210" s="306"/>
      <c r="L210" s="306"/>
      <c r="M210" s="306"/>
      <c r="N210" s="306"/>
      <c r="O210" s="306"/>
      <c r="P210" s="306"/>
      <c r="Q210" s="306"/>
      <c r="R210" s="306"/>
      <c r="S210" s="306"/>
      <c r="T210" s="306"/>
      <c r="U210" s="306"/>
      <c r="V210" s="306"/>
      <c r="W210" s="306"/>
      <c r="X210" s="306"/>
      <c r="Y210" s="306"/>
      <c r="Z210" s="306"/>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row>
    <row r="211" spans="1:57" x14ac:dyDescent="0.2">
      <c r="A211" s="20"/>
      <c r="B211" s="20"/>
      <c r="C211" s="20"/>
      <c r="D211" s="306"/>
      <c r="E211" s="306"/>
      <c r="F211" s="306"/>
      <c r="G211" s="306"/>
      <c r="H211" s="306"/>
      <c r="I211" s="20"/>
      <c r="J211" s="306"/>
      <c r="K211" s="306"/>
      <c r="L211" s="306"/>
      <c r="M211" s="306"/>
      <c r="N211" s="306"/>
      <c r="O211" s="306"/>
      <c r="P211" s="306"/>
      <c r="Q211" s="306"/>
      <c r="R211" s="306"/>
      <c r="S211" s="306"/>
      <c r="T211" s="306"/>
      <c r="U211" s="306"/>
      <c r="V211" s="306"/>
      <c r="W211" s="306"/>
      <c r="X211" s="306"/>
      <c r="Y211" s="306"/>
      <c r="Z211" s="306"/>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row>
    <row r="212" spans="1:57" x14ac:dyDescent="0.2">
      <c r="A212" s="20"/>
      <c r="B212" s="20"/>
      <c r="C212" s="20"/>
      <c r="D212" s="306"/>
      <c r="E212" s="306"/>
      <c r="F212" s="306"/>
      <c r="G212" s="306"/>
      <c r="H212" s="306"/>
      <c r="I212" s="20"/>
      <c r="J212" s="306"/>
      <c r="K212" s="306"/>
      <c r="L212" s="306"/>
      <c r="M212" s="306"/>
      <c r="N212" s="306"/>
      <c r="O212" s="306"/>
      <c r="P212" s="306"/>
      <c r="Q212" s="306"/>
      <c r="R212" s="306"/>
      <c r="S212" s="306"/>
      <c r="T212" s="306"/>
      <c r="U212" s="306"/>
      <c r="V212" s="306"/>
      <c r="W212" s="306"/>
      <c r="X212" s="306"/>
      <c r="Y212" s="306"/>
      <c r="Z212" s="306"/>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c r="BD212" s="20"/>
      <c r="BE212" s="20"/>
    </row>
    <row r="213" spans="1:57" x14ac:dyDescent="0.2">
      <c r="A213" s="20"/>
      <c r="B213" s="20"/>
      <c r="C213" s="20"/>
      <c r="D213" s="306"/>
      <c r="E213" s="306"/>
      <c r="F213" s="306"/>
      <c r="G213" s="306"/>
      <c r="H213" s="306"/>
      <c r="I213" s="20"/>
      <c r="J213" s="306"/>
      <c r="K213" s="306"/>
      <c r="L213" s="306"/>
      <c r="M213" s="306"/>
      <c r="N213" s="306"/>
      <c r="O213" s="306"/>
      <c r="P213" s="306"/>
      <c r="Q213" s="306"/>
      <c r="R213" s="306"/>
      <c r="S213" s="306"/>
      <c r="T213" s="306"/>
      <c r="U213" s="306"/>
      <c r="V213" s="306"/>
      <c r="W213" s="306"/>
      <c r="X213" s="306"/>
      <c r="Y213" s="306"/>
      <c r="Z213" s="306"/>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row>
    <row r="214" spans="1:57" x14ac:dyDescent="0.2">
      <c r="A214" s="20"/>
      <c r="B214" s="20"/>
      <c r="C214" s="20"/>
      <c r="D214" s="306"/>
      <c r="E214" s="306"/>
      <c r="F214" s="306"/>
      <c r="G214" s="306"/>
      <c r="H214" s="306"/>
      <c r="I214" s="20"/>
      <c r="J214" s="306"/>
      <c r="K214" s="306"/>
      <c r="L214" s="306"/>
      <c r="M214" s="306"/>
      <c r="N214" s="306"/>
      <c r="O214" s="306"/>
      <c r="P214" s="306"/>
      <c r="Q214" s="306"/>
      <c r="R214" s="306"/>
      <c r="S214" s="306"/>
      <c r="T214" s="306"/>
      <c r="U214" s="306"/>
      <c r="V214" s="306"/>
      <c r="W214" s="306"/>
      <c r="X214" s="306"/>
      <c r="Y214" s="306"/>
      <c r="Z214" s="306"/>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row>
    <row r="215" spans="1:57" x14ac:dyDescent="0.2">
      <c r="A215" s="20"/>
      <c r="B215" s="20"/>
      <c r="C215" s="20"/>
      <c r="D215" s="306"/>
      <c r="E215" s="306"/>
      <c r="F215" s="306"/>
      <c r="G215" s="306"/>
      <c r="H215" s="306"/>
      <c r="I215" s="20"/>
      <c r="J215" s="306"/>
      <c r="K215" s="306"/>
      <c r="L215" s="306"/>
      <c r="M215" s="306"/>
      <c r="N215" s="306"/>
      <c r="O215" s="306"/>
      <c r="P215" s="306"/>
      <c r="Q215" s="306"/>
      <c r="R215" s="306"/>
      <c r="S215" s="306"/>
      <c r="T215" s="306"/>
      <c r="U215" s="306"/>
      <c r="V215" s="306"/>
      <c r="W215" s="306"/>
      <c r="X215" s="306"/>
      <c r="Y215" s="306"/>
      <c r="Z215" s="306"/>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row>
    <row r="216" spans="1:57" x14ac:dyDescent="0.2">
      <c r="A216" s="20"/>
      <c r="B216" s="20"/>
      <c r="C216" s="20"/>
      <c r="D216" s="306"/>
      <c r="E216" s="306"/>
      <c r="F216" s="306"/>
      <c r="G216" s="306"/>
      <c r="H216" s="306"/>
      <c r="I216" s="20"/>
      <c r="J216" s="306"/>
      <c r="K216" s="306"/>
      <c r="L216" s="306"/>
      <c r="M216" s="306"/>
      <c r="N216" s="306"/>
      <c r="O216" s="306"/>
      <c r="P216" s="306"/>
      <c r="Q216" s="306"/>
      <c r="R216" s="306"/>
      <c r="S216" s="306"/>
      <c r="T216" s="306"/>
      <c r="U216" s="306"/>
      <c r="V216" s="306"/>
      <c r="W216" s="306"/>
      <c r="X216" s="306"/>
      <c r="Y216" s="306"/>
      <c r="Z216" s="306"/>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c r="BD216" s="20"/>
      <c r="BE216" s="20"/>
    </row>
    <row r="217" spans="1:57" x14ac:dyDescent="0.2">
      <c r="A217" s="20"/>
      <c r="B217" s="20"/>
      <c r="C217" s="20"/>
      <c r="D217" s="306"/>
      <c r="E217" s="306"/>
      <c r="F217" s="306"/>
      <c r="G217" s="306"/>
      <c r="H217" s="306"/>
      <c r="I217" s="20"/>
      <c r="J217" s="306"/>
      <c r="K217" s="306"/>
      <c r="L217" s="306"/>
      <c r="M217" s="306"/>
      <c r="N217" s="306"/>
      <c r="O217" s="306"/>
      <c r="P217" s="306"/>
      <c r="Q217" s="306"/>
      <c r="R217" s="306"/>
      <c r="S217" s="306"/>
      <c r="T217" s="306"/>
      <c r="U217" s="306"/>
      <c r="V217" s="306"/>
      <c r="W217" s="306"/>
      <c r="X217" s="306"/>
      <c r="Y217" s="306"/>
      <c r="Z217" s="306"/>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row>
    <row r="218" spans="1:57" x14ac:dyDescent="0.2">
      <c r="A218" s="20"/>
      <c r="B218" s="20"/>
      <c r="C218" s="20"/>
      <c r="D218" s="306"/>
      <c r="E218" s="306"/>
      <c r="F218" s="306"/>
      <c r="G218" s="306"/>
      <c r="H218" s="306"/>
      <c r="I218" s="20"/>
      <c r="J218" s="306"/>
      <c r="K218" s="306"/>
      <c r="L218" s="306"/>
      <c r="M218" s="306"/>
      <c r="N218" s="306"/>
      <c r="O218" s="306"/>
      <c r="P218" s="306"/>
      <c r="Q218" s="306"/>
      <c r="R218" s="306"/>
      <c r="S218" s="306"/>
      <c r="T218" s="306"/>
      <c r="U218" s="306"/>
      <c r="V218" s="306"/>
      <c r="W218" s="306"/>
      <c r="X218" s="306"/>
      <c r="Y218" s="306"/>
      <c r="Z218" s="306"/>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row>
    <row r="219" spans="1:57" x14ac:dyDescent="0.2">
      <c r="A219" s="20"/>
      <c r="B219" s="20"/>
      <c r="C219" s="20"/>
      <c r="D219" s="306"/>
      <c r="E219" s="306"/>
      <c r="F219" s="306"/>
      <c r="G219" s="306"/>
      <c r="H219" s="306"/>
      <c r="I219" s="20"/>
      <c r="J219" s="306"/>
      <c r="K219" s="306"/>
      <c r="L219" s="306"/>
      <c r="M219" s="306"/>
      <c r="N219" s="306"/>
      <c r="O219" s="306"/>
      <c r="P219" s="306"/>
      <c r="Q219" s="306"/>
      <c r="R219" s="306"/>
      <c r="S219" s="306"/>
      <c r="T219" s="306"/>
      <c r="U219" s="306"/>
      <c r="V219" s="306"/>
      <c r="W219" s="306"/>
      <c r="X219" s="306"/>
      <c r="Y219" s="306"/>
      <c r="Z219" s="306"/>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row>
    <row r="220" spans="1:57" x14ac:dyDescent="0.2">
      <c r="A220" s="20"/>
      <c r="B220" s="20"/>
      <c r="C220" s="20"/>
      <c r="D220" s="306"/>
      <c r="E220" s="306"/>
      <c r="F220" s="306"/>
      <c r="G220" s="306"/>
      <c r="H220" s="306"/>
      <c r="I220" s="20"/>
      <c r="J220" s="306"/>
      <c r="K220" s="306"/>
      <c r="L220" s="306"/>
      <c r="M220" s="306"/>
      <c r="N220" s="306"/>
      <c r="O220" s="306"/>
      <c r="P220" s="306"/>
      <c r="Q220" s="306"/>
      <c r="R220" s="306"/>
      <c r="S220" s="306"/>
      <c r="T220" s="306"/>
      <c r="U220" s="306"/>
      <c r="V220" s="306"/>
      <c r="W220" s="306"/>
      <c r="X220" s="306"/>
      <c r="Y220" s="306"/>
      <c r="Z220" s="306"/>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row>
    <row r="221" spans="1:57" x14ac:dyDescent="0.2">
      <c r="A221" s="20"/>
      <c r="B221" s="20"/>
      <c r="C221" s="20"/>
      <c r="D221" s="306"/>
      <c r="E221" s="306"/>
      <c r="F221" s="306"/>
      <c r="G221" s="306"/>
      <c r="H221" s="306"/>
      <c r="I221" s="20"/>
      <c r="J221" s="306"/>
      <c r="K221" s="306"/>
      <c r="L221" s="306"/>
      <c r="M221" s="306"/>
      <c r="N221" s="306"/>
      <c r="O221" s="306"/>
      <c r="P221" s="306"/>
      <c r="Q221" s="306"/>
      <c r="R221" s="306"/>
      <c r="S221" s="306"/>
      <c r="T221" s="306"/>
      <c r="U221" s="306"/>
      <c r="V221" s="306"/>
      <c r="W221" s="306"/>
      <c r="X221" s="306"/>
      <c r="Y221" s="306"/>
      <c r="Z221" s="306"/>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row>
    <row r="222" spans="1:57" x14ac:dyDescent="0.2">
      <c r="A222" s="20"/>
      <c r="B222" s="20"/>
      <c r="C222" s="20"/>
      <c r="D222" s="306"/>
      <c r="E222" s="306"/>
      <c r="F222" s="306"/>
      <c r="G222" s="306"/>
      <c r="H222" s="306"/>
      <c r="I222" s="20"/>
      <c r="J222" s="306"/>
      <c r="K222" s="306"/>
      <c r="L222" s="306"/>
      <c r="M222" s="306"/>
      <c r="N222" s="306"/>
      <c r="O222" s="306"/>
      <c r="P222" s="306"/>
      <c r="Q222" s="306"/>
      <c r="R222" s="306"/>
      <c r="S222" s="306"/>
      <c r="T222" s="306"/>
      <c r="U222" s="306"/>
      <c r="V222" s="306"/>
      <c r="W222" s="306"/>
      <c r="X222" s="306"/>
      <c r="Y222" s="306"/>
      <c r="Z222" s="306"/>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row>
    <row r="223" spans="1:57" x14ac:dyDescent="0.2">
      <c r="A223" s="20"/>
      <c r="B223" s="20"/>
      <c r="C223" s="20"/>
      <c r="D223" s="306"/>
      <c r="E223" s="306"/>
      <c r="F223" s="306"/>
      <c r="G223" s="306"/>
      <c r="H223" s="306"/>
      <c r="I223" s="20"/>
      <c r="J223" s="306"/>
      <c r="K223" s="306"/>
      <c r="L223" s="306"/>
      <c r="M223" s="306"/>
      <c r="N223" s="306"/>
      <c r="O223" s="306"/>
      <c r="P223" s="306"/>
      <c r="Q223" s="306"/>
      <c r="R223" s="306"/>
      <c r="S223" s="306"/>
      <c r="T223" s="306"/>
      <c r="U223" s="306"/>
      <c r="V223" s="306"/>
      <c r="W223" s="306"/>
      <c r="X223" s="306"/>
      <c r="Y223" s="306"/>
      <c r="Z223" s="306"/>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row>
    <row r="224" spans="1:57" x14ac:dyDescent="0.2">
      <c r="A224" s="20"/>
      <c r="B224" s="20"/>
      <c r="C224" s="20"/>
      <c r="D224" s="306"/>
      <c r="E224" s="306"/>
      <c r="F224" s="306"/>
      <c r="G224" s="306"/>
      <c r="H224" s="306"/>
      <c r="I224" s="20"/>
      <c r="J224" s="306"/>
      <c r="K224" s="306"/>
      <c r="L224" s="306"/>
      <c r="M224" s="306"/>
      <c r="N224" s="306"/>
      <c r="O224" s="306"/>
      <c r="P224" s="306"/>
      <c r="Q224" s="306"/>
      <c r="R224" s="306"/>
      <c r="S224" s="306"/>
      <c r="T224" s="306"/>
      <c r="U224" s="306"/>
      <c r="V224" s="306"/>
      <c r="W224" s="306"/>
      <c r="X224" s="306"/>
      <c r="Y224" s="306"/>
      <c r="Z224" s="306"/>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row>
    <row r="225" spans="1:57" x14ac:dyDescent="0.2">
      <c r="A225" s="20"/>
      <c r="B225" s="20"/>
      <c r="C225" s="20"/>
      <c r="D225" s="306"/>
      <c r="E225" s="306"/>
      <c r="F225" s="306"/>
      <c r="G225" s="306"/>
      <c r="H225" s="306"/>
      <c r="I225" s="20"/>
      <c r="J225" s="306"/>
      <c r="K225" s="306"/>
      <c r="L225" s="306"/>
      <c r="M225" s="306"/>
      <c r="N225" s="306"/>
      <c r="O225" s="306"/>
      <c r="P225" s="306"/>
      <c r="Q225" s="306"/>
      <c r="R225" s="306"/>
      <c r="S225" s="306"/>
      <c r="T225" s="306"/>
      <c r="U225" s="306"/>
      <c r="V225" s="306"/>
      <c r="W225" s="306"/>
      <c r="X225" s="306"/>
      <c r="Y225" s="306"/>
      <c r="Z225" s="306"/>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c r="BD225" s="20"/>
      <c r="BE225" s="20"/>
    </row>
    <row r="226" spans="1:57" x14ac:dyDescent="0.2">
      <c r="A226" s="20"/>
      <c r="B226" s="20"/>
      <c r="C226" s="20"/>
      <c r="D226" s="306"/>
      <c r="E226" s="306"/>
      <c r="F226" s="306"/>
      <c r="G226" s="306"/>
      <c r="H226" s="306"/>
      <c r="I226" s="20"/>
      <c r="J226" s="306"/>
      <c r="K226" s="306"/>
      <c r="L226" s="306"/>
      <c r="M226" s="306"/>
      <c r="N226" s="306"/>
      <c r="O226" s="306"/>
      <c r="P226" s="306"/>
      <c r="Q226" s="306"/>
      <c r="R226" s="306"/>
      <c r="S226" s="306"/>
      <c r="T226" s="306"/>
      <c r="U226" s="306"/>
      <c r="V226" s="306"/>
      <c r="W226" s="306"/>
      <c r="X226" s="306"/>
      <c r="Y226" s="306"/>
      <c r="Z226" s="306"/>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c r="BD226" s="20"/>
      <c r="BE226" s="20"/>
    </row>
    <row r="227" spans="1:57" x14ac:dyDescent="0.2">
      <c r="A227" s="20"/>
      <c r="B227" s="20"/>
      <c r="C227" s="20"/>
      <c r="D227" s="306"/>
      <c r="E227" s="306"/>
      <c r="F227" s="306"/>
      <c r="G227" s="306"/>
      <c r="H227" s="306"/>
      <c r="I227" s="20"/>
      <c r="J227" s="306"/>
      <c r="K227" s="306"/>
      <c r="L227" s="306"/>
      <c r="M227" s="306"/>
      <c r="N227" s="306"/>
      <c r="O227" s="306"/>
      <c r="P227" s="306"/>
      <c r="Q227" s="306"/>
      <c r="R227" s="306"/>
      <c r="S227" s="306"/>
      <c r="T227" s="306"/>
      <c r="U227" s="306"/>
      <c r="V227" s="306"/>
      <c r="W227" s="306"/>
      <c r="X227" s="306"/>
      <c r="Y227" s="306"/>
      <c r="Z227" s="306"/>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c r="BD227" s="20"/>
      <c r="BE227" s="20"/>
    </row>
    <row r="228" spans="1:57" x14ac:dyDescent="0.2">
      <c r="A228" s="20"/>
      <c r="B228" s="20"/>
      <c r="C228" s="20"/>
      <c r="D228" s="306"/>
      <c r="E228" s="306"/>
      <c r="F228" s="306"/>
      <c r="G228" s="306"/>
      <c r="H228" s="306"/>
      <c r="I228" s="20"/>
      <c r="J228" s="306"/>
      <c r="K228" s="306"/>
      <c r="L228" s="306"/>
      <c r="M228" s="306"/>
      <c r="N228" s="306"/>
      <c r="O228" s="306"/>
      <c r="P228" s="306"/>
      <c r="Q228" s="306"/>
      <c r="R228" s="306"/>
      <c r="S228" s="306"/>
      <c r="T228" s="306"/>
      <c r="U228" s="306"/>
      <c r="V228" s="306"/>
      <c r="W228" s="306"/>
      <c r="X228" s="306"/>
      <c r="Y228" s="306"/>
      <c r="Z228" s="306"/>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c r="BD228" s="20"/>
      <c r="BE228" s="20"/>
    </row>
    <row r="229" spans="1:57" x14ac:dyDescent="0.2">
      <c r="A229" s="20"/>
      <c r="B229" s="20"/>
      <c r="C229" s="20"/>
      <c r="D229" s="306"/>
      <c r="E229" s="306"/>
      <c r="F229" s="306"/>
      <c r="G229" s="306"/>
      <c r="H229" s="306"/>
      <c r="I229" s="20"/>
      <c r="J229" s="306"/>
      <c r="K229" s="306"/>
      <c r="L229" s="306"/>
      <c r="M229" s="306"/>
      <c r="N229" s="306"/>
      <c r="O229" s="306"/>
      <c r="P229" s="306"/>
      <c r="Q229" s="306"/>
      <c r="R229" s="306"/>
      <c r="S229" s="306"/>
      <c r="T229" s="306"/>
      <c r="U229" s="306"/>
      <c r="V229" s="306"/>
      <c r="W229" s="306"/>
      <c r="X229" s="306"/>
      <c r="Y229" s="306"/>
      <c r="Z229" s="306"/>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c r="BB229" s="20"/>
      <c r="BC229" s="20"/>
      <c r="BD229" s="20"/>
      <c r="BE229" s="20"/>
    </row>
    <row r="230" spans="1:57" x14ac:dyDescent="0.2">
      <c r="A230" s="20"/>
      <c r="B230" s="20"/>
      <c r="C230" s="20"/>
      <c r="D230" s="306"/>
      <c r="E230" s="306"/>
      <c r="F230" s="306"/>
      <c r="G230" s="306"/>
      <c r="H230" s="306"/>
      <c r="I230" s="20"/>
      <c r="J230" s="306"/>
      <c r="K230" s="306"/>
      <c r="L230" s="306"/>
      <c r="M230" s="306"/>
      <c r="N230" s="306"/>
      <c r="O230" s="306"/>
      <c r="P230" s="306"/>
      <c r="Q230" s="306"/>
      <c r="R230" s="306"/>
      <c r="S230" s="306"/>
      <c r="T230" s="306"/>
      <c r="U230" s="306"/>
      <c r="V230" s="306"/>
      <c r="W230" s="306"/>
      <c r="X230" s="306"/>
      <c r="Y230" s="306"/>
      <c r="Z230" s="306"/>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row>
    <row r="231" spans="1:57" x14ac:dyDescent="0.2">
      <c r="A231" s="20"/>
      <c r="B231" s="20"/>
      <c r="C231" s="20"/>
      <c r="D231" s="306"/>
      <c r="E231" s="306"/>
      <c r="F231" s="306"/>
      <c r="G231" s="306"/>
      <c r="H231" s="306"/>
      <c r="I231" s="20"/>
      <c r="J231" s="306"/>
      <c r="K231" s="306"/>
      <c r="L231" s="306"/>
      <c r="M231" s="306"/>
      <c r="N231" s="306"/>
      <c r="O231" s="306"/>
      <c r="P231" s="306"/>
      <c r="Q231" s="306"/>
      <c r="R231" s="306"/>
      <c r="S231" s="306"/>
      <c r="T231" s="306"/>
      <c r="U231" s="306"/>
      <c r="V231" s="306"/>
      <c r="W231" s="306"/>
      <c r="X231" s="306"/>
      <c r="Y231" s="306"/>
      <c r="Z231" s="306"/>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row>
    <row r="232" spans="1:57" x14ac:dyDescent="0.2">
      <c r="A232" s="20"/>
      <c r="B232" s="20"/>
      <c r="C232" s="20"/>
      <c r="D232" s="306"/>
      <c r="E232" s="306"/>
      <c r="F232" s="306"/>
      <c r="G232" s="306"/>
      <c r="H232" s="306"/>
      <c r="I232" s="20"/>
      <c r="J232" s="306"/>
      <c r="K232" s="306"/>
      <c r="L232" s="306"/>
      <c r="M232" s="306"/>
      <c r="N232" s="306"/>
      <c r="O232" s="306"/>
      <c r="P232" s="306"/>
      <c r="Q232" s="306"/>
      <c r="R232" s="306"/>
      <c r="S232" s="306"/>
      <c r="T232" s="306"/>
      <c r="U232" s="306"/>
      <c r="V232" s="306"/>
      <c r="W232" s="306"/>
      <c r="X232" s="306"/>
      <c r="Y232" s="306"/>
      <c r="Z232" s="306"/>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c r="BB232" s="20"/>
      <c r="BC232" s="20"/>
      <c r="BD232" s="20"/>
      <c r="BE232" s="20"/>
    </row>
    <row r="233" spans="1:57" x14ac:dyDescent="0.2">
      <c r="A233" s="20"/>
      <c r="B233" s="20"/>
      <c r="C233" s="20"/>
      <c r="D233" s="306"/>
      <c r="E233" s="306"/>
      <c r="F233" s="306"/>
      <c r="G233" s="306"/>
      <c r="H233" s="306"/>
      <c r="I233" s="20"/>
      <c r="J233" s="306"/>
      <c r="K233" s="306"/>
      <c r="L233" s="306"/>
      <c r="M233" s="306"/>
      <c r="N233" s="306"/>
      <c r="O233" s="306"/>
      <c r="P233" s="306"/>
      <c r="Q233" s="306"/>
      <c r="R233" s="306"/>
      <c r="S233" s="306"/>
      <c r="T233" s="306"/>
      <c r="U233" s="306"/>
      <c r="V233" s="306"/>
      <c r="W233" s="306"/>
      <c r="X233" s="306"/>
      <c r="Y233" s="306"/>
      <c r="Z233" s="306"/>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row>
    <row r="234" spans="1:57" x14ac:dyDescent="0.2">
      <c r="A234" s="20"/>
      <c r="B234" s="20"/>
      <c r="C234" s="20"/>
      <c r="D234" s="306"/>
      <c r="E234" s="306"/>
      <c r="F234" s="306"/>
      <c r="G234" s="306"/>
      <c r="H234" s="306"/>
      <c r="I234" s="20"/>
      <c r="J234" s="306"/>
      <c r="K234" s="306"/>
      <c r="L234" s="306"/>
      <c r="M234" s="306"/>
      <c r="N234" s="306"/>
      <c r="O234" s="306"/>
      <c r="P234" s="306"/>
      <c r="Q234" s="306"/>
      <c r="R234" s="306"/>
      <c r="S234" s="306"/>
      <c r="T234" s="306"/>
      <c r="U234" s="306"/>
      <c r="V234" s="306"/>
      <c r="W234" s="306"/>
      <c r="X234" s="306"/>
      <c r="Y234" s="306"/>
      <c r="Z234" s="306"/>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row>
    <row r="235" spans="1:57" x14ac:dyDescent="0.2">
      <c r="A235" s="20"/>
      <c r="B235" s="20"/>
      <c r="C235" s="20"/>
      <c r="D235" s="306"/>
      <c r="E235" s="306"/>
      <c r="F235" s="306"/>
      <c r="G235" s="306"/>
      <c r="H235" s="306"/>
      <c r="I235" s="20"/>
      <c r="J235" s="306"/>
      <c r="K235" s="306"/>
      <c r="L235" s="306"/>
      <c r="M235" s="306"/>
      <c r="N235" s="306"/>
      <c r="O235" s="306"/>
      <c r="P235" s="306"/>
      <c r="Q235" s="306"/>
      <c r="R235" s="306"/>
      <c r="S235" s="306"/>
      <c r="T235" s="306"/>
      <c r="U235" s="306"/>
      <c r="V235" s="306"/>
      <c r="W235" s="306"/>
      <c r="X235" s="306"/>
      <c r="Y235" s="306"/>
      <c r="Z235" s="306"/>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row>
    <row r="236" spans="1:57" x14ac:dyDescent="0.2">
      <c r="A236" s="20"/>
      <c r="B236" s="20"/>
      <c r="C236" s="20"/>
      <c r="D236" s="306"/>
      <c r="E236" s="306"/>
      <c r="F236" s="306"/>
      <c r="G236" s="306"/>
      <c r="H236" s="306"/>
      <c r="I236" s="20"/>
      <c r="J236" s="306"/>
      <c r="K236" s="306"/>
      <c r="L236" s="306"/>
      <c r="M236" s="306"/>
      <c r="N236" s="306"/>
      <c r="O236" s="306"/>
      <c r="P236" s="306"/>
      <c r="Q236" s="306"/>
      <c r="R236" s="306"/>
      <c r="S236" s="306"/>
      <c r="T236" s="306"/>
      <c r="U236" s="306"/>
      <c r="V236" s="306"/>
      <c r="W236" s="306"/>
      <c r="X236" s="306"/>
      <c r="Y236" s="306"/>
      <c r="Z236" s="306"/>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row>
    <row r="237" spans="1:57" x14ac:dyDescent="0.2">
      <c r="A237" s="20"/>
      <c r="B237" s="20"/>
      <c r="C237" s="20"/>
      <c r="D237" s="306"/>
      <c r="E237" s="306"/>
      <c r="F237" s="306"/>
      <c r="G237" s="306"/>
      <c r="H237" s="306"/>
      <c r="I237" s="20"/>
      <c r="J237" s="306"/>
      <c r="K237" s="306"/>
      <c r="L237" s="306"/>
      <c r="M237" s="306"/>
      <c r="N237" s="306"/>
      <c r="O237" s="306"/>
      <c r="P237" s="306"/>
      <c r="Q237" s="306"/>
      <c r="R237" s="306"/>
      <c r="S237" s="306"/>
      <c r="T237" s="306"/>
      <c r="U237" s="306"/>
      <c r="V237" s="306"/>
      <c r="W237" s="306"/>
      <c r="X237" s="306"/>
      <c r="Y237" s="306"/>
      <c r="Z237" s="306"/>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row>
    <row r="238" spans="1:57" x14ac:dyDescent="0.2">
      <c r="A238" s="20"/>
      <c r="B238" s="20"/>
      <c r="C238" s="20"/>
      <c r="D238" s="306"/>
      <c r="E238" s="306"/>
      <c r="F238" s="306"/>
      <c r="G238" s="306"/>
      <c r="H238" s="306"/>
      <c r="I238" s="20"/>
      <c r="J238" s="306"/>
      <c r="K238" s="306"/>
      <c r="L238" s="306"/>
      <c r="M238" s="306"/>
      <c r="N238" s="306"/>
      <c r="O238" s="306"/>
      <c r="P238" s="306"/>
      <c r="Q238" s="306"/>
      <c r="R238" s="306"/>
      <c r="S238" s="306"/>
      <c r="T238" s="306"/>
      <c r="U238" s="306"/>
      <c r="V238" s="306"/>
      <c r="W238" s="306"/>
      <c r="X238" s="306"/>
      <c r="Y238" s="306"/>
      <c r="Z238" s="306"/>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row>
    <row r="239" spans="1:57" x14ac:dyDescent="0.2">
      <c r="A239" s="20"/>
      <c r="B239" s="20"/>
      <c r="C239" s="20"/>
      <c r="D239" s="306"/>
      <c r="E239" s="306"/>
      <c r="F239" s="306"/>
      <c r="G239" s="306"/>
      <c r="H239" s="306"/>
      <c r="I239" s="20"/>
      <c r="J239" s="306"/>
      <c r="K239" s="306"/>
      <c r="L239" s="306"/>
      <c r="M239" s="306"/>
      <c r="N239" s="306"/>
      <c r="O239" s="306"/>
      <c r="P239" s="306"/>
      <c r="Q239" s="306"/>
      <c r="R239" s="306"/>
      <c r="S239" s="306"/>
      <c r="T239" s="306"/>
      <c r="U239" s="306"/>
      <c r="V239" s="306"/>
      <c r="W239" s="306"/>
      <c r="X239" s="306"/>
      <c r="Y239" s="306"/>
      <c r="Z239" s="306"/>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row>
    <row r="240" spans="1:57" x14ac:dyDescent="0.2">
      <c r="A240" s="20"/>
      <c r="B240" s="20"/>
      <c r="C240" s="20"/>
      <c r="D240" s="306"/>
      <c r="E240" s="306"/>
      <c r="F240" s="306"/>
      <c r="G240" s="306"/>
      <c r="H240" s="306"/>
      <c r="I240" s="20"/>
      <c r="J240" s="306"/>
      <c r="K240" s="306"/>
      <c r="L240" s="306"/>
      <c r="M240" s="306"/>
      <c r="N240" s="306"/>
      <c r="O240" s="306"/>
      <c r="P240" s="306"/>
      <c r="Q240" s="306"/>
      <c r="R240" s="306"/>
      <c r="S240" s="306"/>
      <c r="T240" s="306"/>
      <c r="U240" s="306"/>
      <c r="V240" s="306"/>
      <c r="W240" s="306"/>
      <c r="X240" s="306"/>
      <c r="Y240" s="306"/>
      <c r="Z240" s="306"/>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c r="BC240" s="20"/>
      <c r="BD240" s="20"/>
      <c r="BE240" s="20"/>
    </row>
    <row r="241" spans="1:57" x14ac:dyDescent="0.2">
      <c r="A241" s="20"/>
      <c r="B241" s="20"/>
      <c r="C241" s="20"/>
      <c r="D241" s="306"/>
      <c r="E241" s="306"/>
      <c r="F241" s="306"/>
      <c r="G241" s="306"/>
      <c r="H241" s="306"/>
      <c r="I241" s="20"/>
      <c r="J241" s="306"/>
      <c r="K241" s="306"/>
      <c r="L241" s="306"/>
      <c r="M241" s="306"/>
      <c r="N241" s="306"/>
      <c r="O241" s="306"/>
      <c r="P241" s="306"/>
      <c r="Q241" s="306"/>
      <c r="R241" s="306"/>
      <c r="S241" s="306"/>
      <c r="T241" s="306"/>
      <c r="U241" s="306"/>
      <c r="V241" s="306"/>
      <c r="W241" s="306"/>
      <c r="X241" s="306"/>
      <c r="Y241" s="306"/>
      <c r="Z241" s="306"/>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row>
    <row r="242" spans="1:57" x14ac:dyDescent="0.2">
      <c r="A242" s="20"/>
      <c r="B242" s="20"/>
      <c r="C242" s="20"/>
      <c r="D242" s="306"/>
      <c r="E242" s="306"/>
      <c r="F242" s="306"/>
      <c r="G242" s="306"/>
      <c r="H242" s="306"/>
      <c r="I242" s="20"/>
      <c r="J242" s="306"/>
      <c r="K242" s="306"/>
      <c r="L242" s="306"/>
      <c r="M242" s="306"/>
      <c r="N242" s="306"/>
      <c r="O242" s="306"/>
      <c r="P242" s="306"/>
      <c r="Q242" s="306"/>
      <c r="R242" s="306"/>
      <c r="S242" s="306"/>
      <c r="T242" s="306"/>
      <c r="U242" s="306"/>
      <c r="V242" s="306"/>
      <c r="W242" s="306"/>
      <c r="X242" s="306"/>
      <c r="Y242" s="306"/>
      <c r="Z242" s="306"/>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c r="BB242" s="20"/>
      <c r="BC242" s="20"/>
      <c r="BD242" s="20"/>
      <c r="BE242" s="20"/>
    </row>
    <row r="243" spans="1:57" x14ac:dyDescent="0.2">
      <c r="A243" s="20"/>
      <c r="B243" s="20"/>
      <c r="C243" s="20"/>
      <c r="D243" s="306"/>
      <c r="E243" s="306"/>
      <c r="F243" s="306"/>
      <c r="G243" s="306"/>
      <c r="H243" s="306"/>
      <c r="I243" s="20"/>
      <c r="J243" s="306"/>
      <c r="K243" s="306"/>
      <c r="L243" s="306"/>
      <c r="M243" s="306"/>
      <c r="N243" s="306"/>
      <c r="O243" s="306"/>
      <c r="P243" s="306"/>
      <c r="Q243" s="306"/>
      <c r="R243" s="306"/>
      <c r="S243" s="306"/>
      <c r="T243" s="306"/>
      <c r="U243" s="306"/>
      <c r="V243" s="306"/>
      <c r="W243" s="306"/>
      <c r="X243" s="306"/>
      <c r="Y243" s="306"/>
      <c r="Z243" s="306"/>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c r="BD243" s="20"/>
      <c r="BE243" s="20"/>
    </row>
    <row r="244" spans="1:57" x14ac:dyDescent="0.2">
      <c r="A244" s="20"/>
      <c r="B244" s="20"/>
      <c r="C244" s="20"/>
      <c r="D244" s="306"/>
      <c r="E244" s="306"/>
      <c r="F244" s="306"/>
      <c r="G244" s="306"/>
      <c r="H244" s="306"/>
      <c r="I244" s="20"/>
      <c r="J244" s="306"/>
      <c r="K244" s="306"/>
      <c r="L244" s="306"/>
      <c r="M244" s="306"/>
      <c r="N244" s="306"/>
      <c r="O244" s="306"/>
      <c r="P244" s="306"/>
      <c r="Q244" s="306"/>
      <c r="R244" s="306"/>
      <c r="S244" s="306"/>
      <c r="T244" s="306"/>
      <c r="U244" s="306"/>
      <c r="V244" s="306"/>
      <c r="W244" s="306"/>
      <c r="X244" s="306"/>
      <c r="Y244" s="306"/>
      <c r="Z244" s="306"/>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row>
    <row r="245" spans="1:57" x14ac:dyDescent="0.2">
      <c r="A245" s="20"/>
      <c r="B245" s="20"/>
      <c r="C245" s="20"/>
      <c r="D245" s="306"/>
      <c r="E245" s="306"/>
      <c r="F245" s="306"/>
      <c r="G245" s="306"/>
      <c r="H245" s="306"/>
      <c r="I245" s="20"/>
      <c r="J245" s="306"/>
      <c r="K245" s="306"/>
      <c r="L245" s="306"/>
      <c r="M245" s="306"/>
      <c r="N245" s="306"/>
      <c r="O245" s="306"/>
      <c r="P245" s="306"/>
      <c r="Q245" s="306"/>
      <c r="R245" s="306"/>
      <c r="S245" s="306"/>
      <c r="T245" s="306"/>
      <c r="U245" s="306"/>
      <c r="V245" s="306"/>
      <c r="W245" s="306"/>
      <c r="X245" s="306"/>
      <c r="Y245" s="306"/>
      <c r="Z245" s="306"/>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c r="BD245" s="20"/>
      <c r="BE245" s="20"/>
    </row>
    <row r="246" spans="1:57" x14ac:dyDescent="0.2">
      <c r="A246" s="20"/>
      <c r="B246" s="20"/>
      <c r="C246" s="20"/>
      <c r="D246" s="306"/>
      <c r="E246" s="306"/>
      <c r="F246" s="306"/>
      <c r="G246" s="306"/>
      <c r="H246" s="306"/>
      <c r="I246" s="20"/>
      <c r="J246" s="306"/>
      <c r="K246" s="306"/>
      <c r="L246" s="306"/>
      <c r="M246" s="306"/>
      <c r="N246" s="306"/>
      <c r="O246" s="306"/>
      <c r="P246" s="306"/>
      <c r="Q246" s="306"/>
      <c r="R246" s="306"/>
      <c r="S246" s="306"/>
      <c r="T246" s="306"/>
      <c r="U246" s="306"/>
      <c r="V246" s="306"/>
      <c r="W246" s="306"/>
      <c r="X246" s="306"/>
      <c r="Y246" s="306"/>
      <c r="Z246" s="306"/>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row>
    <row r="247" spans="1:57" x14ac:dyDescent="0.2">
      <c r="A247" s="20"/>
      <c r="B247" s="20"/>
      <c r="C247" s="20"/>
      <c r="D247" s="306"/>
      <c r="E247" s="306"/>
      <c r="F247" s="306"/>
      <c r="G247" s="306"/>
      <c r="H247" s="306"/>
      <c r="I247" s="20"/>
      <c r="J247" s="306"/>
      <c r="K247" s="306"/>
      <c r="L247" s="306"/>
      <c r="M247" s="306"/>
      <c r="N247" s="306"/>
      <c r="O247" s="306"/>
      <c r="P247" s="306"/>
      <c r="Q247" s="306"/>
      <c r="R247" s="306"/>
      <c r="S247" s="306"/>
      <c r="T247" s="306"/>
      <c r="U247" s="306"/>
      <c r="V247" s="306"/>
      <c r="W247" s="306"/>
      <c r="X247" s="306"/>
      <c r="Y247" s="306"/>
      <c r="Z247" s="306"/>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row>
    <row r="248" spans="1:57" x14ac:dyDescent="0.2">
      <c r="A248" s="20"/>
      <c r="B248" s="20"/>
      <c r="C248" s="20"/>
      <c r="D248" s="306"/>
      <c r="E248" s="306"/>
      <c r="F248" s="306"/>
      <c r="G248" s="306"/>
      <c r="H248" s="306"/>
      <c r="I248" s="20"/>
      <c r="J248" s="306"/>
      <c r="K248" s="306"/>
      <c r="L248" s="306"/>
      <c r="M248" s="306"/>
      <c r="N248" s="306"/>
      <c r="O248" s="306"/>
      <c r="P248" s="306"/>
      <c r="Q248" s="306"/>
      <c r="R248" s="306"/>
      <c r="S248" s="306"/>
      <c r="T248" s="306"/>
      <c r="U248" s="306"/>
      <c r="V248" s="306"/>
      <c r="W248" s="306"/>
      <c r="X248" s="306"/>
      <c r="Y248" s="306"/>
      <c r="Z248" s="306"/>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row>
    <row r="249" spans="1:57" x14ac:dyDescent="0.2">
      <c r="A249" s="20"/>
      <c r="B249" s="20"/>
      <c r="C249" s="20"/>
      <c r="D249" s="306"/>
      <c r="E249" s="306"/>
      <c r="F249" s="306"/>
      <c r="G249" s="306"/>
      <c r="H249" s="306"/>
      <c r="I249" s="20"/>
      <c r="J249" s="306"/>
      <c r="K249" s="306"/>
      <c r="L249" s="306"/>
      <c r="M249" s="306"/>
      <c r="N249" s="306"/>
      <c r="O249" s="306"/>
      <c r="P249" s="306"/>
      <c r="Q249" s="306"/>
      <c r="R249" s="306"/>
      <c r="S249" s="306"/>
      <c r="T249" s="306"/>
      <c r="U249" s="306"/>
      <c r="V249" s="306"/>
      <c r="W249" s="306"/>
      <c r="X249" s="306"/>
      <c r="Y249" s="306"/>
      <c r="Z249" s="306"/>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row>
    <row r="250" spans="1:57" x14ac:dyDescent="0.2">
      <c r="A250" s="20"/>
      <c r="B250" s="20"/>
      <c r="C250" s="20"/>
      <c r="D250" s="306"/>
      <c r="E250" s="306"/>
      <c r="F250" s="306"/>
      <c r="G250" s="306"/>
      <c r="H250" s="306"/>
      <c r="I250" s="20"/>
      <c r="J250" s="306"/>
      <c r="K250" s="306"/>
      <c r="L250" s="306"/>
      <c r="M250" s="306"/>
      <c r="N250" s="306"/>
      <c r="O250" s="306"/>
      <c r="P250" s="306"/>
      <c r="Q250" s="306"/>
      <c r="R250" s="306"/>
      <c r="S250" s="306"/>
      <c r="T250" s="306"/>
      <c r="U250" s="306"/>
      <c r="V250" s="306"/>
      <c r="W250" s="306"/>
      <c r="X250" s="306"/>
      <c r="Y250" s="306"/>
      <c r="Z250" s="306"/>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row>
    <row r="251" spans="1:57" x14ac:dyDescent="0.2">
      <c r="A251" s="20"/>
      <c r="B251" s="20"/>
      <c r="C251" s="20"/>
      <c r="D251" s="306"/>
      <c r="E251" s="306"/>
      <c r="F251" s="306"/>
      <c r="G251" s="306"/>
      <c r="H251" s="306"/>
      <c r="I251" s="20"/>
      <c r="J251" s="306"/>
      <c r="K251" s="306"/>
      <c r="L251" s="306"/>
      <c r="M251" s="306"/>
      <c r="N251" s="306"/>
      <c r="O251" s="306"/>
      <c r="P251" s="306"/>
      <c r="Q251" s="306"/>
      <c r="R251" s="306"/>
      <c r="S251" s="306"/>
      <c r="T251" s="306"/>
      <c r="U251" s="306"/>
      <c r="V251" s="306"/>
      <c r="W251" s="306"/>
      <c r="X251" s="306"/>
      <c r="Y251" s="306"/>
      <c r="Z251" s="306"/>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row>
    <row r="252" spans="1:57" x14ac:dyDescent="0.2">
      <c r="A252" s="20"/>
      <c r="B252" s="20"/>
      <c r="C252" s="20"/>
      <c r="D252" s="306"/>
      <c r="E252" s="306"/>
      <c r="F252" s="306"/>
      <c r="G252" s="306"/>
      <c r="H252" s="306"/>
      <c r="I252" s="20"/>
      <c r="J252" s="306"/>
      <c r="K252" s="306"/>
      <c r="L252" s="306"/>
      <c r="M252" s="306"/>
      <c r="N252" s="306"/>
      <c r="O252" s="306"/>
      <c r="P252" s="306"/>
      <c r="Q252" s="306"/>
      <c r="R252" s="306"/>
      <c r="S252" s="306"/>
      <c r="T252" s="306"/>
      <c r="U252" s="306"/>
      <c r="V252" s="306"/>
      <c r="W252" s="306"/>
      <c r="X252" s="306"/>
      <c r="Y252" s="306"/>
      <c r="Z252" s="306"/>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c r="BC252" s="20"/>
      <c r="BD252" s="20"/>
      <c r="BE252" s="20"/>
    </row>
    <row r="253" spans="1:57" x14ac:dyDescent="0.2">
      <c r="A253" s="20"/>
      <c r="B253" s="20"/>
      <c r="C253" s="20"/>
      <c r="D253" s="306"/>
      <c r="E253" s="306"/>
      <c r="F253" s="306"/>
      <c r="G253" s="306"/>
      <c r="H253" s="306"/>
      <c r="I253" s="20"/>
      <c r="J253" s="306"/>
      <c r="K253" s="306"/>
      <c r="L253" s="306"/>
      <c r="M253" s="306"/>
      <c r="N253" s="306"/>
      <c r="O253" s="306"/>
      <c r="P253" s="306"/>
      <c r="Q253" s="306"/>
      <c r="R253" s="306"/>
      <c r="S253" s="306"/>
      <c r="T253" s="306"/>
      <c r="U253" s="306"/>
      <c r="V253" s="306"/>
      <c r="W253" s="306"/>
      <c r="X253" s="306"/>
      <c r="Y253" s="306"/>
      <c r="Z253" s="306"/>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c r="BD253" s="20"/>
      <c r="BE253" s="20"/>
    </row>
    <row r="254" spans="1:57" x14ac:dyDescent="0.2">
      <c r="A254" s="20"/>
      <c r="B254" s="20"/>
      <c r="C254" s="20"/>
      <c r="D254" s="306"/>
      <c r="E254" s="306"/>
      <c r="F254" s="306"/>
      <c r="G254" s="306"/>
      <c r="H254" s="306"/>
      <c r="I254" s="20"/>
      <c r="J254" s="306"/>
      <c r="K254" s="306"/>
      <c r="L254" s="306"/>
      <c r="M254" s="306"/>
      <c r="N254" s="306"/>
      <c r="O254" s="306"/>
      <c r="P254" s="306"/>
      <c r="Q254" s="306"/>
      <c r="R254" s="306"/>
      <c r="S254" s="306"/>
      <c r="T254" s="306"/>
      <c r="U254" s="306"/>
      <c r="V254" s="306"/>
      <c r="W254" s="306"/>
      <c r="X254" s="306"/>
      <c r="Y254" s="306"/>
      <c r="Z254" s="306"/>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c r="BB254" s="20"/>
      <c r="BC254" s="20"/>
      <c r="BD254" s="20"/>
      <c r="BE254" s="20"/>
    </row>
    <row r="255" spans="1:57" x14ac:dyDescent="0.2">
      <c r="A255" s="20"/>
      <c r="B255" s="20"/>
      <c r="C255" s="20"/>
      <c r="D255" s="306"/>
      <c r="E255" s="306"/>
      <c r="F255" s="306"/>
      <c r="G255" s="306"/>
      <c r="H255" s="306"/>
      <c r="I255" s="20"/>
      <c r="J255" s="306"/>
      <c r="K255" s="306"/>
      <c r="L255" s="306"/>
      <c r="M255" s="306"/>
      <c r="N255" s="306"/>
      <c r="O255" s="306"/>
      <c r="P255" s="306"/>
      <c r="Q255" s="306"/>
      <c r="R255" s="306"/>
      <c r="S255" s="306"/>
      <c r="T255" s="306"/>
      <c r="U255" s="306"/>
      <c r="V255" s="306"/>
      <c r="W255" s="306"/>
      <c r="X255" s="306"/>
      <c r="Y255" s="306"/>
      <c r="Z255" s="306"/>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c r="BD255" s="20"/>
      <c r="BE255" s="20"/>
    </row>
    <row r="256" spans="1:57" x14ac:dyDescent="0.2">
      <c r="A256" s="20"/>
      <c r="B256" s="20"/>
      <c r="C256" s="20"/>
      <c r="D256" s="306"/>
      <c r="E256" s="306"/>
      <c r="F256" s="306"/>
      <c r="G256" s="306"/>
      <c r="H256" s="306"/>
      <c r="I256" s="20"/>
      <c r="J256" s="306"/>
      <c r="K256" s="306"/>
      <c r="L256" s="306"/>
      <c r="M256" s="306"/>
      <c r="N256" s="306"/>
      <c r="O256" s="306"/>
      <c r="P256" s="306"/>
      <c r="Q256" s="306"/>
      <c r="R256" s="306"/>
      <c r="S256" s="306"/>
      <c r="T256" s="306"/>
      <c r="U256" s="306"/>
      <c r="V256" s="306"/>
      <c r="W256" s="306"/>
      <c r="X256" s="306"/>
      <c r="Y256" s="306"/>
      <c r="Z256" s="306"/>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c r="BC256" s="20"/>
      <c r="BD256" s="20"/>
      <c r="BE256" s="20"/>
    </row>
    <row r="257" spans="1:57" x14ac:dyDescent="0.2">
      <c r="A257" s="20"/>
      <c r="B257" s="20"/>
      <c r="C257" s="20"/>
      <c r="D257" s="306"/>
      <c r="E257" s="306"/>
      <c r="F257" s="306"/>
      <c r="G257" s="306"/>
      <c r="H257" s="306"/>
      <c r="I257" s="20"/>
      <c r="J257" s="306"/>
      <c r="K257" s="306"/>
      <c r="L257" s="306"/>
      <c r="M257" s="306"/>
      <c r="N257" s="306"/>
      <c r="O257" s="306"/>
      <c r="P257" s="306"/>
      <c r="Q257" s="306"/>
      <c r="R257" s="306"/>
      <c r="S257" s="306"/>
      <c r="T257" s="306"/>
      <c r="U257" s="306"/>
      <c r="V257" s="306"/>
      <c r="W257" s="306"/>
      <c r="X257" s="306"/>
      <c r="Y257" s="306"/>
      <c r="Z257" s="306"/>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c r="BC257" s="20"/>
      <c r="BD257" s="20"/>
      <c r="BE257" s="20"/>
    </row>
    <row r="258" spans="1:57" x14ac:dyDescent="0.2">
      <c r="A258" s="20"/>
      <c r="B258" s="20"/>
      <c r="C258" s="20"/>
      <c r="D258" s="306"/>
      <c r="E258" s="306"/>
      <c r="F258" s="306"/>
      <c r="G258" s="306"/>
      <c r="H258" s="306"/>
      <c r="I258" s="20"/>
      <c r="J258" s="306"/>
      <c r="K258" s="306"/>
      <c r="L258" s="306"/>
      <c r="M258" s="306"/>
      <c r="N258" s="306"/>
      <c r="O258" s="306"/>
      <c r="P258" s="306"/>
      <c r="Q258" s="306"/>
      <c r="R258" s="306"/>
      <c r="S258" s="306"/>
      <c r="T258" s="306"/>
      <c r="U258" s="306"/>
      <c r="V258" s="306"/>
      <c r="W258" s="306"/>
      <c r="X258" s="306"/>
      <c r="Y258" s="306"/>
      <c r="Z258" s="306"/>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c r="BB258" s="20"/>
      <c r="BC258" s="20"/>
      <c r="BD258" s="20"/>
      <c r="BE258" s="20"/>
    </row>
    <row r="259" spans="1:57" x14ac:dyDescent="0.2">
      <c r="A259" s="20"/>
      <c r="B259" s="20"/>
      <c r="C259" s="20"/>
      <c r="D259" s="306"/>
      <c r="E259" s="306"/>
      <c r="F259" s="306"/>
      <c r="G259" s="306"/>
      <c r="H259" s="306"/>
      <c r="I259" s="20"/>
      <c r="J259" s="306"/>
      <c r="K259" s="306"/>
      <c r="L259" s="306"/>
      <c r="M259" s="306"/>
      <c r="N259" s="306"/>
      <c r="O259" s="306"/>
      <c r="P259" s="306"/>
      <c r="Q259" s="306"/>
      <c r="R259" s="306"/>
      <c r="S259" s="306"/>
      <c r="T259" s="306"/>
      <c r="U259" s="306"/>
      <c r="V259" s="306"/>
      <c r="W259" s="306"/>
      <c r="X259" s="306"/>
      <c r="Y259" s="306"/>
      <c r="Z259" s="306"/>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c r="BC259" s="20"/>
      <c r="BD259" s="20"/>
      <c r="BE259" s="20"/>
    </row>
    <row r="260" spans="1:57" x14ac:dyDescent="0.2">
      <c r="A260" s="20"/>
      <c r="B260" s="20"/>
      <c r="C260" s="20"/>
      <c r="D260" s="306"/>
      <c r="E260" s="306"/>
      <c r="F260" s="306"/>
      <c r="G260" s="306"/>
      <c r="H260" s="306"/>
      <c r="I260" s="20"/>
      <c r="J260" s="306"/>
      <c r="K260" s="306"/>
      <c r="L260" s="306"/>
      <c r="M260" s="306"/>
      <c r="N260" s="306"/>
      <c r="O260" s="306"/>
      <c r="P260" s="306"/>
      <c r="Q260" s="306"/>
      <c r="R260" s="306"/>
      <c r="S260" s="306"/>
      <c r="T260" s="306"/>
      <c r="U260" s="306"/>
      <c r="V260" s="306"/>
      <c r="W260" s="306"/>
      <c r="X260" s="306"/>
      <c r="Y260" s="306"/>
      <c r="Z260" s="306"/>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c r="BB260" s="20"/>
      <c r="BC260" s="20"/>
      <c r="BD260" s="20"/>
      <c r="BE260" s="20"/>
    </row>
    <row r="261" spans="1:57" x14ac:dyDescent="0.2">
      <c r="A261" s="20"/>
      <c r="B261" s="20"/>
      <c r="C261" s="20"/>
      <c r="D261" s="306"/>
      <c r="E261" s="306"/>
      <c r="F261" s="306"/>
      <c r="G261" s="306"/>
      <c r="H261" s="306"/>
      <c r="I261" s="20"/>
      <c r="J261" s="306"/>
      <c r="K261" s="306"/>
      <c r="L261" s="306"/>
      <c r="M261" s="306"/>
      <c r="N261" s="306"/>
      <c r="O261" s="306"/>
      <c r="P261" s="306"/>
      <c r="Q261" s="306"/>
      <c r="R261" s="306"/>
      <c r="S261" s="306"/>
      <c r="T261" s="306"/>
      <c r="U261" s="306"/>
      <c r="V261" s="306"/>
      <c r="W261" s="306"/>
      <c r="X261" s="306"/>
      <c r="Y261" s="306"/>
      <c r="Z261" s="306"/>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c r="BB261" s="20"/>
      <c r="BC261" s="20"/>
      <c r="BD261" s="20"/>
      <c r="BE261" s="20"/>
    </row>
    <row r="262" spans="1:57" x14ac:dyDescent="0.2">
      <c r="A262" s="20"/>
      <c r="B262" s="20"/>
      <c r="C262" s="20"/>
      <c r="D262" s="306"/>
      <c r="E262" s="306"/>
      <c r="F262" s="306"/>
      <c r="G262" s="306"/>
      <c r="H262" s="306"/>
      <c r="I262" s="20"/>
      <c r="J262" s="306"/>
      <c r="K262" s="306"/>
      <c r="L262" s="306"/>
      <c r="M262" s="306"/>
      <c r="N262" s="306"/>
      <c r="O262" s="306"/>
      <c r="P262" s="306"/>
      <c r="Q262" s="306"/>
      <c r="R262" s="306"/>
      <c r="S262" s="306"/>
      <c r="T262" s="306"/>
      <c r="U262" s="306"/>
      <c r="V262" s="306"/>
      <c r="W262" s="306"/>
      <c r="X262" s="306"/>
      <c r="Y262" s="306"/>
      <c r="Z262" s="306"/>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c r="BB262" s="20"/>
      <c r="BC262" s="20"/>
      <c r="BD262" s="20"/>
      <c r="BE262" s="20"/>
    </row>
    <row r="263" spans="1:57" x14ac:dyDescent="0.2">
      <c r="A263" s="20"/>
      <c r="B263" s="20"/>
      <c r="C263" s="20"/>
      <c r="D263" s="306"/>
      <c r="E263" s="306"/>
      <c r="F263" s="306"/>
      <c r="G263" s="306"/>
      <c r="H263" s="306"/>
      <c r="I263" s="20"/>
      <c r="J263" s="306"/>
      <c r="K263" s="306"/>
      <c r="L263" s="306"/>
      <c r="M263" s="306"/>
      <c r="N263" s="306"/>
      <c r="O263" s="306"/>
      <c r="P263" s="306"/>
      <c r="Q263" s="306"/>
      <c r="R263" s="306"/>
      <c r="S263" s="306"/>
      <c r="T263" s="306"/>
      <c r="U263" s="306"/>
      <c r="V263" s="306"/>
      <c r="W263" s="306"/>
      <c r="X263" s="306"/>
      <c r="Y263" s="306"/>
      <c r="Z263" s="306"/>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c r="BD263" s="20"/>
      <c r="BE263" s="20"/>
    </row>
    <row r="264" spans="1:57" x14ac:dyDescent="0.2">
      <c r="A264" s="20"/>
      <c r="B264" s="20"/>
      <c r="C264" s="20"/>
      <c r="D264" s="306"/>
      <c r="E264" s="306"/>
      <c r="F264" s="306"/>
      <c r="G264" s="306"/>
      <c r="H264" s="306"/>
      <c r="I264" s="20"/>
      <c r="J264" s="306"/>
      <c r="K264" s="306"/>
      <c r="L264" s="306"/>
      <c r="M264" s="306"/>
      <c r="N264" s="306"/>
      <c r="O264" s="306"/>
      <c r="P264" s="306"/>
      <c r="Q264" s="306"/>
      <c r="R264" s="306"/>
      <c r="S264" s="306"/>
      <c r="T264" s="306"/>
      <c r="U264" s="306"/>
      <c r="V264" s="306"/>
      <c r="W264" s="306"/>
      <c r="X264" s="306"/>
      <c r="Y264" s="306"/>
      <c r="Z264" s="306"/>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c r="BB264" s="20"/>
      <c r="BC264" s="20"/>
      <c r="BD264" s="20"/>
      <c r="BE264" s="20"/>
    </row>
    <row r="265" spans="1:57" x14ac:dyDescent="0.2">
      <c r="A265" s="20"/>
      <c r="B265" s="20"/>
      <c r="C265" s="20"/>
      <c r="D265" s="306"/>
      <c r="E265" s="306"/>
      <c r="F265" s="306"/>
      <c r="G265" s="306"/>
      <c r="H265" s="306"/>
      <c r="I265" s="20"/>
      <c r="J265" s="306"/>
      <c r="K265" s="306"/>
      <c r="L265" s="306"/>
      <c r="M265" s="306"/>
      <c r="N265" s="306"/>
      <c r="O265" s="306"/>
      <c r="P265" s="306"/>
      <c r="Q265" s="306"/>
      <c r="R265" s="306"/>
      <c r="S265" s="306"/>
      <c r="T265" s="306"/>
      <c r="U265" s="306"/>
      <c r="V265" s="306"/>
      <c r="W265" s="306"/>
      <c r="X265" s="306"/>
      <c r="Y265" s="306"/>
      <c r="Z265" s="306"/>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c r="BB265" s="20"/>
      <c r="BC265" s="20"/>
      <c r="BD265" s="20"/>
      <c r="BE265" s="20"/>
    </row>
    <row r="266" spans="1:57" x14ac:dyDescent="0.2">
      <c r="A266" s="20"/>
      <c r="B266" s="20"/>
      <c r="C266" s="20"/>
      <c r="D266" s="306"/>
      <c r="E266" s="306"/>
      <c r="F266" s="306"/>
      <c r="G266" s="306"/>
      <c r="H266" s="306"/>
      <c r="I266" s="20"/>
      <c r="J266" s="306"/>
      <c r="K266" s="306"/>
      <c r="L266" s="306"/>
      <c r="M266" s="306"/>
      <c r="N266" s="306"/>
      <c r="O266" s="306"/>
      <c r="P266" s="306"/>
      <c r="Q266" s="306"/>
      <c r="R266" s="306"/>
      <c r="S266" s="306"/>
      <c r="T266" s="306"/>
      <c r="U266" s="306"/>
      <c r="V266" s="306"/>
      <c r="W266" s="306"/>
      <c r="X266" s="306"/>
      <c r="Y266" s="306"/>
      <c r="Z266" s="306"/>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c r="BB266" s="20"/>
      <c r="BC266" s="20"/>
      <c r="BD266" s="20"/>
      <c r="BE266" s="20"/>
    </row>
    <row r="267" spans="1:57" x14ac:dyDescent="0.2">
      <c r="A267" s="20"/>
      <c r="B267" s="20"/>
      <c r="C267" s="20"/>
      <c r="D267" s="306"/>
      <c r="E267" s="306"/>
      <c r="F267" s="306"/>
      <c r="G267" s="306"/>
      <c r="H267" s="306"/>
      <c r="I267" s="20"/>
      <c r="J267" s="306"/>
      <c r="K267" s="306"/>
      <c r="L267" s="306"/>
      <c r="M267" s="306"/>
      <c r="N267" s="306"/>
      <c r="O267" s="306"/>
      <c r="P267" s="306"/>
      <c r="Q267" s="306"/>
      <c r="R267" s="306"/>
      <c r="S267" s="306"/>
      <c r="T267" s="306"/>
      <c r="U267" s="306"/>
      <c r="V267" s="306"/>
      <c r="W267" s="306"/>
      <c r="X267" s="306"/>
      <c r="Y267" s="306"/>
      <c r="Z267" s="306"/>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c r="BB267" s="20"/>
      <c r="BC267" s="20"/>
      <c r="BD267" s="20"/>
      <c r="BE267" s="20"/>
    </row>
    <row r="268" spans="1:57" x14ac:dyDescent="0.2">
      <c r="A268" s="20"/>
      <c r="B268" s="20"/>
      <c r="C268" s="20"/>
      <c r="D268" s="306"/>
      <c r="E268" s="306"/>
      <c r="F268" s="306"/>
      <c r="G268" s="306"/>
      <c r="H268" s="306"/>
      <c r="I268" s="20"/>
      <c r="J268" s="306"/>
      <c r="K268" s="306"/>
      <c r="L268" s="306"/>
      <c r="M268" s="306"/>
      <c r="N268" s="306"/>
      <c r="O268" s="306"/>
      <c r="P268" s="306"/>
      <c r="Q268" s="306"/>
      <c r="R268" s="306"/>
      <c r="S268" s="306"/>
      <c r="T268" s="306"/>
      <c r="U268" s="306"/>
      <c r="V268" s="306"/>
      <c r="W268" s="306"/>
      <c r="X268" s="306"/>
      <c r="Y268" s="306"/>
      <c r="Z268" s="306"/>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c r="BB268" s="20"/>
      <c r="BC268" s="20"/>
      <c r="BD268" s="20"/>
      <c r="BE268" s="20"/>
    </row>
    <row r="269" spans="1:57" x14ac:dyDescent="0.2">
      <c r="A269" s="20"/>
      <c r="B269" s="20"/>
      <c r="C269" s="20"/>
      <c r="D269" s="306"/>
      <c r="E269" s="306"/>
      <c r="F269" s="306"/>
      <c r="G269" s="306"/>
      <c r="H269" s="306"/>
      <c r="I269" s="20"/>
      <c r="J269" s="306"/>
      <c r="K269" s="306"/>
      <c r="L269" s="306"/>
      <c r="M269" s="306"/>
      <c r="N269" s="306"/>
      <c r="O269" s="306"/>
      <c r="P269" s="306"/>
      <c r="Q269" s="306"/>
      <c r="R269" s="306"/>
      <c r="S269" s="306"/>
      <c r="T269" s="306"/>
      <c r="U269" s="306"/>
      <c r="V269" s="306"/>
      <c r="W269" s="306"/>
      <c r="X269" s="306"/>
      <c r="Y269" s="306"/>
      <c r="Z269" s="306"/>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c r="BB269" s="20"/>
      <c r="BC269" s="20"/>
      <c r="BD269" s="20"/>
      <c r="BE269" s="20"/>
    </row>
    <row r="270" spans="1:57" x14ac:dyDescent="0.2">
      <c r="A270" s="20"/>
      <c r="B270" s="20"/>
      <c r="C270" s="20"/>
      <c r="D270" s="306"/>
      <c r="E270" s="306"/>
      <c r="F270" s="306"/>
      <c r="G270" s="306"/>
      <c r="H270" s="306"/>
      <c r="I270" s="20"/>
      <c r="J270" s="306"/>
      <c r="K270" s="306"/>
      <c r="L270" s="306"/>
      <c r="M270" s="306"/>
      <c r="N270" s="306"/>
      <c r="O270" s="306"/>
      <c r="P270" s="306"/>
      <c r="Q270" s="306"/>
      <c r="R270" s="306"/>
      <c r="S270" s="306"/>
      <c r="T270" s="306"/>
      <c r="U270" s="306"/>
      <c r="V270" s="306"/>
      <c r="W270" s="306"/>
      <c r="X270" s="306"/>
      <c r="Y270" s="306"/>
      <c r="Z270" s="306"/>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c r="BB270" s="20"/>
      <c r="BC270" s="20"/>
      <c r="BD270" s="20"/>
      <c r="BE270" s="20"/>
    </row>
    <row r="271" spans="1:57" x14ac:dyDescent="0.2">
      <c r="A271" s="20"/>
      <c r="B271" s="20"/>
      <c r="C271" s="20"/>
      <c r="D271" s="306"/>
      <c r="E271" s="306"/>
      <c r="F271" s="306"/>
      <c r="G271" s="306"/>
      <c r="H271" s="306"/>
      <c r="I271" s="20"/>
      <c r="J271" s="306"/>
      <c r="K271" s="306"/>
      <c r="L271" s="306"/>
      <c r="M271" s="306"/>
      <c r="N271" s="306"/>
      <c r="O271" s="306"/>
      <c r="P271" s="306"/>
      <c r="Q271" s="306"/>
      <c r="R271" s="306"/>
      <c r="S271" s="306"/>
      <c r="T271" s="306"/>
      <c r="U271" s="306"/>
      <c r="V271" s="306"/>
      <c r="W271" s="306"/>
      <c r="X271" s="306"/>
      <c r="Y271" s="306"/>
      <c r="Z271" s="306"/>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c r="BB271" s="20"/>
      <c r="BC271" s="20"/>
      <c r="BD271" s="20"/>
      <c r="BE271" s="20"/>
    </row>
    <row r="272" spans="1:57" x14ac:dyDescent="0.2">
      <c r="A272" s="20"/>
      <c r="B272" s="20"/>
      <c r="C272" s="20"/>
      <c r="D272" s="306"/>
      <c r="E272" s="306"/>
      <c r="F272" s="306"/>
      <c r="G272" s="306"/>
      <c r="H272" s="306"/>
      <c r="I272" s="20"/>
      <c r="J272" s="306"/>
      <c r="K272" s="306"/>
      <c r="L272" s="306"/>
      <c r="M272" s="306"/>
      <c r="N272" s="306"/>
      <c r="O272" s="306"/>
      <c r="P272" s="306"/>
      <c r="Q272" s="306"/>
      <c r="R272" s="306"/>
      <c r="S272" s="306"/>
      <c r="T272" s="306"/>
      <c r="U272" s="306"/>
      <c r="V272" s="306"/>
      <c r="W272" s="306"/>
      <c r="X272" s="306"/>
      <c r="Y272" s="306"/>
      <c r="Z272" s="306"/>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c r="BB272" s="20"/>
      <c r="BC272" s="20"/>
      <c r="BD272" s="20"/>
      <c r="BE272" s="20"/>
    </row>
    <row r="273" spans="1:57" x14ac:dyDescent="0.2">
      <c r="A273" s="20"/>
      <c r="B273" s="20"/>
      <c r="C273" s="20"/>
      <c r="D273" s="306"/>
      <c r="E273" s="306"/>
      <c r="F273" s="306"/>
      <c r="G273" s="306"/>
      <c r="H273" s="306"/>
      <c r="I273" s="20"/>
      <c r="J273" s="306"/>
      <c r="K273" s="306"/>
      <c r="L273" s="306"/>
      <c r="M273" s="306"/>
      <c r="N273" s="306"/>
      <c r="O273" s="306"/>
      <c r="P273" s="306"/>
      <c r="Q273" s="306"/>
      <c r="R273" s="306"/>
      <c r="S273" s="306"/>
      <c r="T273" s="306"/>
      <c r="U273" s="306"/>
      <c r="V273" s="306"/>
      <c r="W273" s="306"/>
      <c r="X273" s="306"/>
      <c r="Y273" s="306"/>
      <c r="Z273" s="306"/>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c r="BB273" s="20"/>
      <c r="BC273" s="20"/>
      <c r="BD273" s="20"/>
      <c r="BE273" s="20"/>
    </row>
    <row r="274" spans="1:57" x14ac:dyDescent="0.2">
      <c r="A274" s="20"/>
      <c r="B274" s="20"/>
      <c r="C274" s="20"/>
      <c r="D274" s="306"/>
      <c r="E274" s="306"/>
      <c r="F274" s="306"/>
      <c r="G274" s="306"/>
      <c r="H274" s="306"/>
      <c r="I274" s="20"/>
      <c r="J274" s="306"/>
      <c r="K274" s="306"/>
      <c r="L274" s="306"/>
      <c r="M274" s="306"/>
      <c r="N274" s="306"/>
      <c r="O274" s="306"/>
      <c r="P274" s="306"/>
      <c r="Q274" s="306"/>
      <c r="R274" s="306"/>
      <c r="S274" s="306"/>
      <c r="T274" s="306"/>
      <c r="U274" s="306"/>
      <c r="V274" s="306"/>
      <c r="W274" s="306"/>
      <c r="X274" s="306"/>
      <c r="Y274" s="306"/>
      <c r="Z274" s="306"/>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c r="BB274" s="20"/>
      <c r="BC274" s="20"/>
      <c r="BD274" s="20"/>
      <c r="BE274" s="20"/>
    </row>
    <row r="275" spans="1:57" x14ac:dyDescent="0.2">
      <c r="A275" s="20"/>
      <c r="B275" s="20"/>
      <c r="C275" s="20"/>
      <c r="D275" s="306"/>
      <c r="E275" s="306"/>
      <c r="F275" s="306"/>
      <c r="G275" s="306"/>
      <c r="H275" s="306"/>
      <c r="I275" s="20"/>
      <c r="J275" s="306"/>
      <c r="K275" s="306"/>
      <c r="L275" s="306"/>
      <c r="M275" s="306"/>
      <c r="N275" s="306"/>
      <c r="O275" s="306"/>
      <c r="P275" s="306"/>
      <c r="Q275" s="306"/>
      <c r="R275" s="306"/>
      <c r="S275" s="306"/>
      <c r="T275" s="306"/>
      <c r="U275" s="306"/>
      <c r="V275" s="306"/>
      <c r="W275" s="306"/>
      <c r="X275" s="306"/>
      <c r="Y275" s="306"/>
      <c r="Z275" s="306"/>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c r="BB275" s="20"/>
      <c r="BC275" s="20"/>
      <c r="BD275" s="20"/>
      <c r="BE275" s="20"/>
    </row>
    <row r="276" spans="1:57" x14ac:dyDescent="0.2">
      <c r="A276" s="20"/>
      <c r="B276" s="20"/>
      <c r="C276" s="20"/>
      <c r="D276" s="306"/>
      <c r="E276" s="306"/>
      <c r="F276" s="306"/>
      <c r="G276" s="306"/>
      <c r="H276" s="306"/>
      <c r="I276" s="20"/>
      <c r="J276" s="306"/>
      <c r="K276" s="306"/>
      <c r="L276" s="306"/>
      <c r="M276" s="306"/>
      <c r="N276" s="306"/>
      <c r="O276" s="306"/>
      <c r="P276" s="306"/>
      <c r="Q276" s="306"/>
      <c r="R276" s="306"/>
      <c r="S276" s="306"/>
      <c r="T276" s="306"/>
      <c r="U276" s="306"/>
      <c r="V276" s="306"/>
      <c r="W276" s="306"/>
      <c r="X276" s="306"/>
      <c r="Y276" s="306"/>
      <c r="Z276" s="306"/>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c r="BB276" s="20"/>
      <c r="BC276" s="20"/>
      <c r="BD276" s="20"/>
      <c r="BE276" s="20"/>
    </row>
    <row r="277" spans="1:57" x14ac:dyDescent="0.2">
      <c r="A277" s="20"/>
      <c r="B277" s="20"/>
      <c r="C277" s="20"/>
      <c r="D277" s="306"/>
      <c r="E277" s="306"/>
      <c r="F277" s="306"/>
      <c r="G277" s="306"/>
      <c r="H277" s="306"/>
      <c r="I277" s="20"/>
      <c r="J277" s="306"/>
      <c r="K277" s="306"/>
      <c r="L277" s="306"/>
      <c r="M277" s="306"/>
      <c r="N277" s="306"/>
      <c r="O277" s="306"/>
      <c r="P277" s="306"/>
      <c r="Q277" s="306"/>
      <c r="R277" s="306"/>
      <c r="S277" s="306"/>
      <c r="T277" s="306"/>
      <c r="U277" s="306"/>
      <c r="V277" s="306"/>
      <c r="W277" s="306"/>
      <c r="X277" s="306"/>
      <c r="Y277" s="306"/>
      <c r="Z277" s="306"/>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A277" s="20"/>
      <c r="BB277" s="20"/>
      <c r="BC277" s="20"/>
      <c r="BD277" s="20"/>
      <c r="BE277" s="20"/>
    </row>
    <row r="278" spans="1:57" x14ac:dyDescent="0.2">
      <c r="A278" s="20"/>
      <c r="B278" s="20"/>
      <c r="C278" s="20"/>
      <c r="D278" s="306"/>
      <c r="E278" s="306"/>
      <c r="F278" s="306"/>
      <c r="G278" s="306"/>
      <c r="H278" s="306"/>
      <c r="I278" s="20"/>
      <c r="J278" s="306"/>
      <c r="K278" s="306"/>
      <c r="L278" s="306"/>
      <c r="M278" s="306"/>
      <c r="N278" s="306"/>
      <c r="O278" s="306"/>
      <c r="P278" s="306"/>
      <c r="Q278" s="306"/>
      <c r="R278" s="306"/>
      <c r="S278" s="306"/>
      <c r="T278" s="306"/>
      <c r="U278" s="306"/>
      <c r="V278" s="306"/>
      <c r="W278" s="306"/>
      <c r="X278" s="306"/>
      <c r="Y278" s="306"/>
      <c r="Z278" s="306"/>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c r="BB278" s="20"/>
      <c r="BC278" s="20"/>
      <c r="BD278" s="20"/>
      <c r="BE278" s="20"/>
    </row>
    <row r="279" spans="1:57" x14ac:dyDescent="0.2">
      <c r="A279" s="20"/>
      <c r="B279" s="20"/>
      <c r="C279" s="20"/>
      <c r="D279" s="306"/>
      <c r="E279" s="306"/>
      <c r="F279" s="306"/>
      <c r="G279" s="306"/>
      <c r="H279" s="306"/>
      <c r="I279" s="20"/>
      <c r="J279" s="306"/>
      <c r="K279" s="306"/>
      <c r="L279" s="306"/>
      <c r="M279" s="306"/>
      <c r="N279" s="306"/>
      <c r="O279" s="306"/>
      <c r="P279" s="306"/>
      <c r="Q279" s="306"/>
      <c r="R279" s="306"/>
      <c r="S279" s="306"/>
      <c r="T279" s="306"/>
      <c r="U279" s="306"/>
      <c r="V279" s="306"/>
      <c r="W279" s="306"/>
      <c r="X279" s="306"/>
      <c r="Y279" s="306"/>
      <c r="Z279" s="306"/>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c r="BB279" s="20"/>
      <c r="BC279" s="20"/>
      <c r="BD279" s="20"/>
      <c r="BE279" s="20"/>
    </row>
    <row r="280" spans="1:57" x14ac:dyDescent="0.2">
      <c r="A280" s="20"/>
      <c r="B280" s="20"/>
      <c r="C280" s="20"/>
      <c r="D280" s="306"/>
      <c r="E280" s="306"/>
      <c r="F280" s="306"/>
      <c r="G280" s="306"/>
      <c r="H280" s="306"/>
      <c r="I280" s="20"/>
      <c r="J280" s="306"/>
      <c r="K280" s="306"/>
      <c r="L280" s="306"/>
      <c r="M280" s="306"/>
      <c r="N280" s="306"/>
      <c r="O280" s="306"/>
      <c r="P280" s="306"/>
      <c r="Q280" s="306"/>
      <c r="R280" s="306"/>
      <c r="S280" s="306"/>
      <c r="T280" s="306"/>
      <c r="U280" s="306"/>
      <c r="V280" s="306"/>
      <c r="W280" s="306"/>
      <c r="X280" s="306"/>
      <c r="Y280" s="306"/>
      <c r="Z280" s="306"/>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c r="BB280" s="20"/>
      <c r="BC280" s="20"/>
      <c r="BD280" s="20"/>
      <c r="BE280" s="20"/>
    </row>
    <row r="281" spans="1:57" x14ac:dyDescent="0.2">
      <c r="A281" s="20"/>
      <c r="B281" s="20"/>
      <c r="C281" s="20"/>
      <c r="D281" s="306"/>
      <c r="E281" s="306"/>
      <c r="F281" s="306"/>
      <c r="G281" s="306"/>
      <c r="H281" s="306"/>
      <c r="I281" s="20"/>
      <c r="J281" s="306"/>
      <c r="K281" s="306"/>
      <c r="L281" s="306"/>
      <c r="M281" s="306"/>
      <c r="N281" s="306"/>
      <c r="O281" s="306"/>
      <c r="P281" s="306"/>
      <c r="Q281" s="306"/>
      <c r="R281" s="306"/>
      <c r="S281" s="306"/>
      <c r="T281" s="306"/>
      <c r="U281" s="306"/>
      <c r="V281" s="306"/>
      <c r="W281" s="306"/>
      <c r="X281" s="306"/>
      <c r="Y281" s="306"/>
      <c r="Z281" s="306"/>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c r="BB281" s="20"/>
      <c r="BC281" s="20"/>
      <c r="BD281" s="20"/>
      <c r="BE281" s="20"/>
    </row>
    <row r="282" spans="1:57" x14ac:dyDescent="0.2">
      <c r="A282" s="20"/>
      <c r="B282" s="20"/>
      <c r="C282" s="20"/>
      <c r="D282" s="306"/>
      <c r="E282" s="306"/>
      <c r="F282" s="306"/>
      <c r="G282" s="306"/>
      <c r="H282" s="306"/>
      <c r="I282" s="20"/>
      <c r="J282" s="306"/>
      <c r="K282" s="306"/>
      <c r="L282" s="306"/>
      <c r="M282" s="306"/>
      <c r="N282" s="306"/>
      <c r="O282" s="306"/>
      <c r="P282" s="306"/>
      <c r="Q282" s="306"/>
      <c r="R282" s="306"/>
      <c r="S282" s="306"/>
      <c r="T282" s="306"/>
      <c r="U282" s="306"/>
      <c r="V282" s="306"/>
      <c r="W282" s="306"/>
      <c r="X282" s="306"/>
      <c r="Y282" s="306"/>
      <c r="Z282" s="306"/>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c r="BB282" s="20"/>
      <c r="BC282" s="20"/>
      <c r="BD282" s="20"/>
      <c r="BE282" s="20"/>
    </row>
    <row r="283" spans="1:57" x14ac:dyDescent="0.2">
      <c r="A283" s="20"/>
      <c r="B283" s="20"/>
      <c r="C283" s="20"/>
      <c r="D283" s="306"/>
      <c r="E283" s="306"/>
      <c r="F283" s="306"/>
      <c r="G283" s="306"/>
      <c r="H283" s="306"/>
      <c r="I283" s="20"/>
      <c r="J283" s="306"/>
      <c r="K283" s="306"/>
      <c r="L283" s="306"/>
      <c r="M283" s="306"/>
      <c r="N283" s="306"/>
      <c r="O283" s="306"/>
      <c r="P283" s="306"/>
      <c r="Q283" s="306"/>
      <c r="R283" s="306"/>
      <c r="S283" s="306"/>
      <c r="T283" s="306"/>
      <c r="U283" s="306"/>
      <c r="V283" s="306"/>
      <c r="W283" s="306"/>
      <c r="X283" s="306"/>
      <c r="Y283" s="306"/>
      <c r="Z283" s="306"/>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c r="BB283" s="20"/>
      <c r="BC283" s="20"/>
      <c r="BD283" s="20"/>
      <c r="BE283" s="20"/>
    </row>
    <row r="284" spans="1:57" x14ac:dyDescent="0.2">
      <c r="A284" s="20"/>
      <c r="B284" s="20"/>
      <c r="C284" s="20"/>
      <c r="D284" s="306"/>
      <c r="E284" s="306"/>
      <c r="F284" s="306"/>
      <c r="G284" s="306"/>
      <c r="H284" s="306"/>
      <c r="I284" s="20"/>
      <c r="J284" s="306"/>
      <c r="K284" s="306"/>
      <c r="L284" s="306"/>
      <c r="M284" s="306"/>
      <c r="N284" s="306"/>
      <c r="O284" s="306"/>
      <c r="P284" s="306"/>
      <c r="Q284" s="306"/>
      <c r="R284" s="306"/>
      <c r="S284" s="306"/>
      <c r="T284" s="306"/>
      <c r="U284" s="306"/>
      <c r="V284" s="306"/>
      <c r="W284" s="306"/>
      <c r="X284" s="306"/>
      <c r="Y284" s="306"/>
      <c r="Z284" s="306"/>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c r="BB284" s="20"/>
      <c r="BC284" s="20"/>
      <c r="BD284" s="20"/>
      <c r="BE284" s="20"/>
    </row>
    <row r="285" spans="1:57" x14ac:dyDescent="0.2">
      <c r="A285" s="20"/>
      <c r="B285" s="20"/>
      <c r="C285" s="20"/>
      <c r="D285" s="306"/>
      <c r="E285" s="306"/>
      <c r="F285" s="306"/>
      <c r="G285" s="306"/>
      <c r="H285" s="306"/>
      <c r="I285" s="20"/>
      <c r="J285" s="306"/>
      <c r="K285" s="306"/>
      <c r="L285" s="306"/>
      <c r="M285" s="306"/>
      <c r="N285" s="306"/>
      <c r="O285" s="306"/>
      <c r="P285" s="306"/>
      <c r="Q285" s="306"/>
      <c r="R285" s="306"/>
      <c r="S285" s="306"/>
      <c r="T285" s="306"/>
      <c r="U285" s="306"/>
      <c r="V285" s="306"/>
      <c r="W285" s="306"/>
      <c r="X285" s="306"/>
      <c r="Y285" s="306"/>
      <c r="Z285" s="306"/>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c r="BB285" s="20"/>
      <c r="BC285" s="20"/>
      <c r="BD285" s="20"/>
      <c r="BE285" s="20"/>
    </row>
    <row r="286" spans="1:57" x14ac:dyDescent="0.2">
      <c r="A286" s="20"/>
      <c r="B286" s="20"/>
      <c r="C286" s="20"/>
      <c r="D286" s="306"/>
      <c r="E286" s="306"/>
      <c r="F286" s="306"/>
      <c r="G286" s="306"/>
      <c r="H286" s="306"/>
      <c r="I286" s="20"/>
      <c r="J286" s="306"/>
      <c r="K286" s="306"/>
      <c r="L286" s="306"/>
      <c r="M286" s="306"/>
      <c r="N286" s="306"/>
      <c r="O286" s="306"/>
      <c r="P286" s="306"/>
      <c r="Q286" s="306"/>
      <c r="R286" s="306"/>
      <c r="S286" s="306"/>
      <c r="T286" s="306"/>
      <c r="U286" s="306"/>
      <c r="V286" s="306"/>
      <c r="W286" s="306"/>
      <c r="X286" s="306"/>
      <c r="Y286" s="306"/>
      <c r="Z286" s="306"/>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c r="BB286" s="20"/>
      <c r="BC286" s="20"/>
      <c r="BD286" s="20"/>
      <c r="BE286" s="20"/>
    </row>
    <row r="287" spans="1:57" x14ac:dyDescent="0.2">
      <c r="A287" s="20"/>
      <c r="B287" s="20"/>
      <c r="C287" s="20"/>
      <c r="D287" s="306"/>
      <c r="E287" s="306"/>
      <c r="F287" s="306"/>
      <c r="G287" s="306"/>
      <c r="H287" s="306"/>
      <c r="I287" s="20"/>
      <c r="J287" s="306"/>
      <c r="K287" s="306"/>
      <c r="L287" s="306"/>
      <c r="M287" s="306"/>
      <c r="N287" s="306"/>
      <c r="O287" s="306"/>
      <c r="P287" s="306"/>
      <c r="Q287" s="306"/>
      <c r="R287" s="306"/>
      <c r="S287" s="306"/>
      <c r="T287" s="306"/>
      <c r="U287" s="306"/>
      <c r="V287" s="306"/>
      <c r="W287" s="306"/>
      <c r="X287" s="306"/>
      <c r="Y287" s="306"/>
      <c r="Z287" s="306"/>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row>
    <row r="288" spans="1:57" x14ac:dyDescent="0.2">
      <c r="A288" s="20"/>
      <c r="B288" s="20"/>
      <c r="C288" s="20"/>
      <c r="D288" s="306"/>
      <c r="E288" s="306"/>
      <c r="F288" s="306"/>
      <c r="G288" s="306"/>
      <c r="H288" s="306"/>
      <c r="I288" s="20"/>
      <c r="J288" s="306"/>
      <c r="K288" s="306"/>
      <c r="L288" s="306"/>
      <c r="M288" s="306"/>
      <c r="N288" s="306"/>
      <c r="O288" s="306"/>
      <c r="P288" s="306"/>
      <c r="Q288" s="306"/>
      <c r="R288" s="306"/>
      <c r="S288" s="306"/>
      <c r="T288" s="306"/>
      <c r="U288" s="306"/>
      <c r="V288" s="306"/>
      <c r="W288" s="306"/>
      <c r="X288" s="306"/>
      <c r="Y288" s="306"/>
      <c r="Z288" s="306"/>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c r="BB288" s="20"/>
      <c r="BC288" s="20"/>
      <c r="BD288" s="20"/>
      <c r="BE288" s="20"/>
    </row>
    <row r="289" spans="1:57" x14ac:dyDescent="0.2">
      <c r="A289" s="20"/>
      <c r="B289" s="20"/>
      <c r="C289" s="20"/>
      <c r="D289" s="306"/>
      <c r="E289" s="306"/>
      <c r="F289" s="306"/>
      <c r="G289" s="306"/>
      <c r="H289" s="306"/>
      <c r="I289" s="20"/>
      <c r="J289" s="306"/>
      <c r="K289" s="306"/>
      <c r="L289" s="306"/>
      <c r="M289" s="306"/>
      <c r="N289" s="306"/>
      <c r="O289" s="306"/>
      <c r="P289" s="306"/>
      <c r="Q289" s="306"/>
      <c r="R289" s="306"/>
      <c r="S289" s="306"/>
      <c r="T289" s="306"/>
      <c r="U289" s="306"/>
      <c r="V289" s="306"/>
      <c r="W289" s="306"/>
      <c r="X289" s="306"/>
      <c r="Y289" s="306"/>
      <c r="Z289" s="306"/>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c r="BB289" s="20"/>
      <c r="BC289" s="20"/>
      <c r="BD289" s="20"/>
      <c r="BE289" s="20"/>
    </row>
    <row r="290" spans="1:57" x14ac:dyDescent="0.2">
      <c r="A290" s="20"/>
      <c r="B290" s="20"/>
      <c r="C290" s="20"/>
      <c r="D290" s="306"/>
      <c r="E290" s="306"/>
      <c r="F290" s="306"/>
      <c r="G290" s="306"/>
      <c r="H290" s="306"/>
      <c r="I290" s="20"/>
      <c r="J290" s="306"/>
      <c r="K290" s="306"/>
      <c r="L290" s="306"/>
      <c r="M290" s="306"/>
      <c r="N290" s="306"/>
      <c r="O290" s="306"/>
      <c r="P290" s="306"/>
      <c r="Q290" s="306"/>
      <c r="R290" s="306"/>
      <c r="S290" s="306"/>
      <c r="T290" s="306"/>
      <c r="U290" s="306"/>
      <c r="V290" s="306"/>
      <c r="W290" s="306"/>
      <c r="X290" s="306"/>
      <c r="Y290" s="306"/>
      <c r="Z290" s="306"/>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c r="BB290" s="20"/>
      <c r="BC290" s="20"/>
      <c r="BD290" s="20"/>
      <c r="BE290" s="20"/>
    </row>
    <row r="291" spans="1:57" x14ac:dyDescent="0.2">
      <c r="A291" s="20"/>
      <c r="B291" s="20"/>
      <c r="C291" s="20"/>
      <c r="D291" s="306"/>
      <c r="E291" s="306"/>
      <c r="F291" s="306"/>
      <c r="G291" s="306"/>
      <c r="H291" s="306"/>
      <c r="I291" s="20"/>
      <c r="J291" s="306"/>
      <c r="K291" s="306"/>
      <c r="L291" s="306"/>
      <c r="M291" s="306"/>
      <c r="N291" s="306"/>
      <c r="O291" s="306"/>
      <c r="P291" s="306"/>
      <c r="Q291" s="306"/>
      <c r="R291" s="306"/>
      <c r="S291" s="306"/>
      <c r="T291" s="306"/>
      <c r="U291" s="306"/>
      <c r="V291" s="306"/>
      <c r="W291" s="306"/>
      <c r="X291" s="306"/>
      <c r="Y291" s="306"/>
      <c r="Z291" s="306"/>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20"/>
      <c r="BB291" s="20"/>
      <c r="BC291" s="20"/>
      <c r="BD291" s="20"/>
      <c r="BE291" s="20"/>
    </row>
    <row r="292" spans="1:57" x14ac:dyDescent="0.2">
      <c r="A292" s="20"/>
      <c r="B292" s="20"/>
      <c r="C292" s="20"/>
      <c r="D292" s="306"/>
      <c r="E292" s="306"/>
      <c r="F292" s="306"/>
      <c r="G292" s="306"/>
      <c r="H292" s="306"/>
      <c r="I292" s="20"/>
      <c r="J292" s="306"/>
      <c r="K292" s="306"/>
      <c r="L292" s="306"/>
      <c r="M292" s="306"/>
      <c r="N292" s="306"/>
      <c r="O292" s="306"/>
      <c r="P292" s="306"/>
      <c r="Q292" s="306"/>
      <c r="R292" s="306"/>
      <c r="S292" s="306"/>
      <c r="T292" s="306"/>
      <c r="U292" s="306"/>
      <c r="V292" s="306"/>
      <c r="W292" s="306"/>
      <c r="X292" s="306"/>
      <c r="Y292" s="306"/>
      <c r="Z292" s="306"/>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20"/>
      <c r="BB292" s="20"/>
      <c r="BC292" s="20"/>
      <c r="BD292" s="20"/>
      <c r="BE292" s="20"/>
    </row>
    <row r="293" spans="1:57" x14ac:dyDescent="0.2">
      <c r="A293" s="20"/>
      <c r="B293" s="20"/>
      <c r="C293" s="20"/>
      <c r="D293" s="306"/>
      <c r="E293" s="306"/>
      <c r="F293" s="306"/>
      <c r="G293" s="306"/>
      <c r="H293" s="306"/>
      <c r="I293" s="20"/>
      <c r="J293" s="306"/>
      <c r="K293" s="306"/>
      <c r="L293" s="306"/>
      <c r="M293" s="306"/>
      <c r="N293" s="306"/>
      <c r="O293" s="306"/>
      <c r="P293" s="306"/>
      <c r="Q293" s="306"/>
      <c r="R293" s="306"/>
      <c r="S293" s="306"/>
      <c r="T293" s="306"/>
      <c r="U293" s="306"/>
      <c r="V293" s="306"/>
      <c r="W293" s="306"/>
      <c r="X293" s="306"/>
      <c r="Y293" s="306"/>
      <c r="Z293" s="306"/>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c r="BA293" s="20"/>
      <c r="BB293" s="20"/>
      <c r="BC293" s="20"/>
      <c r="BD293" s="20"/>
      <c r="BE293" s="20"/>
    </row>
    <row r="294" spans="1:57" x14ac:dyDescent="0.2">
      <c r="A294" s="20"/>
      <c r="B294" s="20"/>
      <c r="C294" s="20"/>
      <c r="D294" s="306"/>
      <c r="E294" s="306"/>
      <c r="F294" s="306"/>
      <c r="G294" s="306"/>
      <c r="H294" s="306"/>
      <c r="I294" s="20"/>
      <c r="J294" s="306"/>
      <c r="K294" s="306"/>
      <c r="L294" s="306"/>
      <c r="M294" s="306"/>
      <c r="N294" s="306"/>
      <c r="O294" s="306"/>
      <c r="P294" s="306"/>
      <c r="Q294" s="306"/>
      <c r="R294" s="306"/>
      <c r="S294" s="306"/>
      <c r="T294" s="306"/>
      <c r="U294" s="306"/>
      <c r="V294" s="306"/>
      <c r="W294" s="306"/>
      <c r="X294" s="306"/>
      <c r="Y294" s="306"/>
      <c r="Z294" s="306"/>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c r="BA294" s="20"/>
      <c r="BB294" s="20"/>
      <c r="BC294" s="20"/>
      <c r="BD294" s="20"/>
      <c r="BE294" s="20"/>
    </row>
    <row r="295" spans="1:57" x14ac:dyDescent="0.2">
      <c r="A295" s="20"/>
      <c r="B295" s="20"/>
      <c r="C295" s="20"/>
      <c r="D295" s="306"/>
      <c r="E295" s="306"/>
      <c r="F295" s="306"/>
      <c r="G295" s="306"/>
      <c r="H295" s="306"/>
      <c r="I295" s="20"/>
      <c r="J295" s="306"/>
      <c r="K295" s="306"/>
      <c r="L295" s="306"/>
      <c r="M295" s="306"/>
      <c r="N295" s="306"/>
      <c r="O295" s="306"/>
      <c r="P295" s="306"/>
      <c r="Q295" s="306"/>
      <c r="R295" s="306"/>
      <c r="S295" s="306"/>
      <c r="T295" s="306"/>
      <c r="U295" s="306"/>
      <c r="V295" s="306"/>
      <c r="W295" s="306"/>
      <c r="X295" s="306"/>
      <c r="Y295" s="306"/>
      <c r="Z295" s="306"/>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c r="BA295" s="20"/>
      <c r="BB295" s="20"/>
      <c r="BC295" s="20"/>
      <c r="BD295" s="20"/>
      <c r="BE295" s="20"/>
    </row>
    <row r="296" spans="1:57" x14ac:dyDescent="0.2">
      <c r="A296" s="20"/>
      <c r="B296" s="20"/>
      <c r="C296" s="20"/>
      <c r="D296" s="306"/>
      <c r="E296" s="306"/>
      <c r="F296" s="306"/>
      <c r="G296" s="306"/>
      <c r="H296" s="306"/>
      <c r="I296" s="20"/>
      <c r="J296" s="306"/>
      <c r="K296" s="306"/>
      <c r="L296" s="306"/>
      <c r="M296" s="306"/>
      <c r="N296" s="306"/>
      <c r="O296" s="306"/>
      <c r="P296" s="306"/>
      <c r="Q296" s="306"/>
      <c r="R296" s="306"/>
      <c r="S296" s="306"/>
      <c r="T296" s="306"/>
      <c r="U296" s="306"/>
      <c r="V296" s="306"/>
      <c r="W296" s="306"/>
      <c r="X296" s="306"/>
      <c r="Y296" s="306"/>
      <c r="Z296" s="306"/>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c r="BA296" s="20"/>
      <c r="BB296" s="20"/>
      <c r="BC296" s="20"/>
      <c r="BD296" s="20"/>
      <c r="BE296" s="20"/>
    </row>
    <row r="297" spans="1:57" x14ac:dyDescent="0.2">
      <c r="A297" s="20"/>
      <c r="B297" s="20"/>
      <c r="C297" s="20"/>
      <c r="D297" s="306"/>
      <c r="E297" s="306"/>
      <c r="F297" s="306"/>
      <c r="G297" s="306"/>
      <c r="H297" s="306"/>
      <c r="I297" s="20"/>
      <c r="J297" s="306"/>
      <c r="K297" s="306"/>
      <c r="L297" s="306"/>
      <c r="M297" s="306"/>
      <c r="N297" s="306"/>
      <c r="O297" s="306"/>
      <c r="P297" s="306"/>
      <c r="Q297" s="306"/>
      <c r="R297" s="306"/>
      <c r="S297" s="306"/>
      <c r="T297" s="306"/>
      <c r="U297" s="306"/>
      <c r="V297" s="306"/>
      <c r="W297" s="306"/>
      <c r="X297" s="306"/>
      <c r="Y297" s="306"/>
      <c r="Z297" s="306"/>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c r="BB297" s="20"/>
      <c r="BC297" s="20"/>
      <c r="BD297" s="20"/>
      <c r="BE297" s="20"/>
    </row>
    <row r="298" spans="1:57" x14ac:dyDescent="0.2">
      <c r="A298" s="20"/>
      <c r="B298" s="20"/>
      <c r="C298" s="20"/>
      <c r="D298" s="306"/>
      <c r="E298" s="306"/>
      <c r="F298" s="306"/>
      <c r="G298" s="306"/>
      <c r="H298" s="306"/>
      <c r="I298" s="20"/>
      <c r="J298" s="306"/>
      <c r="K298" s="306"/>
      <c r="L298" s="306"/>
      <c r="M298" s="306"/>
      <c r="N298" s="306"/>
      <c r="O298" s="306"/>
      <c r="P298" s="306"/>
      <c r="Q298" s="306"/>
      <c r="R298" s="306"/>
      <c r="S298" s="306"/>
      <c r="T298" s="306"/>
      <c r="U298" s="306"/>
      <c r="V298" s="306"/>
      <c r="W298" s="306"/>
      <c r="X298" s="306"/>
      <c r="Y298" s="306"/>
      <c r="Z298" s="306"/>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c r="BB298" s="20"/>
      <c r="BC298" s="20"/>
      <c r="BD298" s="20"/>
      <c r="BE298" s="20"/>
    </row>
    <row r="299" spans="1:57" x14ac:dyDescent="0.2">
      <c r="A299" s="20"/>
      <c r="B299" s="20"/>
      <c r="C299" s="20"/>
      <c r="D299" s="306"/>
      <c r="E299" s="306"/>
      <c r="F299" s="306"/>
      <c r="G299" s="306"/>
      <c r="H299" s="306"/>
      <c r="I299" s="20"/>
      <c r="J299" s="306"/>
      <c r="K299" s="306"/>
      <c r="L299" s="306"/>
      <c r="M299" s="306"/>
      <c r="N299" s="306"/>
      <c r="O299" s="306"/>
      <c r="P299" s="306"/>
      <c r="Q299" s="306"/>
      <c r="R299" s="306"/>
      <c r="S299" s="306"/>
      <c r="T299" s="306"/>
      <c r="U299" s="306"/>
      <c r="V299" s="306"/>
      <c r="W299" s="306"/>
      <c r="X299" s="306"/>
      <c r="Y299" s="306"/>
      <c r="Z299" s="306"/>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c r="AZ299" s="20"/>
      <c r="BA299" s="20"/>
      <c r="BB299" s="20"/>
      <c r="BC299" s="20"/>
      <c r="BD299" s="20"/>
      <c r="BE299" s="20"/>
    </row>
    <row r="300" spans="1:57" x14ac:dyDescent="0.2">
      <c r="A300" s="20"/>
      <c r="B300" s="20"/>
      <c r="C300" s="20"/>
      <c r="D300" s="306"/>
      <c r="E300" s="306"/>
      <c r="F300" s="306"/>
      <c r="G300" s="306"/>
      <c r="H300" s="306"/>
      <c r="I300" s="20"/>
      <c r="J300" s="306"/>
      <c r="K300" s="306"/>
      <c r="L300" s="306"/>
      <c r="M300" s="306"/>
      <c r="N300" s="306"/>
      <c r="O300" s="306"/>
      <c r="P300" s="306"/>
      <c r="Q300" s="306"/>
      <c r="R300" s="306"/>
      <c r="S300" s="306"/>
      <c r="T300" s="306"/>
      <c r="U300" s="306"/>
      <c r="V300" s="306"/>
      <c r="W300" s="306"/>
      <c r="X300" s="306"/>
      <c r="Y300" s="306"/>
      <c r="Z300" s="306"/>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c r="BB300" s="20"/>
      <c r="BC300" s="20"/>
      <c r="BD300" s="20"/>
      <c r="BE300" s="20"/>
    </row>
    <row r="301" spans="1:57" x14ac:dyDescent="0.2">
      <c r="A301" s="20"/>
      <c r="B301" s="20"/>
      <c r="C301" s="20"/>
      <c r="D301" s="306"/>
      <c r="E301" s="306"/>
      <c r="F301" s="306"/>
      <c r="G301" s="306"/>
      <c r="H301" s="306"/>
      <c r="I301" s="20"/>
      <c r="J301" s="306"/>
      <c r="K301" s="306"/>
      <c r="L301" s="306"/>
      <c r="M301" s="306"/>
      <c r="N301" s="306"/>
      <c r="O301" s="306"/>
      <c r="P301" s="306"/>
      <c r="Q301" s="306"/>
      <c r="R301" s="306"/>
      <c r="S301" s="306"/>
      <c r="T301" s="306"/>
      <c r="U301" s="306"/>
      <c r="V301" s="306"/>
      <c r="W301" s="306"/>
      <c r="X301" s="306"/>
      <c r="Y301" s="306"/>
      <c r="Z301" s="306"/>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c r="BB301" s="20"/>
      <c r="BC301" s="20"/>
      <c r="BD301" s="20"/>
      <c r="BE301" s="20"/>
    </row>
    <row r="302" spans="1:57" x14ac:dyDescent="0.2">
      <c r="A302" s="20"/>
      <c r="B302" s="20"/>
      <c r="C302" s="20"/>
      <c r="D302" s="306"/>
      <c r="E302" s="306"/>
      <c r="F302" s="306"/>
      <c r="G302" s="306"/>
      <c r="H302" s="306"/>
      <c r="I302" s="20"/>
      <c r="J302" s="306"/>
      <c r="K302" s="306"/>
      <c r="L302" s="306"/>
      <c r="M302" s="306"/>
      <c r="N302" s="306"/>
      <c r="O302" s="306"/>
      <c r="P302" s="306"/>
      <c r="Q302" s="306"/>
      <c r="R302" s="306"/>
      <c r="S302" s="306"/>
      <c r="T302" s="306"/>
      <c r="U302" s="306"/>
      <c r="V302" s="306"/>
      <c r="W302" s="306"/>
      <c r="X302" s="306"/>
      <c r="Y302" s="306"/>
      <c r="Z302" s="306"/>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c r="AZ302" s="20"/>
      <c r="BA302" s="20"/>
      <c r="BB302" s="20"/>
      <c r="BC302" s="20"/>
      <c r="BD302" s="20"/>
      <c r="BE302" s="20"/>
    </row>
    <row r="303" spans="1:57" x14ac:dyDescent="0.2">
      <c r="A303" s="20"/>
      <c r="B303" s="20"/>
      <c r="C303" s="20"/>
      <c r="D303" s="306"/>
      <c r="E303" s="306"/>
      <c r="F303" s="306"/>
      <c r="G303" s="306"/>
      <c r="H303" s="306"/>
      <c r="I303" s="20"/>
      <c r="J303" s="306"/>
      <c r="K303" s="306"/>
      <c r="L303" s="306"/>
      <c r="M303" s="306"/>
      <c r="N303" s="306"/>
      <c r="O303" s="306"/>
      <c r="P303" s="306"/>
      <c r="Q303" s="306"/>
      <c r="R303" s="306"/>
      <c r="S303" s="306"/>
      <c r="T303" s="306"/>
      <c r="U303" s="306"/>
      <c r="V303" s="306"/>
      <c r="W303" s="306"/>
      <c r="X303" s="306"/>
      <c r="Y303" s="306"/>
      <c r="Z303" s="306"/>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c r="AZ303" s="20"/>
      <c r="BA303" s="20"/>
      <c r="BB303" s="20"/>
      <c r="BC303" s="20"/>
      <c r="BD303" s="20"/>
      <c r="BE303" s="20"/>
    </row>
    <row r="304" spans="1:57" x14ac:dyDescent="0.2">
      <c r="A304" s="20"/>
      <c r="B304" s="20"/>
      <c r="C304" s="20"/>
      <c r="D304" s="306"/>
      <c r="E304" s="306"/>
      <c r="F304" s="306"/>
      <c r="G304" s="306"/>
      <c r="H304" s="306"/>
      <c r="I304" s="20"/>
      <c r="J304" s="306"/>
      <c r="K304" s="306"/>
      <c r="L304" s="306"/>
      <c r="M304" s="306"/>
      <c r="N304" s="306"/>
      <c r="O304" s="306"/>
      <c r="P304" s="306"/>
      <c r="Q304" s="306"/>
      <c r="R304" s="306"/>
      <c r="S304" s="306"/>
      <c r="T304" s="306"/>
      <c r="U304" s="306"/>
      <c r="V304" s="306"/>
      <c r="W304" s="306"/>
      <c r="X304" s="306"/>
      <c r="Y304" s="306"/>
      <c r="Z304" s="306"/>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c r="AZ304" s="20"/>
      <c r="BA304" s="20"/>
      <c r="BB304" s="20"/>
      <c r="BC304" s="20"/>
      <c r="BD304" s="20"/>
      <c r="BE304" s="20"/>
    </row>
    <row r="305" spans="1:57" x14ac:dyDescent="0.2">
      <c r="A305" s="20"/>
      <c r="B305" s="20"/>
      <c r="C305" s="20"/>
      <c r="D305" s="306"/>
      <c r="E305" s="306"/>
      <c r="F305" s="306"/>
      <c r="G305" s="306"/>
      <c r="H305" s="306"/>
      <c r="I305" s="20"/>
      <c r="J305" s="306"/>
      <c r="K305" s="306"/>
      <c r="L305" s="306"/>
      <c r="M305" s="306"/>
      <c r="N305" s="306"/>
      <c r="O305" s="306"/>
      <c r="P305" s="306"/>
      <c r="Q305" s="306"/>
      <c r="R305" s="306"/>
      <c r="S305" s="306"/>
      <c r="T305" s="306"/>
      <c r="U305" s="306"/>
      <c r="V305" s="306"/>
      <c r="W305" s="306"/>
      <c r="X305" s="306"/>
      <c r="Y305" s="306"/>
      <c r="Z305" s="306"/>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c r="AZ305" s="20"/>
      <c r="BA305" s="20"/>
      <c r="BB305" s="20"/>
      <c r="BC305" s="20"/>
      <c r="BD305" s="20"/>
      <c r="BE305" s="20"/>
    </row>
    <row r="306" spans="1:57" x14ac:dyDescent="0.2">
      <c r="A306" s="20"/>
      <c r="B306" s="20"/>
      <c r="C306" s="20"/>
      <c r="D306" s="306"/>
      <c r="E306" s="306"/>
      <c r="F306" s="306"/>
      <c r="G306" s="306"/>
      <c r="H306" s="306"/>
      <c r="I306" s="20"/>
      <c r="J306" s="306"/>
      <c r="K306" s="306"/>
      <c r="L306" s="306"/>
      <c r="M306" s="306"/>
      <c r="N306" s="306"/>
      <c r="O306" s="306"/>
      <c r="P306" s="306"/>
      <c r="Q306" s="306"/>
      <c r="R306" s="306"/>
      <c r="S306" s="306"/>
      <c r="T306" s="306"/>
      <c r="U306" s="306"/>
      <c r="V306" s="306"/>
      <c r="W306" s="306"/>
      <c r="X306" s="306"/>
      <c r="Y306" s="306"/>
      <c r="Z306" s="306"/>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c r="AZ306" s="20"/>
      <c r="BA306" s="20"/>
      <c r="BB306" s="20"/>
      <c r="BC306" s="20"/>
      <c r="BD306" s="20"/>
      <c r="BE306" s="20"/>
    </row>
    <row r="307" spans="1:57" x14ac:dyDescent="0.2">
      <c r="A307" s="20"/>
      <c r="B307" s="20"/>
      <c r="C307" s="20"/>
      <c r="D307" s="306"/>
      <c r="E307" s="306"/>
      <c r="F307" s="306"/>
      <c r="G307" s="306"/>
      <c r="H307" s="306"/>
      <c r="I307" s="20"/>
      <c r="J307" s="306"/>
      <c r="K307" s="306"/>
      <c r="L307" s="306"/>
      <c r="M307" s="306"/>
      <c r="N307" s="306"/>
      <c r="O307" s="306"/>
      <c r="P307" s="306"/>
      <c r="Q307" s="306"/>
      <c r="R307" s="306"/>
      <c r="S307" s="306"/>
      <c r="T307" s="306"/>
      <c r="U307" s="306"/>
      <c r="V307" s="306"/>
      <c r="W307" s="306"/>
      <c r="X307" s="306"/>
      <c r="Y307" s="306"/>
      <c r="Z307" s="306"/>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c r="AZ307" s="20"/>
      <c r="BA307" s="20"/>
      <c r="BB307" s="20"/>
      <c r="BC307" s="20"/>
      <c r="BD307" s="20"/>
      <c r="BE307" s="20"/>
    </row>
    <row r="308" spans="1:57" x14ac:dyDescent="0.2">
      <c r="A308" s="20"/>
      <c r="B308" s="20"/>
      <c r="C308" s="20"/>
      <c r="D308" s="306"/>
      <c r="E308" s="306"/>
      <c r="F308" s="306"/>
      <c r="G308" s="306"/>
      <c r="H308" s="306"/>
      <c r="I308" s="20"/>
      <c r="J308" s="306"/>
      <c r="K308" s="306"/>
      <c r="L308" s="306"/>
      <c r="M308" s="306"/>
      <c r="N308" s="306"/>
      <c r="O308" s="306"/>
      <c r="P308" s="306"/>
      <c r="Q308" s="306"/>
      <c r="R308" s="306"/>
      <c r="S308" s="306"/>
      <c r="T308" s="306"/>
      <c r="U308" s="306"/>
      <c r="V308" s="306"/>
      <c r="W308" s="306"/>
      <c r="X308" s="306"/>
      <c r="Y308" s="306"/>
      <c r="Z308" s="306"/>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c r="AZ308" s="20"/>
      <c r="BA308" s="20"/>
      <c r="BB308" s="20"/>
      <c r="BC308" s="20"/>
      <c r="BD308" s="20"/>
      <c r="BE308" s="20"/>
    </row>
    <row r="309" spans="1:57" x14ac:dyDescent="0.2">
      <c r="A309" s="20"/>
      <c r="B309" s="20"/>
      <c r="C309" s="20"/>
      <c r="D309" s="306"/>
      <c r="E309" s="306"/>
      <c r="F309" s="306"/>
      <c r="G309" s="306"/>
      <c r="H309" s="306"/>
      <c r="I309" s="20"/>
      <c r="J309" s="306"/>
      <c r="K309" s="306"/>
      <c r="L309" s="306"/>
      <c r="M309" s="306"/>
      <c r="N309" s="306"/>
      <c r="O309" s="306"/>
      <c r="P309" s="306"/>
      <c r="Q309" s="306"/>
      <c r="R309" s="306"/>
      <c r="S309" s="306"/>
      <c r="T309" s="306"/>
      <c r="U309" s="306"/>
      <c r="V309" s="306"/>
      <c r="W309" s="306"/>
      <c r="X309" s="306"/>
      <c r="Y309" s="306"/>
      <c r="Z309" s="306"/>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c r="AZ309" s="20"/>
      <c r="BA309" s="20"/>
      <c r="BB309" s="20"/>
      <c r="BC309" s="20"/>
      <c r="BD309" s="20"/>
      <c r="BE309" s="20"/>
    </row>
    <row r="310" spans="1:57" x14ac:dyDescent="0.2">
      <c r="A310" s="20"/>
      <c r="B310" s="20"/>
      <c r="C310" s="20"/>
      <c r="D310" s="306"/>
      <c r="E310" s="306"/>
      <c r="F310" s="306"/>
      <c r="G310" s="306"/>
      <c r="H310" s="306"/>
      <c r="I310" s="20"/>
      <c r="J310" s="306"/>
      <c r="K310" s="306"/>
      <c r="L310" s="306"/>
      <c r="M310" s="306"/>
      <c r="N310" s="306"/>
      <c r="O310" s="306"/>
      <c r="P310" s="306"/>
      <c r="Q310" s="306"/>
      <c r="R310" s="306"/>
      <c r="S310" s="306"/>
      <c r="T310" s="306"/>
      <c r="U310" s="306"/>
      <c r="V310" s="306"/>
      <c r="W310" s="306"/>
      <c r="X310" s="306"/>
      <c r="Y310" s="306"/>
      <c r="Z310" s="306"/>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c r="AZ310" s="20"/>
      <c r="BA310" s="20"/>
      <c r="BB310" s="20"/>
      <c r="BC310" s="20"/>
      <c r="BD310" s="20"/>
      <c r="BE310" s="20"/>
    </row>
    <row r="311" spans="1:57" x14ac:dyDescent="0.2">
      <c r="A311" s="20"/>
      <c r="B311" s="20"/>
      <c r="C311" s="20"/>
      <c r="D311" s="306"/>
      <c r="E311" s="306"/>
      <c r="F311" s="306"/>
      <c r="G311" s="306"/>
      <c r="H311" s="306"/>
      <c r="I311" s="20"/>
      <c r="J311" s="306"/>
      <c r="K311" s="306"/>
      <c r="L311" s="306"/>
      <c r="M311" s="306"/>
      <c r="N311" s="306"/>
      <c r="O311" s="306"/>
      <c r="P311" s="306"/>
      <c r="Q311" s="306"/>
      <c r="R311" s="306"/>
      <c r="S311" s="306"/>
      <c r="T311" s="306"/>
      <c r="U311" s="306"/>
      <c r="V311" s="306"/>
      <c r="W311" s="306"/>
      <c r="X311" s="306"/>
      <c r="Y311" s="306"/>
      <c r="Z311" s="306"/>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c r="AZ311" s="20"/>
      <c r="BA311" s="20"/>
      <c r="BB311" s="20"/>
      <c r="BC311" s="20"/>
      <c r="BD311" s="20"/>
      <c r="BE311" s="20"/>
    </row>
    <row r="312" spans="1:57" x14ac:dyDescent="0.2">
      <c r="A312" s="20"/>
      <c r="B312" s="20"/>
      <c r="C312" s="20"/>
      <c r="D312" s="306"/>
      <c r="E312" s="306"/>
      <c r="F312" s="306"/>
      <c r="G312" s="306"/>
      <c r="H312" s="306"/>
      <c r="I312" s="20"/>
      <c r="J312" s="306"/>
      <c r="K312" s="306"/>
      <c r="L312" s="306"/>
      <c r="M312" s="306"/>
      <c r="N312" s="306"/>
      <c r="O312" s="306"/>
      <c r="P312" s="306"/>
      <c r="Q312" s="306"/>
      <c r="R312" s="306"/>
      <c r="S312" s="306"/>
      <c r="T312" s="306"/>
      <c r="U312" s="306"/>
      <c r="V312" s="306"/>
      <c r="W312" s="306"/>
      <c r="X312" s="306"/>
      <c r="Y312" s="306"/>
      <c r="Z312" s="306"/>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c r="AZ312" s="20"/>
      <c r="BA312" s="20"/>
      <c r="BB312" s="20"/>
      <c r="BC312" s="20"/>
      <c r="BD312" s="20"/>
      <c r="BE312" s="20"/>
    </row>
    <row r="313" spans="1:57" x14ac:dyDescent="0.2">
      <c r="A313" s="20"/>
      <c r="B313" s="20"/>
      <c r="C313" s="20"/>
      <c r="D313" s="306"/>
      <c r="E313" s="306"/>
      <c r="F313" s="306"/>
      <c r="G313" s="306"/>
      <c r="H313" s="306"/>
      <c r="I313" s="20"/>
      <c r="J313" s="306"/>
      <c r="K313" s="306"/>
      <c r="L313" s="306"/>
      <c r="M313" s="306"/>
      <c r="N313" s="306"/>
      <c r="O313" s="306"/>
      <c r="P313" s="306"/>
      <c r="Q313" s="306"/>
      <c r="R313" s="306"/>
      <c r="S313" s="306"/>
      <c r="T313" s="306"/>
      <c r="U313" s="306"/>
      <c r="V313" s="306"/>
      <c r="W313" s="306"/>
      <c r="X313" s="306"/>
      <c r="Y313" s="306"/>
      <c r="Z313" s="306"/>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c r="AZ313" s="20"/>
      <c r="BA313" s="20"/>
      <c r="BB313" s="20"/>
      <c r="BC313" s="20"/>
      <c r="BD313" s="20"/>
      <c r="BE313" s="20"/>
    </row>
    <row r="314" spans="1:57" x14ac:dyDescent="0.2">
      <c r="A314" s="20"/>
      <c r="B314" s="20"/>
      <c r="C314" s="20"/>
      <c r="D314" s="306"/>
      <c r="E314" s="306"/>
      <c r="F314" s="306"/>
      <c r="G314" s="306"/>
      <c r="H314" s="306"/>
      <c r="I314" s="20"/>
      <c r="J314" s="306"/>
      <c r="K314" s="306"/>
      <c r="L314" s="306"/>
      <c r="M314" s="306"/>
      <c r="N314" s="306"/>
      <c r="O314" s="306"/>
      <c r="P314" s="306"/>
      <c r="Q314" s="306"/>
      <c r="R314" s="306"/>
      <c r="S314" s="306"/>
      <c r="T314" s="306"/>
      <c r="U314" s="306"/>
      <c r="V314" s="306"/>
      <c r="W314" s="306"/>
      <c r="X314" s="306"/>
      <c r="Y314" s="306"/>
      <c r="Z314" s="306"/>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c r="AZ314" s="20"/>
      <c r="BA314" s="20"/>
      <c r="BB314" s="20"/>
      <c r="BC314" s="20"/>
      <c r="BD314" s="20"/>
      <c r="BE314" s="20"/>
    </row>
    <row r="315" spans="1:57" x14ac:dyDescent="0.2">
      <c r="A315" s="20"/>
      <c r="B315" s="20"/>
      <c r="C315" s="20"/>
      <c r="D315" s="306"/>
      <c r="E315" s="306"/>
      <c r="F315" s="306"/>
      <c r="G315" s="306"/>
      <c r="H315" s="306"/>
      <c r="I315" s="20"/>
      <c r="J315" s="306"/>
      <c r="K315" s="306"/>
      <c r="L315" s="306"/>
      <c r="M315" s="306"/>
      <c r="N315" s="306"/>
      <c r="O315" s="306"/>
      <c r="P315" s="306"/>
      <c r="Q315" s="306"/>
      <c r="R315" s="306"/>
      <c r="S315" s="306"/>
      <c r="T315" s="306"/>
      <c r="U315" s="306"/>
      <c r="V315" s="306"/>
      <c r="W315" s="306"/>
      <c r="X315" s="306"/>
      <c r="Y315" s="306"/>
      <c r="Z315" s="306"/>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c r="AZ315" s="20"/>
      <c r="BA315" s="20"/>
      <c r="BB315" s="20"/>
      <c r="BC315" s="20"/>
      <c r="BD315" s="20"/>
      <c r="BE315" s="20"/>
    </row>
    <row r="316" spans="1:57" x14ac:dyDescent="0.2">
      <c r="A316" s="20"/>
      <c r="B316" s="20"/>
      <c r="C316" s="20"/>
      <c r="D316" s="306"/>
      <c r="E316" s="306"/>
      <c r="F316" s="306"/>
      <c r="G316" s="306"/>
      <c r="H316" s="306"/>
      <c r="I316" s="20"/>
      <c r="J316" s="306"/>
      <c r="K316" s="306"/>
      <c r="L316" s="306"/>
      <c r="M316" s="306"/>
      <c r="N316" s="306"/>
      <c r="O316" s="306"/>
      <c r="P316" s="306"/>
      <c r="Q316" s="306"/>
      <c r="R316" s="306"/>
      <c r="S316" s="306"/>
      <c r="T316" s="306"/>
      <c r="U316" s="306"/>
      <c r="V316" s="306"/>
      <c r="W316" s="306"/>
      <c r="X316" s="306"/>
      <c r="Y316" s="306"/>
      <c r="Z316" s="306"/>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c r="AZ316" s="20"/>
      <c r="BA316" s="20"/>
      <c r="BB316" s="20"/>
      <c r="BC316" s="20"/>
      <c r="BD316" s="20"/>
      <c r="BE316" s="20"/>
    </row>
    <row r="317" spans="1:57" x14ac:dyDescent="0.2">
      <c r="A317" s="20"/>
      <c r="B317" s="20"/>
      <c r="C317" s="20"/>
      <c r="D317" s="306"/>
      <c r="E317" s="306"/>
      <c r="F317" s="306"/>
      <c r="G317" s="306"/>
      <c r="H317" s="306"/>
      <c r="I317" s="20"/>
      <c r="J317" s="306"/>
      <c r="K317" s="306"/>
      <c r="L317" s="306"/>
      <c r="M317" s="306"/>
      <c r="N317" s="306"/>
      <c r="O317" s="306"/>
      <c r="P317" s="306"/>
      <c r="Q317" s="306"/>
      <c r="R317" s="306"/>
      <c r="S317" s="306"/>
      <c r="T317" s="306"/>
      <c r="U317" s="306"/>
      <c r="V317" s="306"/>
      <c r="W317" s="306"/>
      <c r="X317" s="306"/>
      <c r="Y317" s="306"/>
      <c r="Z317" s="306"/>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c r="AZ317" s="20"/>
      <c r="BA317" s="20"/>
      <c r="BB317" s="20"/>
      <c r="BC317" s="20"/>
      <c r="BD317" s="20"/>
      <c r="BE317" s="20"/>
    </row>
    <row r="318" spans="1:57" x14ac:dyDescent="0.2">
      <c r="A318" s="20"/>
      <c r="B318" s="20"/>
      <c r="C318" s="20"/>
      <c r="D318" s="306"/>
      <c r="E318" s="306"/>
      <c r="F318" s="306"/>
      <c r="G318" s="306"/>
      <c r="H318" s="306"/>
      <c r="I318" s="20"/>
      <c r="J318" s="306"/>
      <c r="K318" s="306"/>
      <c r="L318" s="306"/>
      <c r="M318" s="306"/>
      <c r="N318" s="306"/>
      <c r="O318" s="306"/>
      <c r="P318" s="306"/>
      <c r="Q318" s="306"/>
      <c r="R318" s="306"/>
      <c r="S318" s="306"/>
      <c r="T318" s="306"/>
      <c r="U318" s="306"/>
      <c r="V318" s="306"/>
      <c r="W318" s="306"/>
      <c r="X318" s="306"/>
      <c r="Y318" s="306"/>
      <c r="Z318" s="306"/>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c r="AZ318" s="20"/>
      <c r="BA318" s="20"/>
      <c r="BB318" s="20"/>
      <c r="BC318" s="20"/>
      <c r="BD318" s="20"/>
      <c r="BE318" s="20"/>
    </row>
    <row r="319" spans="1:57" x14ac:dyDescent="0.2">
      <c r="A319" s="20"/>
      <c r="B319" s="20"/>
      <c r="C319" s="20"/>
      <c r="D319" s="306"/>
      <c r="E319" s="306"/>
      <c r="F319" s="306"/>
      <c r="G319" s="306"/>
      <c r="H319" s="306"/>
      <c r="I319" s="20"/>
      <c r="J319" s="306"/>
      <c r="K319" s="306"/>
      <c r="L319" s="306"/>
      <c r="M319" s="306"/>
      <c r="N319" s="306"/>
      <c r="O319" s="306"/>
      <c r="P319" s="306"/>
      <c r="Q319" s="306"/>
      <c r="R319" s="306"/>
      <c r="S319" s="306"/>
      <c r="T319" s="306"/>
      <c r="U319" s="306"/>
      <c r="V319" s="306"/>
      <c r="W319" s="306"/>
      <c r="X319" s="306"/>
      <c r="Y319" s="306"/>
      <c r="Z319" s="306"/>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c r="AZ319" s="20"/>
      <c r="BA319" s="20"/>
      <c r="BB319" s="20"/>
      <c r="BC319" s="20"/>
      <c r="BD319" s="20"/>
      <c r="BE319" s="20"/>
    </row>
    <row r="320" spans="1:57" x14ac:dyDescent="0.2">
      <c r="A320" s="20"/>
      <c r="B320" s="20"/>
      <c r="C320" s="20"/>
      <c r="D320" s="306"/>
      <c r="E320" s="306"/>
      <c r="F320" s="306"/>
      <c r="G320" s="306"/>
      <c r="H320" s="306"/>
      <c r="I320" s="20"/>
      <c r="J320" s="306"/>
      <c r="K320" s="306"/>
      <c r="L320" s="306"/>
      <c r="M320" s="306"/>
      <c r="N320" s="306"/>
      <c r="O320" s="306"/>
      <c r="P320" s="306"/>
      <c r="Q320" s="306"/>
      <c r="R320" s="306"/>
      <c r="S320" s="306"/>
      <c r="T320" s="306"/>
      <c r="U320" s="306"/>
      <c r="V320" s="306"/>
      <c r="W320" s="306"/>
      <c r="X320" s="306"/>
      <c r="Y320" s="306"/>
      <c r="Z320" s="306"/>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c r="AZ320" s="20"/>
      <c r="BA320" s="20"/>
      <c r="BB320" s="20"/>
      <c r="BC320" s="20"/>
      <c r="BD320" s="20"/>
      <c r="BE320" s="20"/>
    </row>
    <row r="321" spans="1:57" x14ac:dyDescent="0.2">
      <c r="A321" s="20"/>
      <c r="B321" s="20"/>
      <c r="C321" s="20"/>
      <c r="D321" s="306"/>
      <c r="E321" s="306"/>
      <c r="F321" s="306"/>
      <c r="G321" s="306"/>
      <c r="H321" s="306"/>
      <c r="I321" s="20"/>
      <c r="J321" s="306"/>
      <c r="K321" s="306"/>
      <c r="L321" s="306"/>
      <c r="M321" s="306"/>
      <c r="N321" s="306"/>
      <c r="O321" s="306"/>
      <c r="P321" s="306"/>
      <c r="Q321" s="306"/>
      <c r="R321" s="306"/>
      <c r="S321" s="306"/>
      <c r="T321" s="306"/>
      <c r="U321" s="306"/>
      <c r="V321" s="306"/>
      <c r="W321" s="306"/>
      <c r="X321" s="306"/>
      <c r="Y321" s="306"/>
      <c r="Z321" s="306"/>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c r="AZ321" s="20"/>
      <c r="BA321" s="20"/>
      <c r="BB321" s="20"/>
      <c r="BC321" s="20"/>
      <c r="BD321" s="20"/>
      <c r="BE321" s="20"/>
    </row>
    <row r="322" spans="1:57" x14ac:dyDescent="0.2">
      <c r="A322" s="20"/>
      <c r="B322" s="20"/>
      <c r="C322" s="20"/>
      <c r="D322" s="306"/>
      <c r="E322" s="306"/>
      <c r="F322" s="306"/>
      <c r="G322" s="306"/>
      <c r="H322" s="306"/>
      <c r="I322" s="20"/>
      <c r="J322" s="306"/>
      <c r="K322" s="306"/>
      <c r="L322" s="306"/>
      <c r="M322" s="306"/>
      <c r="N322" s="306"/>
      <c r="O322" s="306"/>
      <c r="P322" s="306"/>
      <c r="Q322" s="306"/>
      <c r="R322" s="306"/>
      <c r="S322" s="306"/>
      <c r="T322" s="306"/>
      <c r="U322" s="306"/>
      <c r="V322" s="306"/>
      <c r="W322" s="306"/>
      <c r="X322" s="306"/>
      <c r="Y322" s="306"/>
      <c r="Z322" s="306"/>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c r="AZ322" s="20"/>
      <c r="BA322" s="20"/>
      <c r="BB322" s="20"/>
      <c r="BC322" s="20"/>
      <c r="BD322" s="20"/>
      <c r="BE322" s="20"/>
    </row>
    <row r="323" spans="1:57" x14ac:dyDescent="0.2">
      <c r="A323" s="20"/>
      <c r="B323" s="20"/>
      <c r="C323" s="20"/>
      <c r="D323" s="306"/>
      <c r="E323" s="306"/>
      <c r="F323" s="306"/>
      <c r="G323" s="306"/>
      <c r="H323" s="306"/>
      <c r="I323" s="20"/>
      <c r="J323" s="306"/>
      <c r="K323" s="306"/>
      <c r="L323" s="306"/>
      <c r="M323" s="306"/>
      <c r="N323" s="306"/>
      <c r="O323" s="306"/>
      <c r="P323" s="306"/>
      <c r="Q323" s="306"/>
      <c r="R323" s="306"/>
      <c r="S323" s="306"/>
      <c r="T323" s="306"/>
      <c r="U323" s="306"/>
      <c r="V323" s="306"/>
      <c r="W323" s="306"/>
      <c r="X323" s="306"/>
      <c r="Y323" s="306"/>
      <c r="Z323" s="306"/>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c r="AZ323" s="20"/>
      <c r="BA323" s="20"/>
      <c r="BB323" s="20"/>
      <c r="BC323" s="20"/>
      <c r="BD323" s="20"/>
      <c r="BE323" s="20"/>
    </row>
    <row r="324" spans="1:57" x14ac:dyDescent="0.2">
      <c r="A324" s="20"/>
      <c r="B324" s="20"/>
      <c r="C324" s="20"/>
      <c r="D324" s="306"/>
      <c r="E324" s="306"/>
      <c r="F324" s="306"/>
      <c r="G324" s="306"/>
      <c r="H324" s="306"/>
      <c r="I324" s="20"/>
      <c r="J324" s="306"/>
      <c r="K324" s="306"/>
      <c r="L324" s="306"/>
      <c r="M324" s="306"/>
      <c r="N324" s="306"/>
      <c r="O324" s="306"/>
      <c r="P324" s="306"/>
      <c r="Q324" s="306"/>
      <c r="R324" s="306"/>
      <c r="S324" s="306"/>
      <c r="T324" s="306"/>
      <c r="U324" s="306"/>
      <c r="V324" s="306"/>
      <c r="W324" s="306"/>
      <c r="X324" s="306"/>
      <c r="Y324" s="306"/>
      <c r="Z324" s="306"/>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c r="AZ324" s="20"/>
      <c r="BA324" s="20"/>
      <c r="BB324" s="20"/>
      <c r="BC324" s="20"/>
      <c r="BD324" s="20"/>
      <c r="BE324" s="20"/>
    </row>
    <row r="325" spans="1:57" x14ac:dyDescent="0.2">
      <c r="A325" s="20"/>
      <c r="B325" s="20"/>
      <c r="C325" s="20"/>
      <c r="D325" s="306"/>
      <c r="E325" s="306"/>
      <c r="F325" s="306"/>
      <c r="G325" s="306"/>
      <c r="H325" s="306"/>
      <c r="I325" s="20"/>
      <c r="J325" s="306"/>
      <c r="K325" s="306"/>
      <c r="L325" s="306"/>
      <c r="M325" s="306"/>
      <c r="N325" s="306"/>
      <c r="O325" s="306"/>
      <c r="P325" s="306"/>
      <c r="Q325" s="306"/>
      <c r="R325" s="306"/>
      <c r="S325" s="306"/>
      <c r="T325" s="306"/>
      <c r="U325" s="306"/>
      <c r="V325" s="306"/>
      <c r="W325" s="306"/>
      <c r="X325" s="306"/>
      <c r="Y325" s="306"/>
      <c r="Z325" s="306"/>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c r="AZ325" s="20"/>
      <c r="BA325" s="20"/>
      <c r="BB325" s="20"/>
      <c r="BC325" s="20"/>
      <c r="BD325" s="20"/>
      <c r="BE325" s="20"/>
    </row>
  </sheetData>
  <mergeCells count="7">
    <mergeCell ref="V3:Z3"/>
    <mergeCell ref="A5:B5"/>
    <mergeCell ref="A2:K2"/>
    <mergeCell ref="A6:B6"/>
    <mergeCell ref="D3:H3"/>
    <mergeCell ref="J3:N3"/>
    <mergeCell ref="P3:T3"/>
  </mergeCells>
  <hyperlinks>
    <hyperlink ref="B1" location="CONTENTS!A1" display="Contents"/>
  </hyperlinks>
  <printOptions horizontalCentered="1"/>
  <pageMargins left="0.19685039370078741" right="0.19685039370078741" top="0.55118110236220474" bottom="0.55118110236220474" header="0.31496062992125984" footer="0.31496062992125984"/>
  <pageSetup paperSize="9" scale="54"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fitToPage="1"/>
  </sheetPr>
  <dimension ref="A1:BD96"/>
  <sheetViews>
    <sheetView zoomScale="90" zoomScaleNormal="90" zoomScaleSheetLayoutView="90" workbookViewId="0">
      <selection activeCell="D13" sqref="D13"/>
    </sheetView>
  </sheetViews>
  <sheetFormatPr defaultColWidth="9.140625" defaultRowHeight="12.75" x14ac:dyDescent="0.2"/>
  <cols>
    <col min="1" max="1" width="8.140625" customWidth="1"/>
    <col min="2" max="2" width="23.42578125" customWidth="1"/>
    <col min="3" max="3" width="4" customWidth="1"/>
    <col min="4" max="4" width="11.42578125" customWidth="1"/>
    <col min="5" max="5" width="12.5703125" customWidth="1"/>
    <col min="6" max="6" width="4" customWidth="1"/>
    <col min="7" max="8" width="10.5703125" customWidth="1"/>
    <col min="9" max="9" width="3.5703125" customWidth="1"/>
    <col min="10" max="10" width="9.85546875" bestFit="1" customWidth="1"/>
    <col min="11" max="11" width="10.140625" customWidth="1"/>
    <col min="12" max="12" width="10.42578125" customWidth="1"/>
    <col min="13" max="13" width="9.140625" customWidth="1"/>
    <col min="14" max="14" width="3.85546875" customWidth="1"/>
    <col min="15" max="18" width="9.85546875" bestFit="1" customWidth="1"/>
    <col min="19" max="19" width="33.140625" bestFit="1" customWidth="1"/>
    <col min="20" max="20" width="15.5703125" customWidth="1"/>
    <col min="21" max="21" width="16.42578125" bestFit="1" customWidth="1"/>
    <col min="22" max="22" width="15" bestFit="1" customWidth="1"/>
    <col min="23" max="23" width="16.42578125" bestFit="1" customWidth="1"/>
    <col min="24" max="24" width="17.85546875" bestFit="1" customWidth="1"/>
  </cols>
  <sheetData>
    <row r="1" spans="1:56" ht="21" customHeight="1" x14ac:dyDescent="0.2">
      <c r="A1" s="1" t="s">
        <v>0</v>
      </c>
      <c r="B1" s="2" t="s">
        <v>1</v>
      </c>
      <c r="C1" s="3"/>
      <c r="D1" s="4"/>
      <c r="E1" s="5"/>
      <c r="F1" s="5"/>
      <c r="G1" s="5"/>
      <c r="H1" s="6"/>
      <c r="I1" s="5"/>
      <c r="J1" s="7"/>
      <c r="K1" s="7"/>
      <c r="L1" s="5"/>
      <c r="M1" s="5"/>
      <c r="N1" s="5"/>
      <c r="O1" s="5"/>
      <c r="P1" s="5"/>
      <c r="Q1" s="5"/>
      <c r="R1" s="5"/>
      <c r="S1" s="9"/>
      <c r="T1" s="9"/>
      <c r="U1" s="9"/>
      <c r="V1" s="10"/>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row>
    <row r="2" spans="1:56" s="553" customFormat="1" ht="30" customHeight="1" x14ac:dyDescent="0.2">
      <c r="A2" s="920" t="s">
        <v>236</v>
      </c>
      <c r="B2" s="921"/>
      <c r="C2" s="921"/>
      <c r="D2" s="921"/>
      <c r="E2" s="921"/>
      <c r="F2" s="921"/>
      <c r="G2" s="921"/>
      <c r="H2" s="921"/>
      <c r="I2" s="921"/>
      <c r="J2" s="921"/>
      <c r="K2" s="921"/>
      <c r="L2" s="326"/>
      <c r="M2" s="326"/>
      <c r="N2" s="326"/>
      <c r="O2" s="326"/>
      <c r="P2" s="326"/>
      <c r="Q2" s="326"/>
      <c r="R2" s="610"/>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row>
    <row r="3" spans="1:56" s="553" customFormat="1" ht="42" customHeight="1" x14ac:dyDescent="0.2">
      <c r="A3" s="138"/>
      <c r="B3" s="18"/>
      <c r="C3" s="18"/>
      <c r="D3" s="931" t="s">
        <v>583</v>
      </c>
      <c r="E3" s="931"/>
      <c r="F3" s="608"/>
      <c r="G3" s="931" t="s">
        <v>584</v>
      </c>
      <c r="H3" s="931"/>
      <c r="I3" s="608"/>
      <c r="J3" s="928" t="s">
        <v>585</v>
      </c>
      <c r="K3" s="928"/>
      <c r="L3" s="928"/>
      <c r="M3" s="928"/>
      <c r="N3" s="608"/>
      <c r="O3" s="928" t="s">
        <v>586</v>
      </c>
      <c r="P3" s="928"/>
      <c r="Q3" s="928"/>
      <c r="R3" s="92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row>
    <row r="4" spans="1:56" s="553" customFormat="1" ht="24.95" customHeight="1" x14ac:dyDescent="0.2">
      <c r="A4" s="138"/>
      <c r="B4" s="18"/>
      <c r="C4" s="18"/>
      <c r="D4" s="23" t="s">
        <v>61</v>
      </c>
      <c r="E4" s="23" t="s">
        <v>120</v>
      </c>
      <c r="F4" s="247"/>
      <c r="G4" s="23" t="s">
        <v>61</v>
      </c>
      <c r="H4" s="23" t="s">
        <v>120</v>
      </c>
      <c r="I4" s="25"/>
      <c r="J4" s="23" t="s">
        <v>62</v>
      </c>
      <c r="K4" s="23" t="s">
        <v>61</v>
      </c>
      <c r="L4" s="23" t="s">
        <v>119</v>
      </c>
      <c r="M4" s="23" t="s">
        <v>120</v>
      </c>
      <c r="N4" s="299"/>
      <c r="O4" s="23" t="s">
        <v>62</v>
      </c>
      <c r="P4" s="23" t="s">
        <v>61</v>
      </c>
      <c r="Q4" s="23" t="s">
        <v>119</v>
      </c>
      <c r="R4" s="27" t="s">
        <v>120</v>
      </c>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row>
    <row r="5" spans="1:56" s="553" customFormat="1" ht="24.95" customHeight="1" x14ac:dyDescent="0.2">
      <c r="A5" s="918" t="s">
        <v>11</v>
      </c>
      <c r="B5" s="919"/>
      <c r="C5" s="919"/>
      <c r="D5" s="31">
        <f>SUM(D7:D10)</f>
        <v>17084</v>
      </c>
      <c r="E5" s="31">
        <f>SUM(E7:E10)</f>
        <v>17084</v>
      </c>
      <c r="F5" s="293"/>
      <c r="G5" s="31">
        <f>(D5/E5)*100</f>
        <v>100</v>
      </c>
      <c r="H5" s="31">
        <v>100</v>
      </c>
      <c r="I5" s="693"/>
      <c r="J5" s="31">
        <f>SUM(J7:J10)</f>
        <v>21436</v>
      </c>
      <c r="K5" s="31">
        <f>SUM(K7:K10)</f>
        <v>13966</v>
      </c>
      <c r="L5" s="31">
        <f>SUM(L7:L10)</f>
        <v>1507</v>
      </c>
      <c r="M5" s="31">
        <f>SUM(M7:M10)</f>
        <v>36909</v>
      </c>
      <c r="N5" s="694"/>
      <c r="O5" s="672">
        <f>(J5/$M5)*100</f>
        <v>58.077975561516162</v>
      </c>
      <c r="P5" s="672">
        <f>(K5/$M5)*100</f>
        <v>37.839009455688313</v>
      </c>
      <c r="Q5" s="672">
        <f>(L5/$M5)*100</f>
        <v>4.0830149827955244</v>
      </c>
      <c r="R5" s="264">
        <f>(M5/$M5)*100</f>
        <v>100</v>
      </c>
      <c r="S5" s="9"/>
      <c r="T5" s="308"/>
      <c r="U5" s="308"/>
      <c r="V5" s="308"/>
      <c r="W5" s="308"/>
      <c r="X5" s="308"/>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row>
    <row r="6" spans="1:56" s="553" customFormat="1" ht="34.5" customHeight="1" x14ac:dyDescent="0.2">
      <c r="A6" s="918" t="s">
        <v>237</v>
      </c>
      <c r="B6" s="919"/>
      <c r="C6" s="919"/>
      <c r="D6" s="31">
        <f>SUM(D7:D9)</f>
        <v>16907</v>
      </c>
      <c r="E6" s="31">
        <f>SUM(E7:E9)</f>
        <v>16907</v>
      </c>
      <c r="F6" s="695"/>
      <c r="G6" s="31">
        <f>(D6/E6)*100</f>
        <v>100</v>
      </c>
      <c r="H6" s="31">
        <v>100</v>
      </c>
      <c r="I6" s="693"/>
      <c r="J6" s="31">
        <f>SUM(J7:J9)</f>
        <v>20312</v>
      </c>
      <c r="K6" s="31">
        <f>SUM(K7:K9)</f>
        <v>13859</v>
      </c>
      <c r="L6" s="31" t="s">
        <v>89</v>
      </c>
      <c r="M6" s="31">
        <f>SUM(J6:L6)</f>
        <v>34171</v>
      </c>
      <c r="N6" s="694"/>
      <c r="O6" s="672">
        <f>(J6/$M6)*100</f>
        <v>59.442217084662431</v>
      </c>
      <c r="P6" s="672">
        <f>(K6/$M6)*100</f>
        <v>40.557782915337562</v>
      </c>
      <c r="Q6" s="672" t="s">
        <v>89</v>
      </c>
      <c r="R6" s="264">
        <f>(M6/$M6)*100</f>
        <v>100</v>
      </c>
      <c r="S6" s="9"/>
      <c r="T6" s="308"/>
      <c r="U6" s="308"/>
      <c r="V6" s="308"/>
      <c r="W6" s="308"/>
      <c r="X6" s="308"/>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row>
    <row r="7" spans="1:56" ht="15" customHeight="1" x14ac:dyDescent="0.2">
      <c r="A7" s="209"/>
      <c r="B7" s="17" t="s">
        <v>131</v>
      </c>
      <c r="C7" s="340"/>
      <c r="D7" s="36">
        <v>13379</v>
      </c>
      <c r="E7" s="39">
        <f>SUM(D7)</f>
        <v>13379</v>
      </c>
      <c r="F7" s="52"/>
      <c r="G7" s="310">
        <f>(D7/$D$6)*100</f>
        <v>79.132903531081794</v>
      </c>
      <c r="H7" s="821">
        <v>100</v>
      </c>
      <c r="I7" s="341"/>
      <c r="J7" s="36">
        <v>7712</v>
      </c>
      <c r="K7" s="36">
        <v>6824</v>
      </c>
      <c r="L7" s="36">
        <v>7</v>
      </c>
      <c r="M7" s="39">
        <f>SUM(J7:L7)</f>
        <v>14543</v>
      </c>
      <c r="N7" s="339"/>
      <c r="O7" s="310">
        <f>(J7/$M7)*100</f>
        <v>53.028948635082173</v>
      </c>
      <c r="P7" s="310">
        <f>(K7/$M7)*100</f>
        <v>46.922918242453413</v>
      </c>
      <c r="Q7" s="310">
        <f>(L7/$M7)*100</f>
        <v>4.8133122464415867E-2</v>
      </c>
      <c r="R7" s="281">
        <f>(M7/$M7)*100</f>
        <v>100</v>
      </c>
      <c r="S7" s="20"/>
      <c r="T7" s="312"/>
      <c r="U7" s="312"/>
      <c r="V7" s="312"/>
      <c r="W7" s="312"/>
      <c r="X7" s="312"/>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row>
    <row r="8" spans="1:56" ht="16.5" customHeight="1" x14ac:dyDescent="0.2">
      <c r="A8" s="209"/>
      <c r="B8" s="17" t="s">
        <v>132</v>
      </c>
      <c r="C8" s="334"/>
      <c r="D8" s="335">
        <v>3523</v>
      </c>
      <c r="E8" s="39">
        <f t="shared" ref="E8:E10" si="0">SUM(D8)</f>
        <v>3523</v>
      </c>
      <c r="F8" s="52"/>
      <c r="G8" s="310">
        <f>(D8/$D$6)*100</f>
        <v>20.837522919500799</v>
      </c>
      <c r="H8" s="821">
        <v>100</v>
      </c>
      <c r="I8" s="336"/>
      <c r="J8" s="335">
        <v>12581</v>
      </c>
      <c r="K8" s="36">
        <v>7007</v>
      </c>
      <c r="L8" s="36">
        <v>15</v>
      </c>
      <c r="M8" s="39">
        <f>SUM(J8:L8)</f>
        <v>19603</v>
      </c>
      <c r="N8" s="339"/>
      <c r="O8" s="310">
        <f t="shared" ref="O8:R10" si="1">(J8/$M8)*100</f>
        <v>64.178952201193695</v>
      </c>
      <c r="P8" s="310">
        <f t="shared" si="1"/>
        <v>35.744528898637959</v>
      </c>
      <c r="Q8" s="310">
        <f t="shared" si="1"/>
        <v>7.6518900168341578E-2</v>
      </c>
      <c r="R8" s="281">
        <f t="shared" si="1"/>
        <v>100</v>
      </c>
      <c r="S8" s="20"/>
      <c r="T8" s="312"/>
      <c r="U8" s="312"/>
      <c r="V8" s="312"/>
      <c r="W8" s="312"/>
      <c r="X8" s="312"/>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row>
    <row r="9" spans="1:56" ht="15" customHeight="1" x14ac:dyDescent="0.2">
      <c r="A9" s="16"/>
      <c r="B9" s="17" t="s">
        <v>133</v>
      </c>
      <c r="C9" s="17"/>
      <c r="D9" s="253">
        <v>5</v>
      </c>
      <c r="E9" s="39">
        <f t="shared" si="0"/>
        <v>5</v>
      </c>
      <c r="F9" s="253"/>
      <c r="G9" s="310">
        <f>(D9/$D$6)*100</f>
        <v>2.9573549417401077E-2</v>
      </c>
      <c r="H9" s="821">
        <v>100</v>
      </c>
      <c r="I9" s="341"/>
      <c r="J9" s="253">
        <v>19</v>
      </c>
      <c r="K9" s="36">
        <v>28</v>
      </c>
      <c r="L9" s="36">
        <v>0</v>
      </c>
      <c r="M9" s="39">
        <f>SUM(J9:L9)</f>
        <v>47</v>
      </c>
      <c r="N9" s="398"/>
      <c r="O9" s="310">
        <f t="shared" si="1"/>
        <v>40.425531914893611</v>
      </c>
      <c r="P9" s="310">
        <f t="shared" si="1"/>
        <v>59.574468085106382</v>
      </c>
      <c r="Q9" s="310">
        <f t="shared" si="1"/>
        <v>0</v>
      </c>
      <c r="R9" s="281">
        <f t="shared" si="1"/>
        <v>100</v>
      </c>
      <c r="S9" s="20"/>
      <c r="T9" s="312"/>
      <c r="U9" s="313"/>
      <c r="V9" s="313"/>
      <c r="W9" s="313"/>
      <c r="X9" s="313"/>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row>
    <row r="10" spans="1:56" ht="15" customHeight="1" x14ac:dyDescent="0.2">
      <c r="A10" s="16"/>
      <c r="B10" s="17" t="s">
        <v>119</v>
      </c>
      <c r="C10" s="17"/>
      <c r="D10" s="36">
        <v>177</v>
      </c>
      <c r="E10" s="39">
        <f t="shared" si="0"/>
        <v>177</v>
      </c>
      <c r="F10" s="17"/>
      <c r="G10" s="310">
        <f>(D10/$D$5)*100</f>
        <v>1.036057129477874</v>
      </c>
      <c r="H10" s="821">
        <v>100</v>
      </c>
      <c r="I10" s="341"/>
      <c r="J10" s="36">
        <v>1124</v>
      </c>
      <c r="K10" s="36">
        <v>107</v>
      </c>
      <c r="L10" s="36">
        <v>1485</v>
      </c>
      <c r="M10" s="39">
        <f>SUM(J10:L10)</f>
        <v>2716</v>
      </c>
      <c r="N10" s="339"/>
      <c r="O10" s="310">
        <f t="shared" si="1"/>
        <v>41.384388807069215</v>
      </c>
      <c r="P10" s="310">
        <f>(K10/$M10)*100</f>
        <v>3.9396170839469806</v>
      </c>
      <c r="Q10" s="310">
        <f>(L10/$M10)*100</f>
        <v>54.675994108983794</v>
      </c>
      <c r="R10" s="281">
        <f t="shared" si="1"/>
        <v>100</v>
      </c>
      <c r="S10" s="20"/>
      <c r="T10" s="312"/>
      <c r="U10" s="313"/>
      <c r="V10" s="313"/>
      <c r="W10" s="313"/>
      <c r="X10" s="313"/>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row>
    <row r="11" spans="1:56" ht="15" customHeight="1" x14ac:dyDescent="0.2">
      <c r="A11" s="16"/>
      <c r="B11" s="255"/>
      <c r="C11" s="17"/>
      <c r="D11" s="36"/>
      <c r="E11" s="39"/>
      <c r="F11" s="253"/>
      <c r="G11" s="39"/>
      <c r="H11" s="39"/>
      <c r="I11" s="341"/>
      <c r="J11" s="253"/>
      <c r="K11" s="36"/>
      <c r="L11" s="36"/>
      <c r="M11" s="39"/>
      <c r="N11" s="398"/>
      <c r="O11" s="310"/>
      <c r="P11" s="310"/>
      <c r="Q11" s="310"/>
      <c r="R11" s="281"/>
      <c r="S11" s="20"/>
      <c r="T11" s="312"/>
      <c r="U11" s="313"/>
      <c r="V11" s="313"/>
      <c r="W11" s="313"/>
      <c r="X11" s="313"/>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row>
    <row r="12" spans="1:56" s="553" customFormat="1" ht="24.95" customHeight="1" x14ac:dyDescent="0.2">
      <c r="A12" s="172" t="s">
        <v>55</v>
      </c>
      <c r="B12" s="134"/>
      <c r="C12" s="134"/>
      <c r="D12" s="821">
        <v>975</v>
      </c>
      <c r="E12" s="821">
        <v>975</v>
      </c>
      <c r="F12" s="134"/>
      <c r="G12" s="672">
        <f>(D12/$D$12)*100</f>
        <v>100</v>
      </c>
      <c r="H12" s="31">
        <v>100</v>
      </c>
      <c r="I12" s="327"/>
      <c r="J12" s="235" t="s">
        <v>22</v>
      </c>
      <c r="K12" s="235" t="s">
        <v>22</v>
      </c>
      <c r="L12" s="235" t="s">
        <v>22</v>
      </c>
      <c r="M12" s="821" t="s">
        <v>22</v>
      </c>
      <c r="N12" s="216"/>
      <c r="O12" s="31" t="s">
        <v>89</v>
      </c>
      <c r="P12" s="31" t="s">
        <v>89</v>
      </c>
      <c r="Q12" s="31" t="s">
        <v>89</v>
      </c>
      <c r="R12" s="264" t="s">
        <v>89</v>
      </c>
      <c r="S12" s="9"/>
      <c r="T12" s="308"/>
      <c r="U12" s="612"/>
      <c r="V12" s="612"/>
      <c r="W12" s="612"/>
      <c r="X12" s="612"/>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row>
    <row r="13" spans="1:56" ht="15" customHeight="1" x14ac:dyDescent="0.2">
      <c r="A13" s="51"/>
      <c r="B13" s="17" t="s">
        <v>131</v>
      </c>
      <c r="C13" s="17"/>
      <c r="D13" s="36" t="s">
        <v>22</v>
      </c>
      <c r="E13" s="39" t="s">
        <v>22</v>
      </c>
      <c r="F13" s="53"/>
      <c r="G13" s="40" t="s">
        <v>89</v>
      </c>
      <c r="H13" s="40" t="s">
        <v>89</v>
      </c>
      <c r="I13" s="341"/>
      <c r="J13" s="36" t="s">
        <v>22</v>
      </c>
      <c r="K13" s="36" t="s">
        <v>22</v>
      </c>
      <c r="L13" s="36" t="s">
        <v>22</v>
      </c>
      <c r="M13" s="39" t="s">
        <v>22</v>
      </c>
      <c r="N13" s="39"/>
      <c r="O13" s="40" t="s">
        <v>89</v>
      </c>
      <c r="P13" s="40" t="s">
        <v>89</v>
      </c>
      <c r="Q13" s="40" t="s">
        <v>89</v>
      </c>
      <c r="R13" s="690" t="s">
        <v>89</v>
      </c>
      <c r="S13" s="20"/>
      <c r="T13" s="312"/>
      <c r="U13" s="313"/>
      <c r="V13" s="313"/>
      <c r="W13" s="313"/>
      <c r="X13" s="313"/>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row>
    <row r="14" spans="1:56" ht="15" customHeight="1" x14ac:dyDescent="0.2">
      <c r="A14" s="51"/>
      <c r="B14" s="17" t="s">
        <v>132</v>
      </c>
      <c r="C14" s="17"/>
      <c r="D14" s="36" t="s">
        <v>22</v>
      </c>
      <c r="E14" s="39" t="s">
        <v>22</v>
      </c>
      <c r="F14" s="53"/>
      <c r="G14" s="40" t="s">
        <v>89</v>
      </c>
      <c r="H14" s="40" t="s">
        <v>89</v>
      </c>
      <c r="I14" s="341"/>
      <c r="J14" s="36" t="s">
        <v>22</v>
      </c>
      <c r="K14" s="36" t="s">
        <v>22</v>
      </c>
      <c r="L14" s="36" t="s">
        <v>22</v>
      </c>
      <c r="M14" s="39" t="s">
        <v>22</v>
      </c>
      <c r="N14" s="39"/>
      <c r="O14" s="40" t="s">
        <v>89</v>
      </c>
      <c r="P14" s="40" t="s">
        <v>89</v>
      </c>
      <c r="Q14" s="40" t="s">
        <v>89</v>
      </c>
      <c r="R14" s="690" t="s">
        <v>89</v>
      </c>
      <c r="S14" s="20"/>
      <c r="T14" s="312"/>
      <c r="U14" s="313"/>
      <c r="V14" s="313"/>
      <c r="W14" s="313"/>
      <c r="X14" s="313"/>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row>
    <row r="15" spans="1:56" ht="15" customHeight="1" x14ac:dyDescent="0.2">
      <c r="A15" s="51"/>
      <c r="B15" s="17" t="s">
        <v>133</v>
      </c>
      <c r="C15" s="17"/>
      <c r="D15" s="36" t="s">
        <v>22</v>
      </c>
      <c r="E15" s="39" t="s">
        <v>22</v>
      </c>
      <c r="F15" s="53"/>
      <c r="G15" s="40" t="s">
        <v>89</v>
      </c>
      <c r="H15" s="40" t="s">
        <v>89</v>
      </c>
      <c r="I15" s="341"/>
      <c r="J15" s="36" t="s">
        <v>22</v>
      </c>
      <c r="K15" s="36" t="s">
        <v>22</v>
      </c>
      <c r="L15" s="36" t="s">
        <v>22</v>
      </c>
      <c r="M15" s="39" t="s">
        <v>22</v>
      </c>
      <c r="N15" s="39"/>
      <c r="O15" s="40" t="s">
        <v>89</v>
      </c>
      <c r="P15" s="40" t="s">
        <v>89</v>
      </c>
      <c r="Q15" s="40" t="s">
        <v>89</v>
      </c>
      <c r="R15" s="690" t="s">
        <v>89</v>
      </c>
      <c r="S15" s="20"/>
      <c r="T15" s="312"/>
      <c r="U15" s="313"/>
      <c r="V15" s="313"/>
      <c r="W15" s="313"/>
      <c r="X15" s="313"/>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row>
    <row r="16" spans="1:56" ht="15" customHeight="1" x14ac:dyDescent="0.2">
      <c r="A16" s="51"/>
      <c r="B16" s="17" t="s">
        <v>119</v>
      </c>
      <c r="C16" s="17"/>
      <c r="D16" s="36">
        <v>975</v>
      </c>
      <c r="E16" s="39">
        <v>975</v>
      </c>
      <c r="F16" s="52"/>
      <c r="G16" s="568">
        <f>(D16/$D$16)*100</f>
        <v>100</v>
      </c>
      <c r="H16" s="31">
        <v>100</v>
      </c>
      <c r="I16" s="341"/>
      <c r="J16" s="36" t="s">
        <v>22</v>
      </c>
      <c r="K16" s="36" t="s">
        <v>22</v>
      </c>
      <c r="L16" s="36" t="s">
        <v>22</v>
      </c>
      <c r="M16" s="39" t="s">
        <v>22</v>
      </c>
      <c r="N16" s="39"/>
      <c r="O16" s="40" t="s">
        <v>89</v>
      </c>
      <c r="P16" s="40" t="s">
        <v>89</v>
      </c>
      <c r="Q16" s="40" t="s">
        <v>89</v>
      </c>
      <c r="R16" s="690" t="s">
        <v>89</v>
      </c>
      <c r="S16" s="20"/>
      <c r="T16" s="312"/>
      <c r="U16" s="313"/>
      <c r="V16" s="313"/>
      <c r="W16" s="313"/>
      <c r="X16" s="313"/>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row>
    <row r="17" spans="1:56" ht="15" customHeight="1" x14ac:dyDescent="0.2">
      <c r="A17" s="51"/>
      <c r="B17" s="17"/>
      <c r="C17" s="340"/>
      <c r="D17" s="36"/>
      <c r="E17" s="39"/>
      <c r="F17" s="17"/>
      <c r="G17" s="669"/>
      <c r="H17" s="669"/>
      <c r="I17" s="341"/>
      <c r="J17" s="253"/>
      <c r="K17" s="36"/>
      <c r="L17" s="36"/>
      <c r="M17" s="39"/>
      <c r="N17" s="339"/>
      <c r="O17" s="568"/>
      <c r="P17" s="568"/>
      <c r="Q17" s="568"/>
      <c r="R17" s="690"/>
      <c r="S17" s="20"/>
      <c r="T17" s="312"/>
      <c r="U17" s="313"/>
      <c r="V17" s="313"/>
      <c r="W17" s="313"/>
      <c r="X17" s="313"/>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row>
    <row r="18" spans="1:56" s="553" customFormat="1" ht="24.95" customHeight="1" x14ac:dyDescent="0.2">
      <c r="A18" s="172" t="s">
        <v>238</v>
      </c>
      <c r="B18" s="134"/>
      <c r="C18" s="134"/>
      <c r="D18" s="25" t="s">
        <v>22</v>
      </c>
      <c r="E18" s="821" t="s">
        <v>22</v>
      </c>
      <c r="F18" s="134"/>
      <c r="G18" s="31" t="s">
        <v>89</v>
      </c>
      <c r="H18" s="31" t="s">
        <v>89</v>
      </c>
      <c r="I18" s="327"/>
      <c r="J18" s="235" t="s">
        <v>22</v>
      </c>
      <c r="K18" s="235" t="s">
        <v>22</v>
      </c>
      <c r="L18" s="216">
        <f t="shared" ref="L18" si="2">SUM(L19:L22)</f>
        <v>5412</v>
      </c>
      <c r="M18" s="821">
        <f>SUM(M19:M22)</f>
        <v>5412</v>
      </c>
      <c r="N18" s="328"/>
      <c r="O18" s="31" t="s">
        <v>89</v>
      </c>
      <c r="P18" s="31" t="s">
        <v>89</v>
      </c>
      <c r="Q18" s="672">
        <f>(L18/$M18)*100</f>
        <v>100</v>
      </c>
      <c r="R18" s="264">
        <f>(M18/$M18)*100</f>
        <v>100</v>
      </c>
      <c r="S18" s="9"/>
      <c r="T18" s="308"/>
      <c r="U18" s="612"/>
      <c r="V18" s="612"/>
      <c r="W18" s="612"/>
      <c r="X18" s="612"/>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row>
    <row r="19" spans="1:56" ht="15" customHeight="1" x14ac:dyDescent="0.2">
      <c r="A19" s="16"/>
      <c r="B19" s="17" t="s">
        <v>131</v>
      </c>
      <c r="C19" s="17"/>
      <c r="D19" s="253" t="s">
        <v>22</v>
      </c>
      <c r="E19" s="39" t="s">
        <v>22</v>
      </c>
      <c r="F19" s="53"/>
      <c r="G19" s="40" t="s">
        <v>89</v>
      </c>
      <c r="H19" s="40" t="s">
        <v>89</v>
      </c>
      <c r="I19" s="341"/>
      <c r="J19" s="253" t="s">
        <v>22</v>
      </c>
      <c r="K19" s="36" t="s">
        <v>22</v>
      </c>
      <c r="L19" s="36" t="s">
        <v>22</v>
      </c>
      <c r="M19" s="39" t="s">
        <v>22</v>
      </c>
      <c r="N19" s="339"/>
      <c r="O19" s="40" t="s">
        <v>89</v>
      </c>
      <c r="P19" s="40" t="s">
        <v>89</v>
      </c>
      <c r="Q19" s="568" t="s">
        <v>89</v>
      </c>
      <c r="R19" s="690" t="s">
        <v>89</v>
      </c>
      <c r="S19" s="20"/>
      <c r="T19" s="312"/>
      <c r="U19" s="313"/>
      <c r="V19" s="313"/>
      <c r="W19" s="313"/>
      <c r="X19" s="313"/>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row>
    <row r="20" spans="1:56" ht="15" customHeight="1" x14ac:dyDescent="0.2">
      <c r="A20" s="16"/>
      <c r="B20" s="17" t="s">
        <v>132</v>
      </c>
      <c r="C20" s="17"/>
      <c r="D20" s="253" t="s">
        <v>22</v>
      </c>
      <c r="E20" s="39" t="s">
        <v>22</v>
      </c>
      <c r="F20" s="53"/>
      <c r="G20" s="40" t="s">
        <v>89</v>
      </c>
      <c r="H20" s="40" t="s">
        <v>89</v>
      </c>
      <c r="I20" s="341"/>
      <c r="J20" s="253" t="s">
        <v>22</v>
      </c>
      <c r="K20" s="36" t="s">
        <v>22</v>
      </c>
      <c r="L20" s="36" t="s">
        <v>22</v>
      </c>
      <c r="M20" s="39" t="s">
        <v>22</v>
      </c>
      <c r="N20" s="398"/>
      <c r="O20" s="40" t="s">
        <v>89</v>
      </c>
      <c r="P20" s="40" t="s">
        <v>89</v>
      </c>
      <c r="Q20" s="568" t="s">
        <v>89</v>
      </c>
      <c r="R20" s="690" t="s">
        <v>89</v>
      </c>
      <c r="S20" s="20"/>
      <c r="T20" s="312"/>
      <c r="U20" s="313"/>
      <c r="V20" s="313"/>
      <c r="W20" s="313"/>
      <c r="X20" s="313"/>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row>
    <row r="21" spans="1:56" ht="15" customHeight="1" x14ac:dyDescent="0.2">
      <c r="A21" s="16"/>
      <c r="B21" s="17" t="s">
        <v>133</v>
      </c>
      <c r="C21" s="17"/>
      <c r="D21" s="253" t="s">
        <v>22</v>
      </c>
      <c r="E21" s="39" t="s">
        <v>22</v>
      </c>
      <c r="F21" s="53"/>
      <c r="G21" s="40" t="s">
        <v>89</v>
      </c>
      <c r="H21" s="40" t="s">
        <v>89</v>
      </c>
      <c r="I21" s="341"/>
      <c r="J21" s="253" t="s">
        <v>22</v>
      </c>
      <c r="K21" s="36" t="s">
        <v>22</v>
      </c>
      <c r="L21" s="36" t="s">
        <v>22</v>
      </c>
      <c r="M21" s="39" t="s">
        <v>22</v>
      </c>
      <c r="N21" s="339"/>
      <c r="O21" s="40" t="s">
        <v>89</v>
      </c>
      <c r="P21" s="40" t="s">
        <v>89</v>
      </c>
      <c r="Q21" s="568" t="s">
        <v>89</v>
      </c>
      <c r="R21" s="690" t="s">
        <v>89</v>
      </c>
      <c r="S21" s="20"/>
      <c r="T21" s="312"/>
      <c r="U21" s="313"/>
      <c r="V21" s="313"/>
      <c r="W21" s="313"/>
      <c r="X21" s="313"/>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row>
    <row r="22" spans="1:56" ht="15" customHeight="1" x14ac:dyDescent="0.2">
      <c r="A22" s="16"/>
      <c r="B22" s="17" t="s">
        <v>119</v>
      </c>
      <c r="C22" s="17"/>
      <c r="D22" s="253" t="s">
        <v>22</v>
      </c>
      <c r="E22" s="39" t="s">
        <v>22</v>
      </c>
      <c r="F22" s="52"/>
      <c r="G22" s="40" t="s">
        <v>89</v>
      </c>
      <c r="H22" s="40" t="s">
        <v>89</v>
      </c>
      <c r="I22" s="341"/>
      <c r="J22" s="253" t="s">
        <v>22</v>
      </c>
      <c r="K22" s="36" t="s">
        <v>22</v>
      </c>
      <c r="L22" s="36">
        <v>5412</v>
      </c>
      <c r="M22" s="39">
        <f>SUM(J22:L22)</f>
        <v>5412</v>
      </c>
      <c r="N22" s="398"/>
      <c r="O22" s="40" t="s">
        <v>89</v>
      </c>
      <c r="P22" s="40" t="s">
        <v>89</v>
      </c>
      <c r="Q22" s="568">
        <f t="shared" ref="Q22:R22" si="3">(L22/$M22)*100</f>
        <v>100</v>
      </c>
      <c r="R22" s="690">
        <f t="shared" si="3"/>
        <v>100</v>
      </c>
      <c r="S22" s="20"/>
      <c r="T22" s="312"/>
      <c r="U22" s="313"/>
      <c r="V22" s="313"/>
      <c r="W22" s="313"/>
      <c r="X22" s="313"/>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row>
    <row r="23" spans="1:56" ht="15" customHeight="1" x14ac:dyDescent="0.2">
      <c r="A23" s="54"/>
      <c r="B23" s="399"/>
      <c r="C23" s="55"/>
      <c r="D23" s="267"/>
      <c r="E23" s="267"/>
      <c r="F23" s="55"/>
      <c r="G23" s="696"/>
      <c r="H23" s="696"/>
      <c r="I23" s="400"/>
      <c r="J23" s="342"/>
      <c r="K23" s="267"/>
      <c r="L23" s="267"/>
      <c r="M23" s="267"/>
      <c r="N23" s="345"/>
      <c r="O23" s="343"/>
      <c r="P23" s="343"/>
      <c r="Q23" s="343"/>
      <c r="R23" s="347"/>
      <c r="S23" s="20"/>
      <c r="T23" s="312"/>
      <c r="U23" s="313"/>
      <c r="V23" s="313"/>
      <c r="W23" s="313"/>
      <c r="X23" s="313"/>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row>
    <row r="24" spans="1:56" ht="15" customHeight="1" x14ac:dyDescent="0.2">
      <c r="A24" s="16"/>
      <c r="B24" s="255"/>
      <c r="C24" s="17"/>
      <c r="D24" s="36"/>
      <c r="E24" s="36"/>
      <c r="F24" s="17"/>
      <c r="G24" s="36"/>
      <c r="H24" s="36"/>
      <c r="I24" s="341"/>
      <c r="J24" s="253"/>
      <c r="K24" s="36"/>
      <c r="L24" s="36"/>
      <c r="M24" s="36"/>
      <c r="N24" s="339"/>
      <c r="O24" s="310"/>
      <c r="P24" s="310"/>
      <c r="Q24" s="310"/>
      <c r="R24" s="281"/>
      <c r="S24" s="20"/>
      <c r="T24" s="312"/>
      <c r="U24" s="313"/>
      <c r="V24" s="313"/>
      <c r="W24" s="313"/>
      <c r="X24" s="313"/>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row>
    <row r="25" spans="1:56" x14ac:dyDescent="0.2">
      <c r="A25" s="16" t="s">
        <v>645</v>
      </c>
      <c r="B25" s="17"/>
      <c r="C25" s="17"/>
      <c r="D25" s="253"/>
      <c r="E25" s="253"/>
      <c r="F25" s="17"/>
      <c r="G25" s="253"/>
      <c r="H25" s="253"/>
      <c r="I25" s="339"/>
      <c r="J25" s="253"/>
      <c r="K25" s="253"/>
      <c r="L25" s="253"/>
      <c r="M25" s="253"/>
      <c r="N25" s="339"/>
      <c r="O25" s="310"/>
      <c r="P25" s="339"/>
      <c r="Q25" s="339"/>
      <c r="R25" s="401"/>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row>
    <row r="26" spans="1:56" x14ac:dyDescent="0.2">
      <c r="A26" s="16" t="s">
        <v>58</v>
      </c>
      <c r="B26" s="17"/>
      <c r="C26" s="17"/>
      <c r="D26" s="253"/>
      <c r="E26" s="253"/>
      <c r="F26" s="17"/>
      <c r="G26" s="253"/>
      <c r="H26" s="253"/>
      <c r="I26" s="339"/>
      <c r="J26" s="253"/>
      <c r="K26" s="253"/>
      <c r="L26" s="253"/>
      <c r="M26" s="253"/>
      <c r="N26" s="339"/>
      <c r="O26" s="310"/>
      <c r="P26" s="339"/>
      <c r="Q26" s="339"/>
      <c r="R26" s="401"/>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row>
    <row r="27" spans="1:56" x14ac:dyDescent="0.2">
      <c r="A27" s="16" t="s">
        <v>59</v>
      </c>
      <c r="B27" s="17"/>
      <c r="C27" s="17"/>
      <c r="D27" s="253"/>
      <c r="E27" s="253"/>
      <c r="F27" s="17"/>
      <c r="G27" s="253"/>
      <c r="H27" s="253"/>
      <c r="I27" s="339"/>
      <c r="J27" s="253"/>
      <c r="K27" s="253"/>
      <c r="L27" s="253"/>
      <c r="M27" s="253"/>
      <c r="N27" s="339"/>
      <c r="O27" s="310"/>
      <c r="P27" s="339"/>
      <c r="Q27" s="339"/>
      <c r="R27" s="401"/>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row>
    <row r="28" spans="1:56" x14ac:dyDescent="0.2">
      <c r="A28" s="54"/>
      <c r="B28" s="55"/>
      <c r="C28" s="55"/>
      <c r="D28" s="342"/>
      <c r="E28" s="342"/>
      <c r="F28" s="55"/>
      <c r="G28" s="342"/>
      <c r="H28" s="342"/>
      <c r="I28" s="342"/>
      <c r="J28" s="342"/>
      <c r="K28" s="342"/>
      <c r="L28" s="342"/>
      <c r="M28" s="342"/>
      <c r="N28" s="342"/>
      <c r="O28" s="342"/>
      <c r="P28" s="342"/>
      <c r="Q28" s="342"/>
      <c r="R28" s="402"/>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row>
    <row r="29" spans="1:56" x14ac:dyDescent="0.2">
      <c r="A29" s="20"/>
      <c r="B29" s="20"/>
      <c r="C29" s="20"/>
      <c r="D29" s="306"/>
      <c r="E29" s="306"/>
      <c r="F29" s="20"/>
      <c r="G29" s="306"/>
      <c r="H29" s="306"/>
      <c r="I29" s="306"/>
      <c r="J29" s="306"/>
      <c r="K29" s="306"/>
      <c r="L29" s="306"/>
      <c r="M29" s="306"/>
      <c r="N29" s="306"/>
      <c r="O29" s="306"/>
      <c r="P29" s="306"/>
      <c r="Q29" s="306"/>
      <c r="R29" s="306"/>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row>
    <row r="30" spans="1:56" x14ac:dyDescent="0.2">
      <c r="A30" s="20"/>
      <c r="B30" s="20"/>
      <c r="C30" s="20"/>
      <c r="D30" s="306"/>
      <c r="E30" s="306"/>
      <c r="F30" s="20"/>
      <c r="G30" s="306"/>
      <c r="H30" s="306"/>
      <c r="I30" s="306"/>
      <c r="J30" s="306"/>
      <c r="K30" s="306"/>
      <c r="L30" s="306"/>
      <c r="M30" s="306"/>
      <c r="N30" s="306"/>
      <c r="O30" s="306"/>
      <c r="P30" s="306"/>
      <c r="Q30" s="306"/>
      <c r="R30" s="306"/>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row>
    <row r="31" spans="1:56" x14ac:dyDescent="0.2">
      <c r="A31" s="20"/>
      <c r="B31" s="20"/>
      <c r="C31" s="20"/>
      <c r="D31" s="306"/>
      <c r="E31" s="306"/>
      <c r="F31" s="20"/>
      <c r="G31" s="306"/>
      <c r="H31" s="306"/>
      <c r="I31" s="306"/>
      <c r="J31" s="306"/>
      <c r="K31" s="306"/>
      <c r="L31" s="306"/>
      <c r="M31" s="306"/>
      <c r="N31" s="306"/>
      <c r="O31" s="306"/>
      <c r="P31" s="306"/>
      <c r="Q31" s="306"/>
      <c r="R31" s="306"/>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row>
    <row r="32" spans="1:56" x14ac:dyDescent="0.2">
      <c r="A32" s="20"/>
      <c r="B32" s="20"/>
      <c r="C32" s="20"/>
      <c r="D32" s="306"/>
      <c r="E32" s="306"/>
      <c r="F32" s="20"/>
      <c r="G32" s="306"/>
      <c r="H32" s="306"/>
      <c r="I32" s="306"/>
      <c r="J32" s="306"/>
      <c r="K32" s="306"/>
      <c r="L32" s="306"/>
      <c r="M32" s="306"/>
      <c r="N32" s="306"/>
      <c r="O32" s="306"/>
      <c r="P32" s="306"/>
      <c r="Q32" s="306"/>
      <c r="R32" s="306"/>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row>
    <row r="33" spans="1:56" x14ac:dyDescent="0.2">
      <c r="A33" s="20"/>
      <c r="B33" s="20"/>
      <c r="C33" s="20"/>
      <c r="D33" s="306"/>
      <c r="E33" s="306"/>
      <c r="F33" s="20"/>
      <c r="G33" s="306"/>
      <c r="H33" s="306"/>
      <c r="I33" s="306"/>
      <c r="J33" s="306"/>
      <c r="K33" s="306"/>
      <c r="L33" s="306"/>
      <c r="M33" s="306"/>
      <c r="N33" s="306"/>
      <c r="O33" s="306"/>
      <c r="P33" s="306"/>
      <c r="Q33" s="306"/>
      <c r="R33" s="306"/>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row>
    <row r="34" spans="1:56" x14ac:dyDescent="0.2">
      <c r="A34" s="20"/>
      <c r="B34" s="20"/>
      <c r="C34" s="20"/>
      <c r="D34" s="306"/>
      <c r="E34" s="306"/>
      <c r="F34" s="20"/>
      <c r="G34" s="306"/>
      <c r="H34" s="306"/>
      <c r="I34" s="306"/>
      <c r="J34" s="306"/>
      <c r="K34" s="306"/>
      <c r="L34" s="306"/>
      <c r="M34" s="306"/>
      <c r="N34" s="306"/>
      <c r="O34" s="306"/>
      <c r="P34" s="306"/>
      <c r="Q34" s="306"/>
      <c r="R34" s="306"/>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row>
    <row r="35" spans="1:56" x14ac:dyDescent="0.2">
      <c r="A35" s="20"/>
      <c r="B35" s="20"/>
      <c r="C35" s="20"/>
      <c r="D35" s="306"/>
      <c r="E35" s="306"/>
      <c r="F35" s="20"/>
      <c r="G35" s="306"/>
      <c r="H35" s="306"/>
      <c r="I35" s="306"/>
      <c r="J35" s="306"/>
      <c r="K35" s="306"/>
      <c r="L35" s="306"/>
      <c r="M35" s="306"/>
      <c r="N35" s="306"/>
      <c r="O35" s="306"/>
      <c r="P35" s="306"/>
      <c r="Q35" s="306"/>
      <c r="R35" s="306"/>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row>
    <row r="36" spans="1:56" x14ac:dyDescent="0.2">
      <c r="A36" s="20"/>
      <c r="B36" s="20"/>
      <c r="C36" s="20"/>
      <c r="D36" s="306"/>
      <c r="E36" s="306"/>
      <c r="F36" s="20"/>
      <c r="G36" s="306"/>
      <c r="H36" s="306"/>
      <c r="I36" s="306"/>
      <c r="J36" s="306"/>
      <c r="K36" s="306"/>
      <c r="L36" s="306"/>
      <c r="M36" s="306"/>
      <c r="N36" s="306"/>
      <c r="O36" s="306"/>
      <c r="P36" s="306"/>
      <c r="Q36" s="306"/>
      <c r="R36" s="306"/>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row>
    <row r="37" spans="1:56" x14ac:dyDescent="0.2">
      <c r="A37" s="20"/>
      <c r="B37" s="20"/>
      <c r="C37" s="20"/>
      <c r="D37" s="306"/>
      <c r="E37" s="306"/>
      <c r="F37" s="20"/>
      <c r="G37" s="306"/>
      <c r="H37" s="306"/>
      <c r="I37" s="306"/>
      <c r="J37" s="306"/>
      <c r="K37" s="306"/>
      <c r="L37" s="306"/>
      <c r="M37" s="306"/>
      <c r="N37" s="306"/>
      <c r="O37" s="306"/>
      <c r="P37" s="306"/>
      <c r="Q37" s="306"/>
      <c r="R37" s="306"/>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row>
    <row r="38" spans="1:56" x14ac:dyDescent="0.2">
      <c r="A38" s="20"/>
      <c r="B38" s="20"/>
      <c r="C38" s="20"/>
      <c r="D38" s="306"/>
      <c r="E38" s="306"/>
      <c r="F38" s="20"/>
      <c r="G38" s="306"/>
      <c r="H38" s="306"/>
      <c r="I38" s="306"/>
      <c r="J38" s="306"/>
      <c r="K38" s="306"/>
      <c r="L38" s="306"/>
      <c r="M38" s="306"/>
      <c r="N38" s="306"/>
      <c r="O38" s="306"/>
      <c r="P38" s="306"/>
      <c r="Q38" s="306"/>
      <c r="R38" s="306"/>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row>
    <row r="39" spans="1:56" x14ac:dyDescent="0.2">
      <c r="A39" s="20"/>
      <c r="B39" s="20"/>
      <c r="C39" s="20"/>
      <c r="D39" s="306"/>
      <c r="E39" s="306"/>
      <c r="F39" s="20"/>
      <c r="G39" s="306"/>
      <c r="H39" s="306"/>
      <c r="I39" s="306"/>
      <c r="J39" s="306"/>
      <c r="K39" s="306"/>
      <c r="L39" s="306"/>
      <c r="M39" s="306"/>
      <c r="N39" s="306"/>
      <c r="O39" s="306"/>
      <c r="P39" s="306"/>
      <c r="Q39" s="306"/>
      <c r="R39" s="306"/>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row>
    <row r="40" spans="1:56" x14ac:dyDescent="0.2">
      <c r="A40" s="20"/>
      <c r="B40" s="20"/>
      <c r="C40" s="20"/>
      <c r="D40" s="306"/>
      <c r="E40" s="306"/>
      <c r="F40" s="20"/>
      <c r="G40" s="306"/>
      <c r="H40" s="306"/>
      <c r="I40" s="306"/>
      <c r="J40" s="306"/>
      <c r="K40" s="306"/>
      <c r="L40" s="306"/>
      <c r="M40" s="306"/>
      <c r="N40" s="306"/>
      <c r="O40" s="306"/>
      <c r="P40" s="306"/>
      <c r="Q40" s="306"/>
      <c r="R40" s="306"/>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row>
    <row r="41" spans="1:56" x14ac:dyDescent="0.2">
      <c r="A41" s="20"/>
      <c r="B41" s="20"/>
      <c r="C41" s="20"/>
      <c r="D41" s="306"/>
      <c r="E41" s="306"/>
      <c r="F41" s="20"/>
      <c r="G41" s="306"/>
      <c r="H41" s="306"/>
      <c r="I41" s="306"/>
      <c r="J41" s="306"/>
      <c r="K41" s="306"/>
      <c r="L41" s="306"/>
      <c r="M41" s="306"/>
      <c r="N41" s="306"/>
      <c r="O41" s="306"/>
      <c r="P41" s="306"/>
      <c r="Q41" s="306"/>
      <c r="R41" s="306"/>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row>
    <row r="42" spans="1:56" x14ac:dyDescent="0.2">
      <c r="A42" s="20"/>
      <c r="B42" s="20"/>
      <c r="C42" s="20"/>
      <c r="D42" s="306"/>
      <c r="E42" s="306"/>
      <c r="F42" s="20"/>
      <c r="G42" s="306"/>
      <c r="H42" s="306"/>
      <c r="I42" s="306"/>
      <c r="J42" s="306"/>
      <c r="K42" s="306"/>
      <c r="L42" s="306"/>
      <c r="M42" s="306"/>
      <c r="N42" s="306"/>
      <c r="O42" s="306"/>
      <c r="P42" s="306"/>
      <c r="Q42" s="306"/>
      <c r="R42" s="306"/>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row>
    <row r="43" spans="1:56" x14ac:dyDescent="0.2">
      <c r="A43" s="20"/>
      <c r="B43" s="20"/>
      <c r="C43" s="20"/>
      <c r="D43" s="306"/>
      <c r="E43" s="306"/>
      <c r="F43" s="20"/>
      <c r="G43" s="306"/>
      <c r="H43" s="306"/>
      <c r="I43" s="306"/>
      <c r="J43" s="306"/>
      <c r="K43" s="306"/>
      <c r="L43" s="306"/>
      <c r="M43" s="306"/>
      <c r="N43" s="306"/>
      <c r="O43" s="306"/>
      <c r="P43" s="306"/>
      <c r="Q43" s="306"/>
      <c r="R43" s="306"/>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row>
    <row r="44" spans="1:56" x14ac:dyDescent="0.2">
      <c r="A44" s="20"/>
      <c r="B44" s="20"/>
      <c r="C44" s="20"/>
      <c r="D44" s="306"/>
      <c r="E44" s="306"/>
      <c r="F44" s="20"/>
      <c r="G44" s="306"/>
      <c r="H44" s="306"/>
      <c r="I44" s="306"/>
      <c r="J44" s="306"/>
      <c r="K44" s="306"/>
      <c r="L44" s="306"/>
      <c r="M44" s="306"/>
      <c r="N44" s="306"/>
      <c r="O44" s="306"/>
      <c r="P44" s="306"/>
      <c r="Q44" s="306"/>
      <c r="R44" s="306"/>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row>
    <row r="45" spans="1:56" x14ac:dyDescent="0.2">
      <c r="A45" s="20"/>
      <c r="B45" s="20"/>
      <c r="C45" s="20"/>
      <c r="D45" s="306"/>
      <c r="E45" s="306"/>
      <c r="F45" s="20"/>
      <c r="G45" s="306"/>
      <c r="H45" s="306"/>
      <c r="I45" s="306"/>
      <c r="J45" s="306"/>
      <c r="K45" s="306"/>
      <c r="L45" s="306"/>
      <c r="M45" s="306"/>
      <c r="N45" s="306"/>
      <c r="O45" s="306"/>
      <c r="P45" s="306"/>
      <c r="Q45" s="306"/>
      <c r="R45" s="306"/>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row>
    <row r="46" spans="1:56" x14ac:dyDescent="0.2">
      <c r="A46" s="20"/>
      <c r="B46" s="20"/>
      <c r="C46" s="20"/>
      <c r="D46" s="306"/>
      <c r="E46" s="306"/>
      <c r="F46" s="20"/>
      <c r="G46" s="306"/>
      <c r="H46" s="306"/>
      <c r="I46" s="306"/>
      <c r="J46" s="306"/>
      <c r="K46" s="306"/>
      <c r="L46" s="306"/>
      <c r="M46" s="306"/>
      <c r="N46" s="306"/>
      <c r="O46" s="306"/>
      <c r="P46" s="306"/>
      <c r="Q46" s="306"/>
      <c r="R46" s="306"/>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row>
    <row r="47" spans="1:56" x14ac:dyDescent="0.2">
      <c r="A47" s="20"/>
      <c r="B47" s="20"/>
      <c r="C47" s="20"/>
      <c r="D47" s="306"/>
      <c r="E47" s="306"/>
      <c r="F47" s="20"/>
      <c r="G47" s="306"/>
      <c r="H47" s="306"/>
      <c r="I47" s="306"/>
      <c r="J47" s="306"/>
      <c r="K47" s="306"/>
      <c r="L47" s="306"/>
      <c r="M47" s="306"/>
      <c r="N47" s="306"/>
      <c r="O47" s="306"/>
      <c r="P47" s="306"/>
      <c r="Q47" s="306"/>
      <c r="R47" s="306"/>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row>
    <row r="48" spans="1:56" x14ac:dyDescent="0.2">
      <c r="A48" s="20"/>
      <c r="B48" s="20"/>
      <c r="C48" s="20"/>
      <c r="D48" s="306"/>
      <c r="E48" s="306"/>
      <c r="F48" s="20"/>
      <c r="G48" s="306"/>
      <c r="H48" s="306"/>
      <c r="I48" s="306"/>
      <c r="J48" s="306"/>
      <c r="K48" s="306"/>
      <c r="L48" s="306"/>
      <c r="M48" s="306"/>
      <c r="N48" s="306"/>
      <c r="O48" s="306"/>
      <c r="P48" s="306"/>
      <c r="Q48" s="306"/>
      <c r="R48" s="306"/>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row>
    <row r="49" spans="1:56" x14ac:dyDescent="0.2">
      <c r="A49" s="20"/>
      <c r="B49" s="20"/>
      <c r="C49" s="20"/>
      <c r="D49" s="306"/>
      <c r="E49" s="306"/>
      <c r="F49" s="20"/>
      <c r="G49" s="306"/>
      <c r="H49" s="306"/>
      <c r="I49" s="306"/>
      <c r="J49" s="306"/>
      <c r="K49" s="306"/>
      <c r="L49" s="306"/>
      <c r="M49" s="306"/>
      <c r="N49" s="306"/>
      <c r="O49" s="306"/>
      <c r="P49" s="306"/>
      <c r="Q49" s="306"/>
      <c r="R49" s="306"/>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row>
    <row r="50" spans="1:56" x14ac:dyDescent="0.2">
      <c r="A50" s="20"/>
      <c r="B50" s="20"/>
      <c r="C50" s="20"/>
      <c r="D50" s="306"/>
      <c r="E50" s="306"/>
      <c r="F50" s="20"/>
      <c r="G50" s="306"/>
      <c r="H50" s="306"/>
      <c r="I50" s="306"/>
      <c r="J50" s="306"/>
      <c r="K50" s="306"/>
      <c r="L50" s="306"/>
      <c r="M50" s="306"/>
      <c r="N50" s="306"/>
      <c r="O50" s="306"/>
      <c r="P50" s="306"/>
      <c r="Q50" s="306"/>
      <c r="R50" s="306"/>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row>
    <row r="51" spans="1:56" x14ac:dyDescent="0.2">
      <c r="A51" s="20"/>
      <c r="B51" s="20"/>
      <c r="C51" s="20"/>
      <c r="D51" s="306"/>
      <c r="E51" s="306"/>
      <c r="F51" s="20"/>
      <c r="G51" s="306"/>
      <c r="H51" s="306"/>
      <c r="I51" s="306"/>
      <c r="J51" s="306"/>
      <c r="K51" s="306"/>
      <c r="L51" s="306"/>
      <c r="M51" s="306"/>
      <c r="N51" s="306"/>
      <c r="O51" s="306"/>
      <c r="P51" s="306"/>
      <c r="Q51" s="306"/>
      <c r="R51" s="306"/>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row>
    <row r="52" spans="1:56" x14ac:dyDescent="0.2">
      <c r="A52" s="20"/>
      <c r="B52" s="20"/>
      <c r="C52" s="20"/>
      <c r="D52" s="306"/>
      <c r="E52" s="306"/>
      <c r="F52" s="20"/>
      <c r="G52" s="306"/>
      <c r="H52" s="306"/>
      <c r="I52" s="306"/>
      <c r="J52" s="306"/>
      <c r="K52" s="306"/>
      <c r="L52" s="306"/>
      <c r="M52" s="306"/>
      <c r="N52" s="306"/>
      <c r="O52" s="306"/>
      <c r="P52" s="306"/>
      <c r="Q52" s="306"/>
      <c r="R52" s="306"/>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row>
    <row r="53" spans="1:56" x14ac:dyDescent="0.2">
      <c r="A53" s="20"/>
      <c r="B53" s="20"/>
      <c r="C53" s="20"/>
      <c r="D53" s="306"/>
      <c r="E53" s="306"/>
      <c r="F53" s="20"/>
      <c r="G53" s="306"/>
      <c r="H53" s="306"/>
      <c r="I53" s="306"/>
      <c r="J53" s="306"/>
      <c r="K53" s="306"/>
      <c r="L53" s="306"/>
      <c r="M53" s="306"/>
      <c r="N53" s="306"/>
      <c r="O53" s="306"/>
      <c r="P53" s="306"/>
      <c r="Q53" s="306"/>
      <c r="R53" s="306"/>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row>
    <row r="54" spans="1:56" x14ac:dyDescent="0.2">
      <c r="A54" s="20"/>
      <c r="B54" s="20"/>
      <c r="C54" s="20"/>
      <c r="D54" s="306"/>
      <c r="E54" s="306"/>
      <c r="F54" s="20"/>
      <c r="G54" s="306"/>
      <c r="H54" s="306"/>
      <c r="I54" s="306"/>
      <c r="J54" s="306"/>
      <c r="K54" s="306"/>
      <c r="L54" s="306"/>
      <c r="M54" s="306"/>
      <c r="N54" s="306"/>
      <c r="O54" s="306"/>
      <c r="P54" s="306"/>
      <c r="Q54" s="306"/>
      <c r="R54" s="306"/>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row>
    <row r="55" spans="1:56" x14ac:dyDescent="0.2">
      <c r="A55" s="20"/>
      <c r="B55" s="20"/>
      <c r="C55" s="20"/>
      <c r="D55" s="306"/>
      <c r="E55" s="306"/>
      <c r="F55" s="20"/>
      <c r="G55" s="306"/>
      <c r="H55" s="306"/>
      <c r="I55" s="306"/>
      <c r="J55" s="306"/>
      <c r="K55" s="306"/>
      <c r="L55" s="306"/>
      <c r="M55" s="306"/>
      <c r="N55" s="306"/>
      <c r="O55" s="306"/>
      <c r="P55" s="306"/>
      <c r="Q55" s="306"/>
      <c r="R55" s="306"/>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row>
    <row r="56" spans="1:56" x14ac:dyDescent="0.2">
      <c r="A56" s="20"/>
      <c r="B56" s="20"/>
      <c r="C56" s="20"/>
      <c r="D56" s="306"/>
      <c r="E56" s="306"/>
      <c r="F56" s="20"/>
      <c r="G56" s="306"/>
      <c r="H56" s="306"/>
      <c r="I56" s="306"/>
      <c r="J56" s="306"/>
      <c r="K56" s="306"/>
      <c r="L56" s="306"/>
      <c r="M56" s="306"/>
      <c r="N56" s="306"/>
      <c r="O56" s="306"/>
      <c r="P56" s="306"/>
      <c r="Q56" s="306"/>
      <c r="R56" s="306"/>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row>
    <row r="57" spans="1:56" x14ac:dyDescent="0.2">
      <c r="A57" s="20"/>
      <c r="B57" s="20"/>
      <c r="C57" s="20"/>
      <c r="D57" s="306"/>
      <c r="E57" s="306"/>
      <c r="F57" s="20"/>
      <c r="G57" s="306"/>
      <c r="H57" s="306"/>
      <c r="I57" s="306"/>
      <c r="J57" s="306"/>
      <c r="K57" s="306"/>
      <c r="L57" s="306"/>
      <c r="M57" s="306"/>
      <c r="N57" s="306"/>
      <c r="O57" s="306"/>
      <c r="P57" s="306"/>
      <c r="Q57" s="306"/>
      <c r="R57" s="306"/>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row>
    <row r="58" spans="1:56" x14ac:dyDescent="0.2">
      <c r="A58" s="20"/>
      <c r="B58" s="20"/>
      <c r="C58" s="20"/>
      <c r="D58" s="306"/>
      <c r="E58" s="306"/>
      <c r="F58" s="20"/>
      <c r="G58" s="306"/>
      <c r="H58" s="306"/>
      <c r="I58" s="306"/>
      <c r="J58" s="306"/>
      <c r="K58" s="306"/>
      <c r="L58" s="306"/>
      <c r="M58" s="306"/>
      <c r="N58" s="306"/>
      <c r="O58" s="306"/>
      <c r="P58" s="306"/>
      <c r="Q58" s="306"/>
      <c r="R58" s="306"/>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row>
    <row r="59" spans="1:56" x14ac:dyDescent="0.2">
      <c r="A59" s="20"/>
      <c r="B59" s="20"/>
      <c r="C59" s="20"/>
      <c r="D59" s="306"/>
      <c r="E59" s="306"/>
      <c r="F59" s="20"/>
      <c r="G59" s="306"/>
      <c r="H59" s="306"/>
      <c r="I59" s="306"/>
      <c r="J59" s="306"/>
      <c r="K59" s="306"/>
      <c r="L59" s="306"/>
      <c r="M59" s="306"/>
      <c r="N59" s="306"/>
      <c r="O59" s="306"/>
      <c r="P59" s="306"/>
      <c r="Q59" s="306"/>
      <c r="R59" s="306"/>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row>
    <row r="60" spans="1:56" x14ac:dyDescent="0.2">
      <c r="A60" s="20"/>
      <c r="B60" s="20"/>
      <c r="C60" s="20"/>
      <c r="D60" s="306"/>
      <c r="E60" s="306"/>
      <c r="F60" s="20"/>
      <c r="G60" s="306"/>
      <c r="H60" s="306"/>
      <c r="I60" s="306"/>
      <c r="J60" s="306"/>
      <c r="K60" s="306"/>
      <c r="L60" s="306"/>
      <c r="M60" s="306"/>
      <c r="N60" s="306"/>
      <c r="O60" s="306"/>
      <c r="P60" s="306"/>
      <c r="Q60" s="306"/>
      <c r="R60" s="306"/>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row>
    <row r="61" spans="1:56" x14ac:dyDescent="0.2">
      <c r="A61" s="20"/>
      <c r="B61" s="20"/>
      <c r="C61" s="20"/>
      <c r="D61" s="306"/>
      <c r="E61" s="306"/>
      <c r="F61" s="20"/>
      <c r="G61" s="306"/>
      <c r="H61" s="306"/>
      <c r="I61" s="306"/>
      <c r="J61" s="306"/>
      <c r="K61" s="306"/>
      <c r="L61" s="306"/>
      <c r="M61" s="306"/>
      <c r="N61" s="306"/>
      <c r="O61" s="306"/>
      <c r="P61" s="306"/>
      <c r="Q61" s="306"/>
      <c r="R61" s="306"/>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row>
    <row r="62" spans="1:56" x14ac:dyDescent="0.2">
      <c r="A62" s="20"/>
      <c r="B62" s="20"/>
      <c r="C62" s="20"/>
      <c r="D62" s="306"/>
      <c r="E62" s="306"/>
      <c r="F62" s="20"/>
      <c r="G62" s="306"/>
      <c r="H62" s="306"/>
      <c r="I62" s="306"/>
      <c r="J62" s="306"/>
      <c r="K62" s="306"/>
      <c r="L62" s="306"/>
      <c r="M62" s="306"/>
      <c r="N62" s="306"/>
      <c r="O62" s="306"/>
      <c r="P62" s="306"/>
      <c r="Q62" s="306"/>
      <c r="R62" s="306"/>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row>
    <row r="63" spans="1:56" x14ac:dyDescent="0.2">
      <c r="A63" s="20"/>
      <c r="B63" s="20"/>
      <c r="C63" s="20"/>
      <c r="D63" s="306"/>
      <c r="E63" s="306"/>
      <c r="F63" s="20"/>
      <c r="G63" s="306"/>
      <c r="H63" s="306"/>
      <c r="I63" s="306"/>
      <c r="J63" s="306"/>
      <c r="K63" s="306"/>
      <c r="L63" s="306"/>
      <c r="M63" s="306"/>
      <c r="N63" s="306"/>
      <c r="O63" s="306"/>
      <c r="P63" s="306"/>
      <c r="Q63" s="306"/>
      <c r="R63" s="306"/>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row>
    <row r="64" spans="1:56" x14ac:dyDescent="0.2">
      <c r="A64" s="20"/>
      <c r="B64" s="20"/>
      <c r="C64" s="20"/>
      <c r="D64" s="306"/>
      <c r="E64" s="306"/>
      <c r="F64" s="20"/>
      <c r="G64" s="306"/>
      <c r="H64" s="306"/>
      <c r="I64" s="306"/>
      <c r="J64" s="306"/>
      <c r="K64" s="306"/>
      <c r="L64" s="306"/>
      <c r="M64" s="306"/>
      <c r="N64" s="306"/>
      <c r="O64" s="306"/>
      <c r="P64" s="306"/>
      <c r="Q64" s="306"/>
      <c r="R64" s="306"/>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row>
    <row r="65" spans="1:56" x14ac:dyDescent="0.2">
      <c r="A65" s="20"/>
      <c r="B65" s="20"/>
      <c r="C65" s="20"/>
      <c r="D65" s="306"/>
      <c r="E65" s="306"/>
      <c r="F65" s="20"/>
      <c r="G65" s="306"/>
      <c r="H65" s="306"/>
      <c r="I65" s="306"/>
      <c r="J65" s="306"/>
      <c r="K65" s="306"/>
      <c r="L65" s="306"/>
      <c r="M65" s="306"/>
      <c r="N65" s="306"/>
      <c r="O65" s="306"/>
      <c r="P65" s="306"/>
      <c r="Q65" s="306"/>
      <c r="R65" s="306"/>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row>
    <row r="66" spans="1:56" x14ac:dyDescent="0.2">
      <c r="A66" s="20"/>
      <c r="B66" s="20"/>
      <c r="C66" s="20"/>
      <c r="D66" s="306"/>
      <c r="E66" s="306"/>
      <c r="F66" s="20"/>
      <c r="G66" s="306"/>
      <c r="H66" s="306"/>
      <c r="I66" s="306"/>
      <c r="J66" s="306"/>
      <c r="K66" s="306"/>
      <c r="L66" s="306"/>
      <c r="M66" s="306"/>
      <c r="N66" s="306"/>
      <c r="O66" s="306"/>
      <c r="P66" s="306"/>
      <c r="Q66" s="306"/>
      <c r="R66" s="306"/>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row>
    <row r="67" spans="1:56" x14ac:dyDescent="0.2">
      <c r="A67" s="20"/>
      <c r="B67" s="20"/>
      <c r="C67" s="20"/>
      <c r="D67" s="306"/>
      <c r="E67" s="306"/>
      <c r="F67" s="20"/>
      <c r="G67" s="306"/>
      <c r="H67" s="306"/>
      <c r="I67" s="306"/>
      <c r="J67" s="306"/>
      <c r="K67" s="306"/>
      <c r="L67" s="306"/>
      <c r="M67" s="306"/>
      <c r="N67" s="306"/>
      <c r="O67" s="306"/>
      <c r="P67" s="306"/>
      <c r="Q67" s="306"/>
      <c r="R67" s="306"/>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row>
    <row r="68" spans="1:56" x14ac:dyDescent="0.2">
      <c r="A68" s="20"/>
      <c r="B68" s="20"/>
      <c r="C68" s="20"/>
      <c r="D68" s="306"/>
      <c r="E68" s="306"/>
      <c r="F68" s="20"/>
      <c r="G68" s="306"/>
      <c r="H68" s="306"/>
      <c r="I68" s="306"/>
      <c r="J68" s="306"/>
      <c r="K68" s="306"/>
      <c r="L68" s="306"/>
      <c r="M68" s="306"/>
      <c r="N68" s="306"/>
      <c r="O68" s="306"/>
      <c r="P68" s="306"/>
      <c r="Q68" s="306"/>
      <c r="R68" s="306"/>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row>
    <row r="69" spans="1:56" x14ac:dyDescent="0.2">
      <c r="A69" s="20"/>
      <c r="B69" s="20"/>
      <c r="C69" s="20"/>
      <c r="D69" s="306"/>
      <c r="E69" s="306"/>
      <c r="F69" s="20"/>
      <c r="G69" s="306"/>
      <c r="H69" s="306"/>
      <c r="I69" s="306"/>
      <c r="J69" s="306"/>
      <c r="K69" s="306"/>
      <c r="L69" s="306"/>
      <c r="M69" s="306"/>
      <c r="N69" s="306"/>
      <c r="O69" s="306"/>
      <c r="P69" s="306"/>
      <c r="Q69" s="306"/>
      <c r="R69" s="306"/>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row>
    <row r="70" spans="1:56" x14ac:dyDescent="0.2">
      <c r="A70" s="20"/>
      <c r="B70" s="20"/>
      <c r="C70" s="20"/>
      <c r="D70" s="306"/>
      <c r="E70" s="306"/>
      <c r="F70" s="20"/>
      <c r="G70" s="306"/>
      <c r="H70" s="306"/>
      <c r="I70" s="306"/>
      <c r="J70" s="306"/>
      <c r="K70" s="306"/>
      <c r="L70" s="306"/>
      <c r="M70" s="306"/>
      <c r="N70" s="306"/>
      <c r="O70" s="306"/>
      <c r="P70" s="306"/>
      <c r="Q70" s="306"/>
      <c r="R70" s="306"/>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row>
    <row r="71" spans="1:56" x14ac:dyDescent="0.2">
      <c r="A71" s="20"/>
      <c r="B71" s="20"/>
      <c r="C71" s="20"/>
      <c r="D71" s="306"/>
      <c r="E71" s="306"/>
      <c r="F71" s="20"/>
      <c r="G71" s="306"/>
      <c r="H71" s="306"/>
      <c r="I71" s="306"/>
      <c r="J71" s="306"/>
      <c r="K71" s="306"/>
      <c r="L71" s="306"/>
      <c r="M71" s="306"/>
      <c r="N71" s="306"/>
      <c r="O71" s="306"/>
      <c r="P71" s="306"/>
      <c r="Q71" s="306"/>
      <c r="R71" s="306"/>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row>
    <row r="72" spans="1:56" x14ac:dyDescent="0.2">
      <c r="A72" s="20"/>
      <c r="B72" s="20"/>
      <c r="C72" s="20"/>
      <c r="D72" s="306"/>
      <c r="E72" s="306"/>
      <c r="F72" s="20"/>
      <c r="G72" s="306"/>
      <c r="H72" s="306"/>
      <c r="I72" s="306"/>
      <c r="J72" s="306"/>
      <c r="K72" s="306"/>
      <c r="L72" s="306"/>
      <c r="M72" s="306"/>
      <c r="N72" s="306"/>
      <c r="O72" s="306"/>
      <c r="P72" s="306"/>
      <c r="Q72" s="306"/>
      <c r="R72" s="306"/>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row>
    <row r="73" spans="1:56" x14ac:dyDescent="0.2">
      <c r="A73" s="20"/>
      <c r="B73" s="20"/>
      <c r="C73" s="20"/>
      <c r="D73" s="306"/>
      <c r="E73" s="306"/>
      <c r="F73" s="20"/>
      <c r="G73" s="306"/>
      <c r="H73" s="306"/>
      <c r="I73" s="306"/>
      <c r="J73" s="306"/>
      <c r="K73" s="306"/>
      <c r="L73" s="306"/>
      <c r="M73" s="306"/>
      <c r="N73" s="306"/>
      <c r="O73" s="306"/>
      <c r="P73" s="306"/>
      <c r="Q73" s="306"/>
      <c r="R73" s="306"/>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row>
    <row r="74" spans="1:56" x14ac:dyDescent="0.2">
      <c r="A74" s="20"/>
      <c r="B74" s="20"/>
      <c r="C74" s="20"/>
      <c r="D74" s="306"/>
      <c r="E74" s="306"/>
      <c r="F74" s="20"/>
      <c r="G74" s="306"/>
      <c r="H74" s="306"/>
      <c r="I74" s="306"/>
      <c r="J74" s="306"/>
      <c r="K74" s="306"/>
      <c r="L74" s="306"/>
      <c r="M74" s="306"/>
      <c r="N74" s="306"/>
      <c r="O74" s="306"/>
      <c r="P74" s="306"/>
      <c r="Q74" s="306"/>
      <c r="R74" s="306"/>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row>
    <row r="75" spans="1:56" x14ac:dyDescent="0.2">
      <c r="A75" s="20"/>
      <c r="B75" s="20"/>
      <c r="C75" s="20"/>
      <c r="D75" s="306"/>
      <c r="E75" s="306"/>
      <c r="F75" s="20"/>
      <c r="G75" s="306"/>
      <c r="H75" s="306"/>
      <c r="I75" s="306"/>
      <c r="J75" s="306"/>
      <c r="K75" s="306"/>
      <c r="L75" s="306"/>
      <c r="M75" s="306"/>
      <c r="N75" s="306"/>
      <c r="O75" s="306"/>
      <c r="P75" s="306"/>
      <c r="Q75" s="306"/>
      <c r="R75" s="306"/>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row>
    <row r="76" spans="1:56" x14ac:dyDescent="0.2">
      <c r="A76" s="20"/>
      <c r="B76" s="20"/>
      <c r="C76" s="20"/>
      <c r="D76" s="306"/>
      <c r="E76" s="306"/>
      <c r="F76" s="20"/>
      <c r="G76" s="306"/>
      <c r="H76" s="306"/>
      <c r="I76" s="306"/>
      <c r="J76" s="306"/>
      <c r="K76" s="306"/>
      <c r="L76" s="306"/>
      <c r="M76" s="306"/>
      <c r="N76" s="306"/>
      <c r="O76" s="306"/>
      <c r="P76" s="306"/>
      <c r="Q76" s="306"/>
      <c r="R76" s="306"/>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row>
    <row r="77" spans="1:56" x14ac:dyDescent="0.2">
      <c r="A77" s="20"/>
      <c r="B77" s="20"/>
      <c r="C77" s="20"/>
      <c r="D77" s="306"/>
      <c r="E77" s="306"/>
      <c r="F77" s="20"/>
      <c r="G77" s="306"/>
      <c r="H77" s="306"/>
      <c r="I77" s="306"/>
      <c r="J77" s="306"/>
      <c r="K77" s="306"/>
      <c r="L77" s="306"/>
      <c r="M77" s="306"/>
      <c r="N77" s="306"/>
      <c r="O77" s="306"/>
      <c r="P77" s="306"/>
      <c r="Q77" s="306"/>
      <c r="R77" s="306"/>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row>
    <row r="78" spans="1:56" x14ac:dyDescent="0.2">
      <c r="A78" s="20"/>
      <c r="B78" s="20"/>
      <c r="C78" s="20"/>
      <c r="D78" s="306"/>
      <c r="E78" s="306"/>
      <c r="F78" s="20"/>
      <c r="G78" s="306"/>
      <c r="H78" s="306"/>
      <c r="I78" s="306"/>
      <c r="J78" s="306"/>
      <c r="K78" s="306"/>
      <c r="L78" s="306"/>
      <c r="M78" s="306"/>
      <c r="N78" s="306"/>
      <c r="O78" s="306"/>
      <c r="P78" s="306"/>
      <c r="Q78" s="306"/>
      <c r="R78" s="306"/>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row>
    <row r="79" spans="1:56" x14ac:dyDescent="0.2">
      <c r="A79" s="20"/>
      <c r="B79" s="20"/>
      <c r="C79" s="20"/>
      <c r="D79" s="306"/>
      <c r="E79" s="306"/>
      <c r="F79" s="20"/>
      <c r="G79" s="306"/>
      <c r="H79" s="306"/>
      <c r="I79" s="306"/>
      <c r="J79" s="306"/>
      <c r="K79" s="306"/>
      <c r="L79" s="306"/>
      <c r="M79" s="306"/>
      <c r="N79" s="306"/>
      <c r="O79" s="306"/>
      <c r="P79" s="306"/>
      <c r="Q79" s="306"/>
      <c r="R79" s="306"/>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row>
    <row r="80" spans="1:56" x14ac:dyDescent="0.2">
      <c r="A80" s="20"/>
      <c r="B80" s="20"/>
      <c r="C80" s="20"/>
      <c r="D80" s="306"/>
      <c r="E80" s="306"/>
      <c r="F80" s="20"/>
      <c r="G80" s="306"/>
      <c r="H80" s="306"/>
      <c r="I80" s="306"/>
      <c r="J80" s="306"/>
      <c r="K80" s="306"/>
      <c r="L80" s="306"/>
      <c r="M80" s="306"/>
      <c r="N80" s="306"/>
      <c r="O80" s="306"/>
      <c r="P80" s="306"/>
      <c r="Q80" s="306"/>
      <c r="R80" s="306"/>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row>
    <row r="81" spans="1:56" x14ac:dyDescent="0.2">
      <c r="A81" s="20"/>
      <c r="B81" s="20"/>
      <c r="C81" s="20"/>
      <c r="D81" s="306"/>
      <c r="E81" s="306"/>
      <c r="F81" s="20"/>
      <c r="G81" s="306"/>
      <c r="H81" s="306"/>
      <c r="I81" s="306"/>
      <c r="J81" s="306"/>
      <c r="K81" s="306"/>
      <c r="L81" s="306"/>
      <c r="M81" s="306"/>
      <c r="N81" s="306"/>
      <c r="O81" s="306"/>
      <c r="P81" s="306"/>
      <c r="Q81" s="306"/>
      <c r="R81" s="306"/>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row>
    <row r="82" spans="1:56" x14ac:dyDescent="0.2">
      <c r="A82" s="20"/>
      <c r="B82" s="20"/>
      <c r="C82" s="20"/>
      <c r="D82" s="306"/>
      <c r="E82" s="306"/>
      <c r="F82" s="20"/>
      <c r="G82" s="306"/>
      <c r="H82" s="306"/>
      <c r="I82" s="306"/>
      <c r="J82" s="306"/>
      <c r="K82" s="306"/>
      <c r="L82" s="306"/>
      <c r="M82" s="306"/>
      <c r="N82" s="306"/>
      <c r="O82" s="306"/>
      <c r="P82" s="306"/>
      <c r="Q82" s="306"/>
      <c r="R82" s="306"/>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row>
    <row r="83" spans="1:56" x14ac:dyDescent="0.2">
      <c r="A83" s="20"/>
      <c r="B83" s="20"/>
      <c r="C83" s="20"/>
      <c r="D83" s="306"/>
      <c r="E83" s="306"/>
      <c r="F83" s="20"/>
      <c r="G83" s="306"/>
      <c r="H83" s="306"/>
      <c r="I83" s="306"/>
      <c r="J83" s="306"/>
      <c r="K83" s="306"/>
      <c r="L83" s="306"/>
      <c r="M83" s="306"/>
      <c r="N83" s="306"/>
      <c r="O83" s="306"/>
      <c r="P83" s="306"/>
      <c r="Q83" s="306"/>
      <c r="R83" s="306"/>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row>
    <row r="84" spans="1:56" x14ac:dyDescent="0.2">
      <c r="A84" s="20"/>
      <c r="B84" s="20"/>
      <c r="C84" s="20"/>
      <c r="D84" s="306"/>
      <c r="E84" s="306"/>
      <c r="F84" s="20"/>
      <c r="G84" s="306"/>
      <c r="H84" s="306"/>
      <c r="I84" s="306"/>
      <c r="J84" s="306"/>
      <c r="K84" s="306"/>
      <c r="L84" s="306"/>
      <c r="M84" s="306"/>
      <c r="N84" s="306"/>
      <c r="O84" s="306"/>
      <c r="P84" s="306"/>
      <c r="Q84" s="306"/>
      <c r="R84" s="306"/>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row>
    <row r="85" spans="1:56" x14ac:dyDescent="0.2">
      <c r="A85" s="20"/>
      <c r="B85" s="20"/>
      <c r="C85" s="20"/>
      <c r="D85" s="306"/>
      <c r="E85" s="306"/>
      <c r="F85" s="20"/>
      <c r="G85" s="306"/>
      <c r="H85" s="306"/>
      <c r="I85" s="306"/>
      <c r="J85" s="306"/>
      <c r="K85" s="306"/>
      <c r="L85" s="306"/>
      <c r="M85" s="306"/>
      <c r="N85" s="306"/>
      <c r="O85" s="306"/>
      <c r="P85" s="306"/>
      <c r="Q85" s="306"/>
      <c r="R85" s="306"/>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row>
    <row r="86" spans="1:56" x14ac:dyDescent="0.2">
      <c r="A86" s="20"/>
      <c r="B86" s="20"/>
      <c r="C86" s="20"/>
      <c r="D86" s="306"/>
      <c r="E86" s="306"/>
      <c r="F86" s="20"/>
      <c r="G86" s="306"/>
      <c r="H86" s="306"/>
      <c r="I86" s="306"/>
      <c r="J86" s="306"/>
      <c r="K86" s="306"/>
      <c r="L86" s="306"/>
      <c r="M86" s="306"/>
      <c r="N86" s="306"/>
      <c r="O86" s="306"/>
      <c r="P86" s="306"/>
      <c r="Q86" s="306"/>
      <c r="R86" s="306"/>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row>
    <row r="87" spans="1:56" x14ac:dyDescent="0.2">
      <c r="A87" s="20"/>
      <c r="B87" s="20"/>
      <c r="C87" s="20"/>
      <c r="D87" s="306"/>
      <c r="E87" s="306"/>
      <c r="F87" s="20"/>
      <c r="G87" s="306"/>
      <c r="H87" s="306"/>
      <c r="I87" s="306"/>
      <c r="J87" s="306"/>
      <c r="K87" s="306"/>
      <c r="L87" s="306"/>
      <c r="M87" s="306"/>
      <c r="N87" s="306"/>
      <c r="O87" s="306"/>
      <c r="P87" s="306"/>
      <c r="Q87" s="306"/>
      <c r="R87" s="306"/>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row>
    <row r="88" spans="1:56" x14ac:dyDescent="0.2">
      <c r="A88" s="20"/>
      <c r="B88" s="20"/>
      <c r="C88" s="20"/>
      <c r="D88" s="306"/>
      <c r="E88" s="306"/>
      <c r="F88" s="20"/>
      <c r="G88" s="306"/>
      <c r="H88" s="306"/>
      <c r="I88" s="306"/>
      <c r="J88" s="306"/>
      <c r="K88" s="306"/>
      <c r="L88" s="306"/>
      <c r="M88" s="306"/>
      <c r="N88" s="306"/>
      <c r="O88" s="306"/>
      <c r="P88" s="306"/>
      <c r="Q88" s="306"/>
      <c r="R88" s="306"/>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row>
    <row r="89" spans="1:56" x14ac:dyDescent="0.2">
      <c r="A89" s="20"/>
      <c r="B89" s="20"/>
      <c r="C89" s="20"/>
      <c r="D89" s="306"/>
      <c r="E89" s="306"/>
      <c r="F89" s="20"/>
      <c r="G89" s="306"/>
      <c r="H89" s="306"/>
      <c r="I89" s="306"/>
      <c r="J89" s="306"/>
      <c r="K89" s="306"/>
      <c r="L89" s="306"/>
      <c r="M89" s="306"/>
      <c r="N89" s="306"/>
      <c r="O89" s="306"/>
      <c r="P89" s="306"/>
      <c r="Q89" s="306"/>
      <c r="R89" s="306"/>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row>
    <row r="90" spans="1:56" x14ac:dyDescent="0.2">
      <c r="A90" s="20"/>
      <c r="B90" s="20"/>
      <c r="C90" s="20"/>
      <c r="D90" s="306"/>
      <c r="E90" s="306"/>
      <c r="F90" s="20"/>
      <c r="G90" s="306"/>
      <c r="H90" s="306"/>
      <c r="I90" s="306"/>
      <c r="J90" s="306"/>
      <c r="K90" s="306"/>
      <c r="L90" s="306"/>
      <c r="M90" s="306"/>
      <c r="N90" s="306"/>
      <c r="O90" s="306"/>
      <c r="P90" s="306"/>
      <c r="Q90" s="306"/>
      <c r="R90" s="306"/>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row>
    <row r="91" spans="1:56" x14ac:dyDescent="0.2">
      <c r="A91" s="20"/>
      <c r="B91" s="20"/>
      <c r="C91" s="20"/>
      <c r="D91" s="306"/>
      <c r="E91" s="306"/>
      <c r="F91" s="20"/>
      <c r="G91" s="306"/>
      <c r="H91" s="306"/>
      <c r="I91" s="306"/>
      <c r="J91" s="306"/>
      <c r="K91" s="306"/>
      <c r="L91" s="306"/>
      <c r="M91" s="306"/>
      <c r="N91" s="306"/>
      <c r="O91" s="306"/>
      <c r="P91" s="306"/>
      <c r="Q91" s="306"/>
      <c r="R91" s="306"/>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row>
    <row r="92" spans="1:56" x14ac:dyDescent="0.2">
      <c r="A92" s="20"/>
      <c r="B92" s="20"/>
      <c r="C92" s="20"/>
      <c r="D92" s="306"/>
      <c r="E92" s="306"/>
      <c r="F92" s="20"/>
      <c r="G92" s="306"/>
      <c r="H92" s="306"/>
      <c r="I92" s="306"/>
      <c r="J92" s="306"/>
      <c r="K92" s="306"/>
      <c r="L92" s="306"/>
      <c r="M92" s="306"/>
      <c r="N92" s="306"/>
      <c r="O92" s="306"/>
      <c r="P92" s="306"/>
      <c r="Q92" s="306"/>
      <c r="R92" s="306"/>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row>
    <row r="93" spans="1:56" x14ac:dyDescent="0.2">
      <c r="A93" s="20"/>
      <c r="B93" s="20"/>
      <c r="C93" s="20"/>
      <c r="D93" s="306"/>
      <c r="E93" s="306"/>
      <c r="F93" s="20"/>
      <c r="G93" s="306"/>
      <c r="H93" s="306"/>
      <c r="I93" s="306"/>
      <c r="J93" s="306"/>
      <c r="K93" s="306"/>
      <c r="L93" s="306"/>
      <c r="M93" s="306"/>
      <c r="N93" s="306"/>
      <c r="O93" s="306"/>
      <c r="P93" s="306"/>
      <c r="Q93" s="306"/>
      <c r="R93" s="306"/>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row>
    <row r="94" spans="1:56" x14ac:dyDescent="0.2">
      <c r="A94" s="20"/>
      <c r="B94" s="20"/>
      <c r="C94" s="20"/>
      <c r="D94" s="306"/>
      <c r="E94" s="306"/>
      <c r="F94" s="20"/>
      <c r="G94" s="306"/>
      <c r="H94" s="306"/>
      <c r="I94" s="306"/>
      <c r="J94" s="306"/>
      <c r="K94" s="306"/>
      <c r="L94" s="306"/>
      <c r="M94" s="306"/>
      <c r="N94" s="306"/>
      <c r="O94" s="306"/>
      <c r="P94" s="306"/>
      <c r="Q94" s="306"/>
      <c r="R94" s="306"/>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row>
    <row r="95" spans="1:56" x14ac:dyDescent="0.2">
      <c r="A95" s="20"/>
      <c r="B95" s="20"/>
      <c r="C95" s="20"/>
      <c r="D95" s="306"/>
      <c r="E95" s="306"/>
      <c r="F95" s="20"/>
      <c r="G95" s="306"/>
      <c r="H95" s="306"/>
      <c r="I95" s="306"/>
      <c r="J95" s="306"/>
      <c r="K95" s="306"/>
      <c r="L95" s="306"/>
      <c r="M95" s="306"/>
      <c r="N95" s="306"/>
      <c r="O95" s="306"/>
      <c r="P95" s="306"/>
      <c r="Q95" s="306"/>
      <c r="R95" s="306"/>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row>
    <row r="96" spans="1:56" x14ac:dyDescent="0.2">
      <c r="A96" s="20"/>
      <c r="B96" s="20"/>
      <c r="C96" s="20"/>
      <c r="D96" s="306"/>
      <c r="E96" s="306"/>
      <c r="F96" s="20"/>
      <c r="G96" s="306"/>
      <c r="H96" s="306"/>
      <c r="I96" s="306"/>
      <c r="J96" s="306"/>
      <c r="K96" s="306"/>
      <c r="L96" s="306"/>
      <c r="M96" s="306"/>
      <c r="N96" s="306"/>
      <c r="O96" s="306"/>
      <c r="P96" s="306"/>
      <c r="Q96" s="306"/>
      <c r="R96" s="306"/>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row>
  </sheetData>
  <mergeCells count="7">
    <mergeCell ref="O3:R3"/>
    <mergeCell ref="A2:K2"/>
    <mergeCell ref="A5:C5"/>
    <mergeCell ref="A6:C6"/>
    <mergeCell ref="D3:E3"/>
    <mergeCell ref="G3:H3"/>
    <mergeCell ref="J3:M3"/>
  </mergeCells>
  <hyperlinks>
    <hyperlink ref="B1" location="CONTENTS!A1" display="Contents"/>
  </hyperlinks>
  <printOptions horizontalCentered="1" verticalCentered="1"/>
  <pageMargins left="0.7" right="0.7" top="0.75" bottom="0.75" header="0.3" footer="0.3"/>
  <pageSetup paperSize="9" scale="78"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sheetPr>
  <dimension ref="A1:BD310"/>
  <sheetViews>
    <sheetView zoomScale="90" zoomScaleNormal="90" zoomScaleSheetLayoutView="90" workbookViewId="0">
      <pane xSplit="2" ySplit="6" topLeftCell="C43"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8" customWidth="1"/>
    <col min="2" max="2" width="29.5703125" bestFit="1" customWidth="1"/>
    <col min="3" max="4" width="8.5703125" bestFit="1" customWidth="1"/>
    <col min="5" max="5" width="6.85546875" bestFit="1" customWidth="1"/>
    <col min="6" max="6" width="10.5703125" bestFit="1" customWidth="1"/>
    <col min="7" max="7" width="9.5703125" customWidth="1"/>
    <col min="8" max="8" width="1.42578125" customWidth="1"/>
    <col min="9" max="9" width="8.5703125" bestFit="1" customWidth="1"/>
    <col min="10" max="10" width="9.28515625" customWidth="1"/>
    <col min="11" max="11" width="7.85546875" bestFit="1" customWidth="1"/>
    <col min="12" max="12" width="10.5703125" bestFit="1" customWidth="1"/>
    <col min="13" max="13" width="9.85546875" bestFit="1" customWidth="1"/>
    <col min="14" max="14" width="2" customWidth="1"/>
    <col min="15" max="15" width="6.28515625" customWidth="1"/>
    <col min="16" max="16" width="7.5703125" bestFit="1" customWidth="1"/>
    <col min="17" max="17" width="6.28515625" customWidth="1"/>
    <col min="18" max="18" width="10.5703125" bestFit="1" customWidth="1"/>
    <col min="19" max="19" width="8.5703125" bestFit="1" customWidth="1"/>
    <col min="20" max="20" width="2" customWidth="1"/>
    <col min="21" max="21" width="10.85546875" customWidth="1"/>
    <col min="22" max="22" width="10.140625" customWidth="1"/>
    <col min="23" max="23" width="7.85546875" bestFit="1" customWidth="1"/>
    <col min="24" max="24" width="11.5703125" bestFit="1" customWidth="1"/>
    <col min="25" max="25" width="9.5703125" customWidth="1"/>
    <col min="26" max="26" width="33.140625" bestFit="1" customWidth="1"/>
    <col min="27" max="27" width="15.5703125" customWidth="1"/>
    <col min="28" max="28" width="16.42578125" bestFit="1" customWidth="1"/>
    <col min="29" max="29" width="15" bestFit="1" customWidth="1"/>
    <col min="30" max="30" width="16.42578125" bestFit="1" customWidth="1"/>
    <col min="31" max="31" width="17.85546875" bestFit="1" customWidth="1"/>
  </cols>
  <sheetData>
    <row r="1" spans="1:56" ht="21" customHeight="1" x14ac:dyDescent="0.2">
      <c r="A1" s="1" t="s">
        <v>0</v>
      </c>
      <c r="B1" s="2" t="s">
        <v>1</v>
      </c>
      <c r="C1" s="4"/>
      <c r="D1" s="5"/>
      <c r="E1" s="5"/>
      <c r="F1" s="5"/>
      <c r="G1" s="6"/>
      <c r="H1" s="5"/>
      <c r="I1" s="7"/>
      <c r="J1" s="7"/>
      <c r="K1" s="5"/>
      <c r="L1" s="5"/>
      <c r="M1" s="5"/>
      <c r="N1" s="5"/>
      <c r="O1" s="5"/>
      <c r="P1" s="5"/>
      <c r="Q1" s="5"/>
      <c r="R1" s="5"/>
      <c r="S1" s="5"/>
      <c r="T1" s="5"/>
      <c r="U1" s="5"/>
      <c r="V1" s="5"/>
      <c r="W1" s="5"/>
      <c r="X1" s="5"/>
      <c r="Y1" s="64"/>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row>
    <row r="2" spans="1:56" ht="30" customHeight="1" x14ac:dyDescent="0.2">
      <c r="A2" s="353" t="s">
        <v>234</v>
      </c>
      <c r="B2" s="354"/>
      <c r="C2" s="355"/>
      <c r="D2" s="355"/>
      <c r="E2" s="355"/>
      <c r="F2" s="355"/>
      <c r="G2" s="355"/>
      <c r="H2" s="354"/>
      <c r="I2" s="355"/>
      <c r="J2" s="355"/>
      <c r="K2" s="355"/>
      <c r="L2" s="355"/>
      <c r="M2" s="355"/>
      <c r="N2" s="354"/>
      <c r="O2" s="355"/>
      <c r="P2" s="355"/>
      <c r="Q2" s="355"/>
      <c r="R2" s="355"/>
      <c r="S2" s="355"/>
      <c r="T2" s="355"/>
      <c r="U2" s="355"/>
      <c r="V2" s="355"/>
      <c r="W2" s="355"/>
      <c r="X2" s="355"/>
      <c r="Y2" s="356"/>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row>
    <row r="3" spans="1:56" ht="30" customHeight="1" x14ac:dyDescent="0.2">
      <c r="A3" s="358"/>
      <c r="B3" s="359"/>
      <c r="C3" s="952" t="s">
        <v>585</v>
      </c>
      <c r="D3" s="952"/>
      <c r="E3" s="952"/>
      <c r="F3" s="952"/>
      <c r="G3" s="952"/>
      <c r="H3" s="360"/>
      <c r="I3" s="952" t="s">
        <v>585</v>
      </c>
      <c r="J3" s="952"/>
      <c r="K3" s="952"/>
      <c r="L3" s="952"/>
      <c r="M3" s="952"/>
      <c r="N3" s="360"/>
      <c r="O3" s="952" t="s">
        <v>585</v>
      </c>
      <c r="P3" s="952"/>
      <c r="Q3" s="952"/>
      <c r="R3" s="952"/>
      <c r="S3" s="952"/>
      <c r="T3" s="360"/>
      <c r="U3" s="952" t="s">
        <v>585</v>
      </c>
      <c r="V3" s="952"/>
      <c r="W3" s="952"/>
      <c r="X3" s="952"/>
      <c r="Y3" s="953"/>
      <c r="Z3" s="357"/>
      <c r="AA3" s="357"/>
      <c r="AB3" s="357"/>
      <c r="AC3" s="357"/>
      <c r="AD3" s="357"/>
      <c r="AE3" s="357"/>
      <c r="AF3" s="357"/>
      <c r="AG3" s="357"/>
      <c r="AH3" s="357"/>
      <c r="AI3" s="357"/>
      <c r="AJ3" s="357"/>
      <c r="AK3" s="357"/>
      <c r="AL3" s="357"/>
      <c r="AM3" s="357"/>
      <c r="AN3" s="357"/>
      <c r="AO3" s="357"/>
      <c r="AP3" s="357"/>
      <c r="AQ3" s="357"/>
      <c r="AR3" s="357"/>
      <c r="AS3" s="357"/>
      <c r="AT3" s="357"/>
      <c r="AU3" s="357"/>
      <c r="AV3" s="357"/>
      <c r="AW3" s="357"/>
      <c r="AX3" s="357"/>
      <c r="AY3" s="357"/>
      <c r="AZ3" s="357"/>
      <c r="BA3" s="357"/>
      <c r="BB3" s="357"/>
      <c r="BC3" s="357"/>
      <c r="BD3" s="357"/>
    </row>
    <row r="4" spans="1:56" ht="27" customHeight="1" x14ac:dyDescent="0.2">
      <c r="A4" s="361"/>
      <c r="B4" s="362"/>
      <c r="C4" s="950" t="s">
        <v>224</v>
      </c>
      <c r="D4" s="950"/>
      <c r="E4" s="950"/>
      <c r="F4" s="950"/>
      <c r="G4" s="950"/>
      <c r="H4" s="363"/>
      <c r="I4" s="950" t="s">
        <v>223</v>
      </c>
      <c r="J4" s="950"/>
      <c r="K4" s="950"/>
      <c r="L4" s="950"/>
      <c r="M4" s="950"/>
      <c r="N4" s="363"/>
      <c r="O4" s="950" t="s">
        <v>119</v>
      </c>
      <c r="P4" s="950"/>
      <c r="Q4" s="950"/>
      <c r="R4" s="950"/>
      <c r="S4" s="950"/>
      <c r="T4" s="364"/>
      <c r="U4" s="950" t="s">
        <v>235</v>
      </c>
      <c r="V4" s="950"/>
      <c r="W4" s="950"/>
      <c r="X4" s="950"/>
      <c r="Y4" s="951"/>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row>
    <row r="5" spans="1:56" ht="30" customHeight="1" x14ac:dyDescent="0.2">
      <c r="A5" s="358"/>
      <c r="B5" s="359"/>
      <c r="C5" s="366" t="s">
        <v>131</v>
      </c>
      <c r="D5" s="366" t="s">
        <v>132</v>
      </c>
      <c r="E5" s="366" t="s">
        <v>133</v>
      </c>
      <c r="F5" s="366" t="s">
        <v>119</v>
      </c>
      <c r="G5" s="366" t="s">
        <v>120</v>
      </c>
      <c r="H5" s="359"/>
      <c r="I5" s="366" t="s">
        <v>131</v>
      </c>
      <c r="J5" s="366" t="s">
        <v>132</v>
      </c>
      <c r="K5" s="366" t="s">
        <v>133</v>
      </c>
      <c r="L5" s="366" t="s">
        <v>119</v>
      </c>
      <c r="M5" s="366" t="s">
        <v>120</v>
      </c>
      <c r="N5" s="359"/>
      <c r="O5" s="366" t="s">
        <v>131</v>
      </c>
      <c r="P5" s="366" t="s">
        <v>132</v>
      </c>
      <c r="Q5" s="366" t="s">
        <v>133</v>
      </c>
      <c r="R5" s="366" t="s">
        <v>119</v>
      </c>
      <c r="S5" s="366" t="s">
        <v>120</v>
      </c>
      <c r="T5" s="359"/>
      <c r="U5" s="366" t="s">
        <v>131</v>
      </c>
      <c r="V5" s="366" t="s">
        <v>132</v>
      </c>
      <c r="W5" s="366" t="s">
        <v>133</v>
      </c>
      <c r="X5" s="366" t="s">
        <v>119</v>
      </c>
      <c r="Y5" s="367" t="s">
        <v>120</v>
      </c>
      <c r="Z5" s="357"/>
      <c r="AA5" s="357"/>
      <c r="AB5" s="357"/>
      <c r="AC5" s="357"/>
      <c r="AD5" s="357"/>
      <c r="AE5" s="357"/>
      <c r="AF5" s="357"/>
      <c r="AG5" s="357"/>
      <c r="AH5" s="357"/>
      <c r="AI5" s="357"/>
      <c r="AJ5" s="357"/>
      <c r="AK5" s="357"/>
      <c r="AL5" s="357"/>
      <c r="AM5" s="357"/>
      <c r="AN5" s="357"/>
      <c r="AO5" s="357"/>
      <c r="AP5" s="357"/>
      <c r="AQ5" s="357"/>
      <c r="AR5" s="357"/>
      <c r="AS5" s="357"/>
      <c r="AT5" s="357"/>
      <c r="AU5" s="357"/>
      <c r="AV5" s="357"/>
      <c r="AW5" s="357"/>
      <c r="AX5" s="357"/>
      <c r="AY5" s="357"/>
      <c r="AZ5" s="357"/>
      <c r="BA5" s="357"/>
      <c r="BB5" s="357"/>
      <c r="BC5" s="357"/>
      <c r="BD5" s="357"/>
    </row>
    <row r="6" spans="1:56" ht="30" customHeight="1" x14ac:dyDescent="0.2">
      <c r="A6" s="948" t="s">
        <v>11</v>
      </c>
      <c r="B6" s="949"/>
      <c r="C6" s="613">
        <f>SUM(C7:C48)</f>
        <v>6124</v>
      </c>
      <c r="D6" s="613">
        <f>SUM(D7:D48)</f>
        <v>6218</v>
      </c>
      <c r="E6" s="613">
        <f>SUM(E7:E48)</f>
        <v>28</v>
      </c>
      <c r="F6" s="613">
        <f>SUM(F7:F48)</f>
        <v>107</v>
      </c>
      <c r="G6" s="613">
        <f>SUM(G7:G48)</f>
        <v>12477</v>
      </c>
      <c r="H6" s="362"/>
      <c r="I6" s="613">
        <f>SUM(I7:I48)</f>
        <v>7402</v>
      </c>
      <c r="J6" s="613">
        <f>SUM(J7:J48)</f>
        <v>12232</v>
      </c>
      <c r="K6" s="613">
        <f>SUM(K7:K48)</f>
        <v>19</v>
      </c>
      <c r="L6" s="613">
        <f>SUM(L7:L48)</f>
        <v>1124</v>
      </c>
      <c r="M6" s="613">
        <f>SUM(M7:M48)</f>
        <v>20777</v>
      </c>
      <c r="N6" s="362"/>
      <c r="O6" s="613">
        <f>SUM(O7:O48)</f>
        <v>7</v>
      </c>
      <c r="P6" s="613">
        <f>SUM(P7:P48)</f>
        <v>15</v>
      </c>
      <c r="Q6" s="613">
        <f>SUM(Q7:Q48)</f>
        <v>0</v>
      </c>
      <c r="R6" s="613">
        <f>SUM(R7:R48)</f>
        <v>3633</v>
      </c>
      <c r="S6" s="613">
        <f>SUM(S7:S48)</f>
        <v>3655</v>
      </c>
      <c r="T6" s="362"/>
      <c r="U6" s="613">
        <f>SUM(U7:U48)</f>
        <v>13533</v>
      </c>
      <c r="V6" s="613">
        <f t="shared" ref="V6:Y6" si="0">SUM(V7:V48)</f>
        <v>18465</v>
      </c>
      <c r="W6" s="613">
        <f t="shared" si="0"/>
        <v>47</v>
      </c>
      <c r="X6" s="613">
        <f t="shared" si="0"/>
        <v>4864</v>
      </c>
      <c r="Y6" s="614">
        <f t="shared" si="0"/>
        <v>36909</v>
      </c>
      <c r="Z6" s="365"/>
      <c r="AA6" s="368"/>
      <c r="AB6" s="368"/>
      <c r="AC6" s="368"/>
      <c r="AD6" s="368"/>
      <c r="AE6" s="368"/>
      <c r="AF6" s="365"/>
      <c r="AG6" s="365"/>
      <c r="AH6" s="365"/>
      <c r="AI6" s="365"/>
      <c r="AJ6" s="365"/>
      <c r="AK6" s="365"/>
      <c r="AL6" s="365"/>
      <c r="AM6" s="365"/>
      <c r="AN6" s="365"/>
      <c r="AO6" s="365"/>
      <c r="AP6" s="365"/>
      <c r="AQ6" s="365"/>
      <c r="AR6" s="365"/>
      <c r="AS6" s="365"/>
      <c r="AT6" s="365"/>
      <c r="AU6" s="365"/>
      <c r="AV6" s="365"/>
      <c r="AW6" s="365"/>
      <c r="AX6" s="365"/>
      <c r="AY6" s="365"/>
      <c r="AZ6" s="365"/>
      <c r="BA6" s="365"/>
      <c r="BB6" s="365"/>
      <c r="BC6" s="365"/>
      <c r="BD6" s="365"/>
    </row>
    <row r="7" spans="1:56" ht="16.5" customHeight="1" x14ac:dyDescent="0.2">
      <c r="A7" s="369"/>
      <c r="B7" s="370" t="s">
        <v>12</v>
      </c>
      <c r="C7" s="371">
        <v>212</v>
      </c>
      <c r="D7" s="372">
        <v>166</v>
      </c>
      <c r="E7" s="371">
        <v>0</v>
      </c>
      <c r="F7" s="371">
        <v>0</v>
      </c>
      <c r="G7" s="373">
        <f>SUM(C7:F7)</f>
        <v>378</v>
      </c>
      <c r="H7" s="363"/>
      <c r="I7" s="371">
        <v>584</v>
      </c>
      <c r="J7" s="371">
        <v>828</v>
      </c>
      <c r="K7" s="371">
        <v>2</v>
      </c>
      <c r="L7" s="371">
        <v>2</v>
      </c>
      <c r="M7" s="373">
        <f>SUM(I7:L7)</f>
        <v>1416</v>
      </c>
      <c r="N7" s="363"/>
      <c r="O7" s="371">
        <v>0</v>
      </c>
      <c r="P7" s="371">
        <v>0</v>
      </c>
      <c r="Q7" s="371">
        <v>0</v>
      </c>
      <c r="R7" s="371">
        <v>0</v>
      </c>
      <c r="S7" s="373">
        <f>SUM(O7:R7)</f>
        <v>0</v>
      </c>
      <c r="T7" s="363"/>
      <c r="U7" s="373">
        <f>C7+I7+O7</f>
        <v>796</v>
      </c>
      <c r="V7" s="373">
        <f t="shared" ref="V7:Y22" si="1">D7+J7+P7</f>
        <v>994</v>
      </c>
      <c r="W7" s="373">
        <f t="shared" si="1"/>
        <v>2</v>
      </c>
      <c r="X7" s="373">
        <f t="shared" si="1"/>
        <v>2</v>
      </c>
      <c r="Y7" s="374">
        <f t="shared" si="1"/>
        <v>1794</v>
      </c>
      <c r="Z7" s="375"/>
      <c r="AA7" s="376"/>
      <c r="AB7" s="376"/>
      <c r="AC7" s="376"/>
      <c r="AD7" s="376"/>
      <c r="AE7" s="376"/>
      <c r="AF7" s="377"/>
      <c r="AG7" s="377"/>
      <c r="AH7" s="377"/>
      <c r="AI7" s="377"/>
      <c r="AJ7" s="377"/>
      <c r="AK7" s="377"/>
      <c r="AL7" s="377"/>
      <c r="AM7" s="377"/>
      <c r="AN7" s="377"/>
      <c r="AO7" s="377"/>
      <c r="AP7" s="377"/>
      <c r="AQ7" s="377"/>
      <c r="AR7" s="377"/>
      <c r="AS7" s="377"/>
      <c r="AT7" s="377"/>
      <c r="AU7" s="377"/>
      <c r="AV7" s="377"/>
      <c r="AW7" s="377"/>
      <c r="AX7" s="377"/>
      <c r="AY7" s="377"/>
      <c r="AZ7" s="377"/>
      <c r="BA7" s="377"/>
      <c r="BB7" s="377"/>
      <c r="BC7" s="377"/>
      <c r="BD7" s="377"/>
    </row>
    <row r="8" spans="1:56" ht="15" customHeight="1" x14ac:dyDescent="0.2">
      <c r="A8" s="369"/>
      <c r="B8" s="378" t="s">
        <v>13</v>
      </c>
      <c r="C8" s="371">
        <v>12</v>
      </c>
      <c r="D8" s="371">
        <v>29</v>
      </c>
      <c r="E8" s="371">
        <v>0</v>
      </c>
      <c r="F8" s="371">
        <v>0</v>
      </c>
      <c r="G8" s="373">
        <f t="shared" ref="G8:G48" si="2">SUM(C8:F8)</f>
        <v>41</v>
      </c>
      <c r="H8" s="379"/>
      <c r="I8" s="371">
        <v>32</v>
      </c>
      <c r="J8" s="371">
        <v>60</v>
      </c>
      <c r="K8" s="371">
        <v>0</v>
      </c>
      <c r="L8" s="371">
        <v>5</v>
      </c>
      <c r="M8" s="373">
        <f t="shared" ref="M8:M48" si="3">SUM(I8:L8)</f>
        <v>97</v>
      </c>
      <c r="N8" s="379"/>
      <c r="O8" s="371">
        <v>0</v>
      </c>
      <c r="P8" s="371">
        <v>0</v>
      </c>
      <c r="Q8" s="371">
        <v>0</v>
      </c>
      <c r="R8" s="371">
        <v>0</v>
      </c>
      <c r="S8" s="373">
        <f t="shared" ref="S8:S48" si="4">SUM(O8:R8)</f>
        <v>0</v>
      </c>
      <c r="T8" s="337"/>
      <c r="U8" s="373">
        <f t="shared" ref="U8:Y44" si="5">C8+I8+O8</f>
        <v>44</v>
      </c>
      <c r="V8" s="373">
        <f t="shared" si="1"/>
        <v>89</v>
      </c>
      <c r="W8" s="373">
        <f t="shared" si="1"/>
        <v>0</v>
      </c>
      <c r="X8" s="373">
        <f t="shared" si="1"/>
        <v>5</v>
      </c>
      <c r="Y8" s="374">
        <f t="shared" si="1"/>
        <v>138</v>
      </c>
      <c r="Z8" s="375"/>
      <c r="AA8" s="376"/>
      <c r="AB8" s="376"/>
      <c r="AC8" s="376"/>
      <c r="AD8" s="376"/>
      <c r="AE8" s="376"/>
      <c r="AF8" s="377"/>
      <c r="AG8" s="377"/>
      <c r="AH8" s="377"/>
      <c r="AI8" s="377"/>
      <c r="AJ8" s="377"/>
      <c r="AK8" s="377"/>
      <c r="AL8" s="377"/>
      <c r="AM8" s="377"/>
      <c r="AN8" s="377"/>
      <c r="AO8" s="377"/>
      <c r="AP8" s="377"/>
      <c r="AQ8" s="377"/>
      <c r="AR8" s="377"/>
      <c r="AS8" s="377"/>
      <c r="AT8" s="377"/>
      <c r="AU8" s="377"/>
      <c r="AV8" s="377"/>
      <c r="AW8" s="377"/>
      <c r="AX8" s="377"/>
      <c r="AY8" s="377"/>
      <c r="AZ8" s="377"/>
      <c r="BA8" s="377"/>
      <c r="BB8" s="377"/>
      <c r="BC8" s="377"/>
      <c r="BD8" s="377"/>
    </row>
    <row r="9" spans="1:56" ht="15" customHeight="1" x14ac:dyDescent="0.2">
      <c r="A9" s="380"/>
      <c r="B9" s="378" t="s">
        <v>14</v>
      </c>
      <c r="C9" s="371">
        <v>19</v>
      </c>
      <c r="D9" s="371">
        <v>32</v>
      </c>
      <c r="E9" s="371">
        <v>0</v>
      </c>
      <c r="F9" s="371">
        <v>0</v>
      </c>
      <c r="G9" s="373">
        <f t="shared" si="2"/>
        <v>51</v>
      </c>
      <c r="H9" s="381"/>
      <c r="I9" s="371">
        <v>21</v>
      </c>
      <c r="J9" s="371">
        <v>48</v>
      </c>
      <c r="K9" s="371">
        <v>0</v>
      </c>
      <c r="L9" s="371">
        <v>1</v>
      </c>
      <c r="M9" s="373">
        <f t="shared" si="3"/>
        <v>70</v>
      </c>
      <c r="N9" s="381"/>
      <c r="O9" s="371">
        <v>0</v>
      </c>
      <c r="P9" s="371">
        <v>0</v>
      </c>
      <c r="Q9" s="371">
        <v>0</v>
      </c>
      <c r="R9" s="371">
        <v>0</v>
      </c>
      <c r="S9" s="373">
        <f t="shared" si="4"/>
        <v>0</v>
      </c>
      <c r="T9" s="337"/>
      <c r="U9" s="373">
        <f t="shared" si="5"/>
        <v>40</v>
      </c>
      <c r="V9" s="373">
        <f t="shared" si="1"/>
        <v>80</v>
      </c>
      <c r="W9" s="373">
        <f t="shared" si="1"/>
        <v>0</v>
      </c>
      <c r="X9" s="373">
        <f t="shared" si="1"/>
        <v>1</v>
      </c>
      <c r="Y9" s="374">
        <f t="shared" si="1"/>
        <v>121</v>
      </c>
      <c r="Z9" s="375"/>
      <c r="AA9" s="376"/>
      <c r="AB9" s="382"/>
      <c r="AC9" s="382"/>
      <c r="AD9" s="382"/>
      <c r="AE9" s="382"/>
      <c r="AF9" s="375"/>
      <c r="AG9" s="375"/>
      <c r="AH9" s="375"/>
      <c r="AI9" s="375"/>
      <c r="AJ9" s="375"/>
      <c r="AK9" s="375"/>
      <c r="AL9" s="375"/>
      <c r="AM9" s="375"/>
      <c r="AN9" s="375"/>
      <c r="AO9" s="375"/>
      <c r="AP9" s="375"/>
      <c r="AQ9" s="375"/>
      <c r="AR9" s="375"/>
      <c r="AS9" s="375"/>
      <c r="AT9" s="375"/>
      <c r="AU9" s="375"/>
      <c r="AV9" s="375"/>
      <c r="AW9" s="375"/>
      <c r="AX9" s="375"/>
      <c r="AY9" s="375"/>
      <c r="AZ9" s="375"/>
      <c r="BA9" s="375"/>
      <c r="BB9" s="375"/>
      <c r="BC9" s="375"/>
      <c r="BD9" s="375"/>
    </row>
    <row r="10" spans="1:56" ht="15" customHeight="1" x14ac:dyDescent="0.2">
      <c r="A10" s="380"/>
      <c r="B10" s="378" t="s">
        <v>15</v>
      </c>
      <c r="C10" s="371" t="s">
        <v>22</v>
      </c>
      <c r="D10" s="371" t="s">
        <v>22</v>
      </c>
      <c r="E10" s="371" t="s">
        <v>22</v>
      </c>
      <c r="F10" s="371">
        <v>0</v>
      </c>
      <c r="G10" s="373">
        <f t="shared" si="2"/>
        <v>0</v>
      </c>
      <c r="H10" s="378"/>
      <c r="I10" s="371" t="s">
        <v>22</v>
      </c>
      <c r="J10" s="371" t="s">
        <v>22</v>
      </c>
      <c r="K10" s="371" t="s">
        <v>22</v>
      </c>
      <c r="L10" s="371">
        <v>0</v>
      </c>
      <c r="M10" s="373">
        <f t="shared" si="3"/>
        <v>0</v>
      </c>
      <c r="N10" s="378"/>
      <c r="O10" s="371" t="s">
        <v>22</v>
      </c>
      <c r="P10" s="371" t="s">
        <v>22</v>
      </c>
      <c r="Q10" s="371" t="s">
        <v>22</v>
      </c>
      <c r="R10" s="371">
        <v>2148</v>
      </c>
      <c r="S10" s="373">
        <f t="shared" si="4"/>
        <v>2148</v>
      </c>
      <c r="T10" s="337"/>
      <c r="U10" s="373" t="s">
        <v>22</v>
      </c>
      <c r="V10" s="373" t="s">
        <v>22</v>
      </c>
      <c r="W10" s="373" t="s">
        <v>22</v>
      </c>
      <c r="X10" s="373">
        <f t="shared" si="1"/>
        <v>2148</v>
      </c>
      <c r="Y10" s="374">
        <f t="shared" si="1"/>
        <v>2148</v>
      </c>
      <c r="Z10" s="375"/>
      <c r="AA10" s="376"/>
      <c r="AB10" s="382"/>
      <c r="AC10" s="382"/>
      <c r="AD10" s="382"/>
      <c r="AE10" s="382"/>
      <c r="AF10" s="375"/>
      <c r="AG10" s="375"/>
      <c r="AH10" s="375"/>
      <c r="AI10" s="375"/>
      <c r="AJ10" s="375"/>
      <c r="AK10" s="375"/>
      <c r="AL10" s="375"/>
      <c r="AM10" s="375"/>
      <c r="AN10" s="375"/>
      <c r="AO10" s="375"/>
      <c r="AP10" s="375"/>
      <c r="AQ10" s="375"/>
      <c r="AR10" s="375"/>
      <c r="AS10" s="375"/>
      <c r="AT10" s="375"/>
      <c r="AU10" s="375"/>
      <c r="AV10" s="375"/>
      <c r="AW10" s="375"/>
      <c r="AX10" s="375"/>
      <c r="AY10" s="375"/>
      <c r="AZ10" s="375"/>
      <c r="BA10" s="375"/>
      <c r="BB10" s="375"/>
      <c r="BC10" s="375"/>
      <c r="BD10" s="375"/>
    </row>
    <row r="11" spans="1:56" ht="15" customHeight="1" x14ac:dyDescent="0.2">
      <c r="A11" s="380"/>
      <c r="B11" s="378" t="s">
        <v>16</v>
      </c>
      <c r="C11" s="371">
        <v>0</v>
      </c>
      <c r="D11" s="371">
        <v>0</v>
      </c>
      <c r="E11" s="371">
        <v>0</v>
      </c>
      <c r="F11" s="371">
        <v>0</v>
      </c>
      <c r="G11" s="373">
        <f t="shared" si="2"/>
        <v>0</v>
      </c>
      <c r="H11" s="381"/>
      <c r="I11" s="371">
        <v>5</v>
      </c>
      <c r="J11" s="371">
        <v>2</v>
      </c>
      <c r="K11" s="371">
        <v>0</v>
      </c>
      <c r="L11" s="371">
        <v>0</v>
      </c>
      <c r="M11" s="373">
        <f t="shared" si="3"/>
        <v>7</v>
      </c>
      <c r="N11" s="381"/>
      <c r="O11" s="371">
        <v>0</v>
      </c>
      <c r="P11" s="371">
        <v>0</v>
      </c>
      <c r="Q11" s="371">
        <v>0</v>
      </c>
      <c r="R11" s="371">
        <v>0</v>
      </c>
      <c r="S11" s="373">
        <f t="shared" si="4"/>
        <v>0</v>
      </c>
      <c r="T11" s="337"/>
      <c r="U11" s="373">
        <f t="shared" ref="U11:W12" si="6">C11+I11+O11</f>
        <v>5</v>
      </c>
      <c r="V11" s="373">
        <f t="shared" si="6"/>
        <v>2</v>
      </c>
      <c r="W11" s="373">
        <f t="shared" si="6"/>
        <v>0</v>
      </c>
      <c r="X11" s="373">
        <f t="shared" si="1"/>
        <v>0</v>
      </c>
      <c r="Y11" s="374">
        <f t="shared" si="1"/>
        <v>7</v>
      </c>
      <c r="Z11" s="375"/>
      <c r="AA11" s="376"/>
      <c r="AB11" s="382"/>
      <c r="AC11" s="382"/>
      <c r="AD11" s="382"/>
      <c r="AE11" s="382"/>
      <c r="AF11" s="375"/>
      <c r="AG11" s="375"/>
      <c r="AH11" s="375"/>
      <c r="AI11" s="375"/>
      <c r="AJ11" s="375"/>
      <c r="AK11" s="375"/>
      <c r="AL11" s="375"/>
      <c r="AM11" s="375"/>
      <c r="AN11" s="375"/>
      <c r="AO11" s="375"/>
      <c r="AP11" s="375"/>
      <c r="AQ11" s="375"/>
      <c r="AR11" s="375"/>
      <c r="AS11" s="375"/>
      <c r="AT11" s="375"/>
      <c r="AU11" s="375"/>
      <c r="AV11" s="375"/>
      <c r="AW11" s="375"/>
      <c r="AX11" s="375"/>
      <c r="AY11" s="375"/>
      <c r="AZ11" s="375"/>
      <c r="BA11" s="375"/>
      <c r="BB11" s="375"/>
      <c r="BC11" s="375"/>
      <c r="BD11" s="375"/>
    </row>
    <row r="12" spans="1:56" ht="15" customHeight="1" x14ac:dyDescent="0.2">
      <c r="A12" s="380"/>
      <c r="B12" s="378" t="s">
        <v>17</v>
      </c>
      <c r="C12" s="371">
        <v>23</v>
      </c>
      <c r="D12" s="371">
        <v>31</v>
      </c>
      <c r="E12" s="371">
        <v>0</v>
      </c>
      <c r="F12" s="371">
        <v>0</v>
      </c>
      <c r="G12" s="373">
        <v>54</v>
      </c>
      <c r="H12" s="381"/>
      <c r="I12" s="371">
        <v>92</v>
      </c>
      <c r="J12" s="371">
        <v>203</v>
      </c>
      <c r="K12" s="371">
        <v>0</v>
      </c>
      <c r="L12" s="371">
        <v>8</v>
      </c>
      <c r="M12" s="373">
        <v>303</v>
      </c>
      <c r="N12" s="381"/>
      <c r="O12" s="371">
        <v>3</v>
      </c>
      <c r="P12" s="371">
        <v>6</v>
      </c>
      <c r="Q12" s="371">
        <v>0</v>
      </c>
      <c r="R12" s="371">
        <v>1</v>
      </c>
      <c r="S12" s="373">
        <v>10</v>
      </c>
      <c r="T12" s="337"/>
      <c r="U12" s="373">
        <f t="shared" si="6"/>
        <v>118</v>
      </c>
      <c r="V12" s="373">
        <f t="shared" si="6"/>
        <v>240</v>
      </c>
      <c r="W12" s="373">
        <f t="shared" si="6"/>
        <v>0</v>
      </c>
      <c r="X12" s="373">
        <f t="shared" si="1"/>
        <v>9</v>
      </c>
      <c r="Y12" s="374">
        <f t="shared" si="1"/>
        <v>367</v>
      </c>
      <c r="Z12" s="375"/>
      <c r="AA12" s="376"/>
      <c r="AB12" s="382"/>
      <c r="AC12" s="382"/>
      <c r="AD12" s="382"/>
      <c r="AE12" s="382"/>
      <c r="AF12" s="375"/>
      <c r="AG12" s="375"/>
      <c r="AH12" s="375"/>
      <c r="AI12" s="375"/>
      <c r="AJ12" s="375"/>
      <c r="AK12" s="375"/>
      <c r="AL12" s="375"/>
      <c r="AM12" s="375"/>
      <c r="AN12" s="375"/>
      <c r="AO12" s="375"/>
      <c r="AP12" s="375"/>
      <c r="AQ12" s="375"/>
      <c r="AR12" s="375"/>
      <c r="AS12" s="375"/>
      <c r="AT12" s="375"/>
      <c r="AU12" s="375"/>
      <c r="AV12" s="375"/>
      <c r="AW12" s="375"/>
      <c r="AX12" s="375"/>
      <c r="AY12" s="375"/>
      <c r="AZ12" s="375"/>
      <c r="BA12" s="375"/>
      <c r="BB12" s="375"/>
      <c r="BC12" s="375"/>
      <c r="BD12" s="375"/>
    </row>
    <row r="13" spans="1:56" ht="15" customHeight="1" x14ac:dyDescent="0.2">
      <c r="A13" s="380"/>
      <c r="B13" s="378" t="s">
        <v>18</v>
      </c>
      <c r="C13" s="371" t="s">
        <v>22</v>
      </c>
      <c r="D13" s="371" t="s">
        <v>22</v>
      </c>
      <c r="E13" s="371" t="s">
        <v>22</v>
      </c>
      <c r="F13" s="371">
        <v>2</v>
      </c>
      <c r="G13" s="373">
        <f t="shared" si="2"/>
        <v>2</v>
      </c>
      <c r="H13" s="378"/>
      <c r="I13" s="371" t="s">
        <v>22</v>
      </c>
      <c r="J13" s="371" t="s">
        <v>22</v>
      </c>
      <c r="K13" s="371" t="s">
        <v>22</v>
      </c>
      <c r="L13" s="371">
        <v>313</v>
      </c>
      <c r="M13" s="373">
        <f t="shared" si="3"/>
        <v>313</v>
      </c>
      <c r="N13" s="378"/>
      <c r="O13" s="371">
        <v>0</v>
      </c>
      <c r="P13" s="371">
        <v>0</v>
      </c>
      <c r="Q13" s="371">
        <v>0</v>
      </c>
      <c r="R13" s="371">
        <v>0</v>
      </c>
      <c r="S13" s="373">
        <f t="shared" si="4"/>
        <v>0</v>
      </c>
      <c r="T13" s="337"/>
      <c r="U13" s="373" t="s">
        <v>89</v>
      </c>
      <c r="V13" s="373" t="s">
        <v>89</v>
      </c>
      <c r="W13" s="373" t="s">
        <v>89</v>
      </c>
      <c r="X13" s="373">
        <f t="shared" si="1"/>
        <v>315</v>
      </c>
      <c r="Y13" s="374">
        <f t="shared" si="1"/>
        <v>315</v>
      </c>
      <c r="Z13" s="375"/>
      <c r="AA13" s="376"/>
      <c r="AB13" s="382"/>
      <c r="AC13" s="382"/>
      <c r="AD13" s="382"/>
      <c r="AE13" s="382"/>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75"/>
      <c r="BC13" s="375"/>
      <c r="BD13" s="375"/>
    </row>
    <row r="14" spans="1:56" ht="15" customHeight="1" x14ac:dyDescent="0.2">
      <c r="A14" s="380"/>
      <c r="B14" s="378" t="s">
        <v>19</v>
      </c>
      <c r="C14" s="371">
        <v>244</v>
      </c>
      <c r="D14" s="371">
        <v>75</v>
      </c>
      <c r="E14" s="371">
        <v>1</v>
      </c>
      <c r="F14" s="371">
        <v>0</v>
      </c>
      <c r="G14" s="373">
        <f t="shared" si="2"/>
        <v>320</v>
      </c>
      <c r="H14" s="378"/>
      <c r="I14" s="371">
        <v>133</v>
      </c>
      <c r="J14" s="371">
        <v>297</v>
      </c>
      <c r="K14" s="371">
        <v>2</v>
      </c>
      <c r="L14" s="371">
        <v>0</v>
      </c>
      <c r="M14" s="373">
        <f t="shared" si="3"/>
        <v>432</v>
      </c>
      <c r="N14" s="378"/>
      <c r="O14" s="371">
        <v>0</v>
      </c>
      <c r="P14" s="371">
        <v>0</v>
      </c>
      <c r="Q14" s="371">
        <v>0</v>
      </c>
      <c r="R14" s="371">
        <v>0</v>
      </c>
      <c r="S14" s="373">
        <f t="shared" si="4"/>
        <v>0</v>
      </c>
      <c r="T14" s="337"/>
      <c r="U14" s="373">
        <f t="shared" si="5"/>
        <v>377</v>
      </c>
      <c r="V14" s="373">
        <f t="shared" si="1"/>
        <v>372</v>
      </c>
      <c r="W14" s="373">
        <f t="shared" si="1"/>
        <v>3</v>
      </c>
      <c r="X14" s="373">
        <f t="shared" si="1"/>
        <v>0</v>
      </c>
      <c r="Y14" s="374">
        <f t="shared" si="1"/>
        <v>752</v>
      </c>
      <c r="Z14" s="375"/>
      <c r="AA14" s="376"/>
      <c r="AB14" s="382"/>
      <c r="AC14" s="382"/>
      <c r="AD14" s="382"/>
      <c r="AE14" s="382"/>
      <c r="AF14" s="375"/>
      <c r="AG14" s="375"/>
      <c r="AH14" s="375"/>
      <c r="AI14" s="375"/>
      <c r="AJ14" s="375"/>
      <c r="AK14" s="375"/>
      <c r="AL14" s="375"/>
      <c r="AM14" s="375"/>
      <c r="AN14" s="375"/>
      <c r="AO14" s="375"/>
      <c r="AP14" s="375"/>
      <c r="AQ14" s="375"/>
      <c r="AR14" s="375"/>
      <c r="AS14" s="375"/>
      <c r="AT14" s="375"/>
      <c r="AU14" s="375"/>
      <c r="AV14" s="375"/>
      <c r="AW14" s="375"/>
      <c r="AX14" s="375"/>
      <c r="AY14" s="375"/>
      <c r="AZ14" s="375"/>
      <c r="BA14" s="375"/>
      <c r="BB14" s="375"/>
      <c r="BC14" s="375"/>
      <c r="BD14" s="375"/>
    </row>
    <row r="15" spans="1:56" ht="15" customHeight="1" x14ac:dyDescent="0.2">
      <c r="A15" s="380"/>
      <c r="B15" s="378" t="s">
        <v>20</v>
      </c>
      <c r="C15" s="371">
        <v>301</v>
      </c>
      <c r="D15" s="371">
        <v>212</v>
      </c>
      <c r="E15" s="371">
        <v>0</v>
      </c>
      <c r="F15" s="371">
        <v>0</v>
      </c>
      <c r="G15" s="373">
        <f t="shared" si="2"/>
        <v>513</v>
      </c>
      <c r="H15" s="378"/>
      <c r="I15" s="371">
        <v>487</v>
      </c>
      <c r="J15" s="371">
        <v>681</v>
      </c>
      <c r="K15" s="371">
        <v>4</v>
      </c>
      <c r="L15" s="371">
        <v>1</v>
      </c>
      <c r="M15" s="373">
        <f t="shared" si="3"/>
        <v>1173</v>
      </c>
      <c r="N15" s="378"/>
      <c r="O15" s="371">
        <v>0</v>
      </c>
      <c r="P15" s="371">
        <v>0</v>
      </c>
      <c r="Q15" s="371">
        <v>0</v>
      </c>
      <c r="R15" s="371">
        <v>0</v>
      </c>
      <c r="S15" s="373">
        <v>0</v>
      </c>
      <c r="T15" s="337"/>
      <c r="U15" s="373">
        <f t="shared" si="5"/>
        <v>788</v>
      </c>
      <c r="V15" s="373">
        <f>D15+J15+P15</f>
        <v>893</v>
      </c>
      <c r="W15" s="373">
        <f t="shared" si="1"/>
        <v>4</v>
      </c>
      <c r="X15" s="373">
        <f t="shared" si="1"/>
        <v>1</v>
      </c>
      <c r="Y15" s="374">
        <f t="shared" si="1"/>
        <v>1686</v>
      </c>
      <c r="Z15" s="375"/>
      <c r="AA15" s="376"/>
      <c r="AB15" s="382"/>
      <c r="AC15" s="382"/>
      <c r="AD15" s="382"/>
      <c r="AE15" s="382"/>
      <c r="AF15" s="375"/>
      <c r="AG15" s="375"/>
      <c r="AH15" s="375"/>
      <c r="AI15" s="375"/>
      <c r="AJ15" s="375"/>
      <c r="AK15" s="375"/>
      <c r="AL15" s="375"/>
      <c r="AM15" s="375"/>
      <c r="AN15" s="375"/>
      <c r="AO15" s="375"/>
      <c r="AP15" s="375"/>
      <c r="AQ15" s="375"/>
      <c r="AR15" s="375"/>
      <c r="AS15" s="375"/>
      <c r="AT15" s="375"/>
      <c r="AU15" s="375"/>
      <c r="AV15" s="375"/>
      <c r="AW15" s="375"/>
      <c r="AX15" s="375"/>
      <c r="AY15" s="375"/>
      <c r="AZ15" s="375"/>
      <c r="BA15" s="375"/>
      <c r="BB15" s="375"/>
      <c r="BC15" s="375"/>
      <c r="BD15" s="375"/>
    </row>
    <row r="16" spans="1:56" ht="15" customHeight="1" x14ac:dyDescent="0.2">
      <c r="A16" s="380"/>
      <c r="B16" s="378" t="s">
        <v>21</v>
      </c>
      <c r="C16" s="371">
        <v>682</v>
      </c>
      <c r="D16" s="371">
        <v>546</v>
      </c>
      <c r="E16" s="371">
        <v>0</v>
      </c>
      <c r="F16" s="371">
        <v>0</v>
      </c>
      <c r="G16" s="373">
        <f t="shared" si="2"/>
        <v>1228</v>
      </c>
      <c r="H16" s="378"/>
      <c r="I16" s="371">
        <v>627</v>
      </c>
      <c r="J16" s="371">
        <v>908</v>
      </c>
      <c r="K16" s="371">
        <v>0</v>
      </c>
      <c r="L16" s="371">
        <v>0</v>
      </c>
      <c r="M16" s="373">
        <f t="shared" si="3"/>
        <v>1535</v>
      </c>
      <c r="N16" s="378"/>
      <c r="O16" s="371">
        <v>0</v>
      </c>
      <c r="P16" s="371">
        <v>0</v>
      </c>
      <c r="Q16" s="371">
        <v>0</v>
      </c>
      <c r="R16" s="371">
        <v>0</v>
      </c>
      <c r="S16" s="373">
        <f t="shared" si="4"/>
        <v>0</v>
      </c>
      <c r="T16" s="337"/>
      <c r="U16" s="373">
        <f t="shared" si="5"/>
        <v>1309</v>
      </c>
      <c r="V16" s="373">
        <f t="shared" si="1"/>
        <v>1454</v>
      </c>
      <c r="W16" s="373">
        <f t="shared" si="1"/>
        <v>0</v>
      </c>
      <c r="X16" s="373">
        <f t="shared" si="1"/>
        <v>0</v>
      </c>
      <c r="Y16" s="374">
        <f t="shared" si="1"/>
        <v>2763</v>
      </c>
      <c r="Z16" s="375"/>
      <c r="AA16" s="376"/>
      <c r="AB16" s="382"/>
      <c r="AC16" s="382"/>
      <c r="AD16" s="382"/>
      <c r="AE16" s="382"/>
      <c r="AF16" s="375"/>
      <c r="AG16" s="375"/>
      <c r="AH16" s="375"/>
      <c r="AI16" s="375"/>
      <c r="AJ16" s="375"/>
      <c r="AK16" s="375"/>
      <c r="AL16" s="375"/>
      <c r="AM16" s="375"/>
      <c r="AN16" s="375"/>
      <c r="AO16" s="375"/>
      <c r="AP16" s="375"/>
      <c r="AQ16" s="375"/>
      <c r="AR16" s="375"/>
      <c r="AS16" s="375"/>
      <c r="AT16" s="375"/>
      <c r="AU16" s="375"/>
      <c r="AV16" s="375"/>
      <c r="AW16" s="375"/>
      <c r="AX16" s="375"/>
      <c r="AY16" s="375"/>
      <c r="AZ16" s="375"/>
      <c r="BA16" s="375"/>
      <c r="BB16" s="375"/>
      <c r="BC16" s="375"/>
      <c r="BD16" s="375"/>
    </row>
    <row r="17" spans="1:56" ht="15" customHeight="1" x14ac:dyDescent="0.2">
      <c r="A17" s="380"/>
      <c r="B17" s="378" t="s">
        <v>23</v>
      </c>
      <c r="C17" s="371" t="s">
        <v>22</v>
      </c>
      <c r="D17" s="371" t="s">
        <v>22</v>
      </c>
      <c r="E17" s="371" t="s">
        <v>22</v>
      </c>
      <c r="F17" s="371">
        <v>0</v>
      </c>
      <c r="G17" s="373">
        <f t="shared" si="2"/>
        <v>0</v>
      </c>
      <c r="H17" s="381"/>
      <c r="I17" s="371" t="s">
        <v>22</v>
      </c>
      <c r="J17" s="371" t="s">
        <v>22</v>
      </c>
      <c r="K17" s="371" t="s">
        <v>22</v>
      </c>
      <c r="L17" s="371">
        <v>0</v>
      </c>
      <c r="M17" s="373">
        <f t="shared" si="3"/>
        <v>0</v>
      </c>
      <c r="N17" s="381"/>
      <c r="O17" s="371" t="s">
        <v>22</v>
      </c>
      <c r="P17" s="371" t="s">
        <v>22</v>
      </c>
      <c r="Q17" s="371" t="s">
        <v>22</v>
      </c>
      <c r="R17" s="371">
        <v>1480</v>
      </c>
      <c r="S17" s="373">
        <f t="shared" si="4"/>
        <v>1480</v>
      </c>
      <c r="T17" s="337"/>
      <c r="U17" s="373" t="s">
        <v>22</v>
      </c>
      <c r="V17" s="373" t="s">
        <v>22</v>
      </c>
      <c r="W17" s="373" t="s">
        <v>22</v>
      </c>
      <c r="X17" s="373">
        <v>1480</v>
      </c>
      <c r="Y17" s="374">
        <v>1480</v>
      </c>
      <c r="Z17" s="375"/>
      <c r="AA17" s="376"/>
      <c r="AB17" s="382"/>
      <c r="AC17" s="382"/>
      <c r="AD17" s="382"/>
      <c r="AE17" s="382"/>
      <c r="AF17" s="375"/>
      <c r="AG17" s="375"/>
      <c r="AH17" s="375"/>
      <c r="AI17" s="375"/>
      <c r="AJ17" s="375"/>
      <c r="AK17" s="375"/>
      <c r="AL17" s="375"/>
      <c r="AM17" s="375"/>
      <c r="AN17" s="375"/>
      <c r="AO17" s="375"/>
      <c r="AP17" s="375"/>
      <c r="AQ17" s="375"/>
      <c r="AR17" s="375"/>
      <c r="AS17" s="375"/>
      <c r="AT17" s="375"/>
      <c r="AU17" s="375"/>
      <c r="AV17" s="375"/>
      <c r="AW17" s="375"/>
      <c r="AX17" s="375"/>
      <c r="AY17" s="375"/>
      <c r="AZ17" s="375"/>
      <c r="BA17" s="375"/>
      <c r="BB17" s="375"/>
      <c r="BC17" s="375"/>
      <c r="BD17" s="375"/>
    </row>
    <row r="18" spans="1:56" ht="15" customHeight="1" x14ac:dyDescent="0.2">
      <c r="A18" s="380"/>
      <c r="B18" s="378" t="s">
        <v>24</v>
      </c>
      <c r="C18" s="371">
        <v>1</v>
      </c>
      <c r="D18" s="371">
        <v>2</v>
      </c>
      <c r="E18" s="371">
        <v>0</v>
      </c>
      <c r="F18" s="371">
        <v>0</v>
      </c>
      <c r="G18" s="373">
        <f t="shared" si="2"/>
        <v>3</v>
      </c>
      <c r="H18" s="378"/>
      <c r="I18" s="371">
        <v>12</v>
      </c>
      <c r="J18" s="371">
        <v>13</v>
      </c>
      <c r="K18" s="371">
        <v>0</v>
      </c>
      <c r="L18" s="371">
        <v>0</v>
      </c>
      <c r="M18" s="373">
        <f t="shared" si="3"/>
        <v>25</v>
      </c>
      <c r="N18" s="378"/>
      <c r="O18" s="371">
        <v>0</v>
      </c>
      <c r="P18" s="371">
        <v>0</v>
      </c>
      <c r="Q18" s="371">
        <v>0</v>
      </c>
      <c r="R18" s="371">
        <v>0</v>
      </c>
      <c r="S18" s="373">
        <f t="shared" si="4"/>
        <v>0</v>
      </c>
      <c r="T18" s="337"/>
      <c r="U18" s="373">
        <f t="shared" si="5"/>
        <v>13</v>
      </c>
      <c r="V18" s="373">
        <f t="shared" si="1"/>
        <v>15</v>
      </c>
      <c r="W18" s="373">
        <f t="shared" si="1"/>
        <v>0</v>
      </c>
      <c r="X18" s="373">
        <f t="shared" si="1"/>
        <v>0</v>
      </c>
      <c r="Y18" s="374">
        <f t="shared" si="1"/>
        <v>28</v>
      </c>
      <c r="Z18" s="375"/>
      <c r="AA18" s="376"/>
      <c r="AB18" s="382"/>
      <c r="AC18" s="382"/>
      <c r="AD18" s="382"/>
      <c r="AE18" s="382"/>
      <c r="AF18" s="375"/>
      <c r="AG18" s="375"/>
      <c r="AH18" s="375"/>
      <c r="AI18" s="375"/>
      <c r="AJ18" s="375"/>
      <c r="AK18" s="375"/>
      <c r="AL18" s="375"/>
      <c r="AM18" s="375"/>
      <c r="AN18" s="375"/>
      <c r="AO18" s="375"/>
      <c r="AP18" s="375"/>
      <c r="AQ18" s="375"/>
      <c r="AR18" s="375"/>
      <c r="AS18" s="375"/>
      <c r="AT18" s="375"/>
      <c r="AU18" s="375"/>
      <c r="AV18" s="375"/>
      <c r="AW18" s="375"/>
      <c r="AX18" s="375"/>
      <c r="AY18" s="375"/>
      <c r="AZ18" s="375"/>
      <c r="BA18" s="375"/>
      <c r="BB18" s="375"/>
      <c r="BC18" s="375"/>
      <c r="BD18" s="375"/>
    </row>
    <row r="19" spans="1:56" ht="15" customHeight="1" x14ac:dyDescent="0.2">
      <c r="A19" s="380"/>
      <c r="B19" s="378" t="s">
        <v>25</v>
      </c>
      <c r="C19" s="371">
        <v>278</v>
      </c>
      <c r="D19" s="371">
        <v>382</v>
      </c>
      <c r="E19" s="371">
        <v>12</v>
      </c>
      <c r="F19" s="371">
        <v>0</v>
      </c>
      <c r="G19" s="373">
        <f t="shared" si="2"/>
        <v>672</v>
      </c>
      <c r="H19" s="378"/>
      <c r="I19" s="371">
        <v>457</v>
      </c>
      <c r="J19" s="371">
        <v>841</v>
      </c>
      <c r="K19" s="371">
        <v>0</v>
      </c>
      <c r="L19" s="371">
        <v>0</v>
      </c>
      <c r="M19" s="373">
        <f t="shared" si="3"/>
        <v>1298</v>
      </c>
      <c r="N19" s="378"/>
      <c r="O19" s="371">
        <v>0</v>
      </c>
      <c r="P19" s="371">
        <v>0</v>
      </c>
      <c r="Q19" s="371">
        <v>0</v>
      </c>
      <c r="R19" s="371">
        <v>0</v>
      </c>
      <c r="S19" s="373">
        <f t="shared" si="4"/>
        <v>0</v>
      </c>
      <c r="T19" s="337"/>
      <c r="U19" s="373">
        <f t="shared" si="5"/>
        <v>735</v>
      </c>
      <c r="V19" s="373">
        <f t="shared" si="1"/>
        <v>1223</v>
      </c>
      <c r="W19" s="373">
        <f t="shared" si="1"/>
        <v>12</v>
      </c>
      <c r="X19" s="373">
        <f t="shared" si="1"/>
        <v>0</v>
      </c>
      <c r="Y19" s="374">
        <f t="shared" si="1"/>
        <v>1970</v>
      </c>
      <c r="Z19" s="375"/>
      <c r="AA19" s="376"/>
      <c r="AB19" s="382"/>
      <c r="AC19" s="382"/>
      <c r="AD19" s="382"/>
      <c r="AE19" s="382"/>
      <c r="AF19" s="375"/>
      <c r="AG19" s="375"/>
      <c r="AH19" s="375"/>
      <c r="AI19" s="375"/>
      <c r="AJ19" s="375"/>
      <c r="AK19" s="375"/>
      <c r="AL19" s="375"/>
      <c r="AM19" s="375"/>
      <c r="AN19" s="375"/>
      <c r="AO19" s="375"/>
      <c r="AP19" s="375"/>
      <c r="AQ19" s="375"/>
      <c r="AR19" s="375"/>
      <c r="AS19" s="375"/>
      <c r="AT19" s="375"/>
      <c r="AU19" s="375"/>
      <c r="AV19" s="375"/>
      <c r="AW19" s="375"/>
      <c r="AX19" s="375"/>
      <c r="AY19" s="375"/>
      <c r="AZ19" s="375"/>
      <c r="BA19" s="375"/>
      <c r="BB19" s="375"/>
      <c r="BC19" s="375"/>
      <c r="BD19" s="375"/>
    </row>
    <row r="20" spans="1:56" ht="15" customHeight="1" x14ac:dyDescent="0.2">
      <c r="A20" s="380"/>
      <c r="B20" s="378" t="s">
        <v>26</v>
      </c>
      <c r="C20" s="371">
        <v>235</v>
      </c>
      <c r="D20" s="371">
        <v>277</v>
      </c>
      <c r="E20" s="371">
        <v>1</v>
      </c>
      <c r="F20" s="371">
        <v>0</v>
      </c>
      <c r="G20" s="373">
        <f t="shared" si="2"/>
        <v>513</v>
      </c>
      <c r="H20" s="381"/>
      <c r="I20" s="371">
        <v>159</v>
      </c>
      <c r="J20" s="371">
        <v>187</v>
      </c>
      <c r="K20" s="371">
        <v>0</v>
      </c>
      <c r="L20" s="371">
        <v>0</v>
      </c>
      <c r="M20" s="373">
        <f t="shared" si="3"/>
        <v>346</v>
      </c>
      <c r="N20" s="381"/>
      <c r="O20" s="371">
        <v>0</v>
      </c>
      <c r="P20" s="371">
        <v>0</v>
      </c>
      <c r="Q20" s="371">
        <v>0</v>
      </c>
      <c r="R20" s="371">
        <v>0</v>
      </c>
      <c r="S20" s="373">
        <f t="shared" si="4"/>
        <v>0</v>
      </c>
      <c r="T20" s="337"/>
      <c r="U20" s="373">
        <f t="shared" si="5"/>
        <v>394</v>
      </c>
      <c r="V20" s="373">
        <f t="shared" si="1"/>
        <v>464</v>
      </c>
      <c r="W20" s="373">
        <f t="shared" si="1"/>
        <v>1</v>
      </c>
      <c r="X20" s="373">
        <f t="shared" si="1"/>
        <v>0</v>
      </c>
      <c r="Y20" s="374">
        <f t="shared" si="1"/>
        <v>859</v>
      </c>
      <c r="Z20" s="375"/>
      <c r="AA20" s="376"/>
      <c r="AB20" s="382"/>
      <c r="AC20" s="382"/>
      <c r="AD20" s="382"/>
      <c r="AE20" s="382"/>
      <c r="AF20" s="375"/>
      <c r="AG20" s="375"/>
      <c r="AH20" s="375"/>
      <c r="AI20" s="375"/>
      <c r="AJ20" s="375"/>
      <c r="AK20" s="375"/>
      <c r="AL20" s="375"/>
      <c r="AM20" s="375"/>
      <c r="AN20" s="375"/>
      <c r="AO20" s="375"/>
      <c r="AP20" s="375"/>
      <c r="AQ20" s="375"/>
      <c r="AR20" s="375"/>
      <c r="AS20" s="375"/>
      <c r="AT20" s="375"/>
      <c r="AU20" s="375"/>
      <c r="AV20" s="375"/>
      <c r="AW20" s="375"/>
      <c r="AX20" s="375"/>
      <c r="AY20" s="375"/>
      <c r="AZ20" s="375"/>
      <c r="BA20" s="375"/>
      <c r="BB20" s="375"/>
      <c r="BC20" s="375"/>
      <c r="BD20" s="375"/>
    </row>
    <row r="21" spans="1:56" ht="15" customHeight="1" x14ac:dyDescent="0.2">
      <c r="A21" s="380"/>
      <c r="B21" s="378" t="s">
        <v>70</v>
      </c>
      <c r="C21" s="371" t="s">
        <v>22</v>
      </c>
      <c r="D21" s="371" t="s">
        <v>22</v>
      </c>
      <c r="E21" s="371" t="s">
        <v>22</v>
      </c>
      <c r="F21" s="371" t="s">
        <v>22</v>
      </c>
      <c r="G21" s="373">
        <f t="shared" si="2"/>
        <v>0</v>
      </c>
      <c r="H21" s="381"/>
      <c r="I21" s="371" t="s">
        <v>22</v>
      </c>
      <c r="J21" s="371" t="s">
        <v>22</v>
      </c>
      <c r="K21" s="371" t="s">
        <v>22</v>
      </c>
      <c r="L21" s="371" t="s">
        <v>22</v>
      </c>
      <c r="M21" s="373">
        <f t="shared" si="3"/>
        <v>0</v>
      </c>
      <c r="N21" s="381"/>
      <c r="O21" s="371" t="s">
        <v>22</v>
      </c>
      <c r="P21" s="371" t="s">
        <v>22</v>
      </c>
      <c r="Q21" s="371" t="s">
        <v>22</v>
      </c>
      <c r="R21" s="371" t="s">
        <v>22</v>
      </c>
      <c r="S21" s="373">
        <f t="shared" si="4"/>
        <v>0</v>
      </c>
      <c r="T21" s="337"/>
      <c r="U21" s="373" t="s">
        <v>22</v>
      </c>
      <c r="V21" s="373" t="s">
        <v>22</v>
      </c>
      <c r="W21" s="373" t="s">
        <v>22</v>
      </c>
      <c r="X21" s="373" t="s">
        <v>22</v>
      </c>
      <c r="Y21" s="374" t="s">
        <v>22</v>
      </c>
      <c r="Z21" s="375"/>
      <c r="AA21" s="376"/>
      <c r="AB21" s="382"/>
      <c r="AC21" s="382"/>
      <c r="AD21" s="382"/>
      <c r="AE21" s="382"/>
      <c r="AF21" s="375"/>
      <c r="AG21" s="375"/>
      <c r="AH21" s="375"/>
      <c r="AI21" s="375"/>
      <c r="AJ21" s="375"/>
      <c r="AK21" s="375"/>
      <c r="AL21" s="375"/>
      <c r="AM21" s="375"/>
      <c r="AN21" s="375"/>
      <c r="AO21" s="375"/>
      <c r="AP21" s="375"/>
      <c r="AQ21" s="375"/>
      <c r="AR21" s="375"/>
      <c r="AS21" s="375"/>
      <c r="AT21" s="375"/>
      <c r="AU21" s="375"/>
      <c r="AV21" s="375"/>
      <c r="AW21" s="375"/>
      <c r="AX21" s="375"/>
      <c r="AY21" s="375"/>
      <c r="AZ21" s="375"/>
      <c r="BA21" s="375"/>
      <c r="BB21" s="375"/>
      <c r="BC21" s="375"/>
      <c r="BD21" s="375"/>
    </row>
    <row r="22" spans="1:56" ht="15" customHeight="1" x14ac:dyDescent="0.2">
      <c r="A22" s="380"/>
      <c r="B22" s="378" t="s">
        <v>28</v>
      </c>
      <c r="C22" s="371">
        <v>207</v>
      </c>
      <c r="D22" s="371">
        <v>89</v>
      </c>
      <c r="E22" s="371">
        <v>0</v>
      </c>
      <c r="F22" s="371">
        <v>0</v>
      </c>
      <c r="G22" s="373">
        <f t="shared" si="2"/>
        <v>296</v>
      </c>
      <c r="H22" s="381"/>
      <c r="I22" s="371">
        <v>102</v>
      </c>
      <c r="J22" s="371">
        <v>201</v>
      </c>
      <c r="K22" s="371">
        <v>0</v>
      </c>
      <c r="L22" s="371">
        <v>5</v>
      </c>
      <c r="M22" s="373">
        <f t="shared" si="3"/>
        <v>308</v>
      </c>
      <c r="N22" s="381"/>
      <c r="O22" s="371">
        <v>0</v>
      </c>
      <c r="P22" s="371">
        <v>0</v>
      </c>
      <c r="Q22" s="371">
        <v>0</v>
      </c>
      <c r="R22" s="371">
        <v>0</v>
      </c>
      <c r="S22" s="373">
        <f t="shared" si="4"/>
        <v>0</v>
      </c>
      <c r="T22" s="337"/>
      <c r="U22" s="373">
        <f t="shared" si="5"/>
        <v>309</v>
      </c>
      <c r="V22" s="373">
        <f t="shared" si="1"/>
        <v>290</v>
      </c>
      <c r="W22" s="373">
        <f t="shared" si="1"/>
        <v>0</v>
      </c>
      <c r="X22" s="373">
        <f t="shared" si="1"/>
        <v>5</v>
      </c>
      <c r="Y22" s="374">
        <f t="shared" si="1"/>
        <v>604</v>
      </c>
      <c r="Z22" s="375"/>
      <c r="AA22" s="376"/>
      <c r="AB22" s="382"/>
      <c r="AC22" s="382"/>
      <c r="AD22" s="382"/>
      <c r="AE22" s="382"/>
      <c r="AF22" s="375"/>
      <c r="AG22" s="375"/>
      <c r="AH22" s="375"/>
      <c r="AI22" s="375"/>
      <c r="AJ22" s="375"/>
      <c r="AK22" s="375"/>
      <c r="AL22" s="375"/>
      <c r="AM22" s="375"/>
      <c r="AN22" s="375"/>
      <c r="AO22" s="375"/>
      <c r="AP22" s="375"/>
      <c r="AQ22" s="375"/>
      <c r="AR22" s="375"/>
      <c r="AS22" s="375"/>
      <c r="AT22" s="375"/>
      <c r="AU22" s="375"/>
      <c r="AV22" s="375"/>
      <c r="AW22" s="375"/>
      <c r="AX22" s="375"/>
      <c r="AY22" s="375"/>
      <c r="AZ22" s="375"/>
      <c r="BA22" s="375"/>
      <c r="BB22" s="375"/>
      <c r="BC22" s="375"/>
      <c r="BD22" s="375"/>
    </row>
    <row r="23" spans="1:56" ht="15" customHeight="1" x14ac:dyDescent="0.2">
      <c r="A23" s="380"/>
      <c r="B23" s="378" t="s">
        <v>29</v>
      </c>
      <c r="C23" s="371">
        <v>68</v>
      </c>
      <c r="D23" s="371">
        <v>53</v>
      </c>
      <c r="E23" s="371">
        <v>0</v>
      </c>
      <c r="F23" s="371">
        <v>1</v>
      </c>
      <c r="G23" s="373">
        <f t="shared" si="2"/>
        <v>122</v>
      </c>
      <c r="H23" s="378"/>
      <c r="I23" s="371">
        <v>241</v>
      </c>
      <c r="J23" s="371">
        <v>459</v>
      </c>
      <c r="K23" s="371">
        <v>0</v>
      </c>
      <c r="L23" s="371">
        <v>3</v>
      </c>
      <c r="M23" s="373">
        <f t="shared" si="3"/>
        <v>703</v>
      </c>
      <c r="N23" s="378"/>
      <c r="O23" s="371">
        <v>0</v>
      </c>
      <c r="P23" s="371">
        <v>1</v>
      </c>
      <c r="Q23" s="371">
        <v>0</v>
      </c>
      <c r="R23" s="371">
        <v>0</v>
      </c>
      <c r="S23" s="373">
        <f t="shared" si="4"/>
        <v>1</v>
      </c>
      <c r="T23" s="337"/>
      <c r="U23" s="373">
        <f t="shared" si="5"/>
        <v>309</v>
      </c>
      <c r="V23" s="373">
        <f t="shared" si="5"/>
        <v>513</v>
      </c>
      <c r="W23" s="373">
        <f t="shared" si="5"/>
        <v>0</v>
      </c>
      <c r="X23" s="373">
        <f t="shared" si="5"/>
        <v>4</v>
      </c>
      <c r="Y23" s="374">
        <f t="shared" si="5"/>
        <v>826</v>
      </c>
      <c r="Z23" s="375"/>
      <c r="AA23" s="376"/>
      <c r="AB23" s="382"/>
      <c r="AC23" s="382"/>
      <c r="AD23" s="382"/>
      <c r="AE23" s="382"/>
      <c r="AF23" s="375"/>
      <c r="AG23" s="375"/>
      <c r="AH23" s="375"/>
      <c r="AI23" s="375"/>
      <c r="AJ23" s="375"/>
      <c r="AK23" s="375"/>
      <c r="AL23" s="375"/>
      <c r="AM23" s="375"/>
      <c r="AN23" s="375"/>
      <c r="AO23" s="375"/>
      <c r="AP23" s="375"/>
      <c r="AQ23" s="375"/>
      <c r="AR23" s="375"/>
      <c r="AS23" s="375"/>
      <c r="AT23" s="375"/>
      <c r="AU23" s="375"/>
      <c r="AV23" s="375"/>
      <c r="AW23" s="375"/>
      <c r="AX23" s="375"/>
      <c r="AY23" s="375"/>
      <c r="AZ23" s="375"/>
      <c r="BA23" s="375"/>
      <c r="BB23" s="375"/>
      <c r="BC23" s="375"/>
      <c r="BD23" s="375"/>
    </row>
    <row r="24" spans="1:56" ht="15" customHeight="1" x14ac:dyDescent="0.2">
      <c r="A24" s="380"/>
      <c r="B24" s="378" t="s">
        <v>30</v>
      </c>
      <c r="C24" s="371">
        <v>147</v>
      </c>
      <c r="D24" s="371">
        <v>174</v>
      </c>
      <c r="E24" s="371">
        <v>1</v>
      </c>
      <c r="F24" s="371">
        <v>0</v>
      </c>
      <c r="G24" s="373">
        <f t="shared" si="2"/>
        <v>322</v>
      </c>
      <c r="H24" s="378"/>
      <c r="I24" s="371">
        <v>224</v>
      </c>
      <c r="J24" s="371">
        <v>324</v>
      </c>
      <c r="K24" s="371">
        <v>1</v>
      </c>
      <c r="L24" s="371">
        <v>0</v>
      </c>
      <c r="M24" s="373">
        <f t="shared" si="3"/>
        <v>549</v>
      </c>
      <c r="N24" s="378"/>
      <c r="O24" s="371">
        <v>0</v>
      </c>
      <c r="P24" s="371">
        <v>0</v>
      </c>
      <c r="Q24" s="371">
        <v>0</v>
      </c>
      <c r="R24" s="371">
        <v>0</v>
      </c>
      <c r="S24" s="373">
        <f t="shared" si="4"/>
        <v>0</v>
      </c>
      <c r="T24" s="337"/>
      <c r="U24" s="373">
        <f t="shared" si="5"/>
        <v>371</v>
      </c>
      <c r="V24" s="373">
        <f t="shared" si="5"/>
        <v>498</v>
      </c>
      <c r="W24" s="373">
        <f t="shared" si="5"/>
        <v>2</v>
      </c>
      <c r="X24" s="373">
        <f t="shared" si="5"/>
        <v>0</v>
      </c>
      <c r="Y24" s="374">
        <f t="shared" si="5"/>
        <v>871</v>
      </c>
      <c r="Z24" s="375"/>
      <c r="AA24" s="376"/>
      <c r="AB24" s="382"/>
      <c r="AC24" s="382"/>
      <c r="AD24" s="382"/>
      <c r="AE24" s="382"/>
      <c r="AF24" s="375"/>
      <c r="AG24" s="375"/>
      <c r="AH24" s="375"/>
      <c r="AI24" s="375"/>
      <c r="AJ24" s="375"/>
      <c r="AK24" s="375"/>
      <c r="AL24" s="375"/>
      <c r="AM24" s="375"/>
      <c r="AN24" s="375"/>
      <c r="AO24" s="375"/>
      <c r="AP24" s="375"/>
      <c r="AQ24" s="375"/>
      <c r="AR24" s="375"/>
      <c r="AS24" s="375"/>
      <c r="AT24" s="375"/>
      <c r="AU24" s="375"/>
      <c r="AV24" s="375"/>
      <c r="AW24" s="375"/>
      <c r="AX24" s="375"/>
      <c r="AY24" s="375"/>
      <c r="AZ24" s="375"/>
      <c r="BA24" s="375"/>
      <c r="BB24" s="375"/>
      <c r="BC24" s="375"/>
      <c r="BD24" s="375"/>
    </row>
    <row r="25" spans="1:56" ht="15" customHeight="1" x14ac:dyDescent="0.2">
      <c r="A25" s="380"/>
      <c r="B25" s="378" t="s">
        <v>31</v>
      </c>
      <c r="C25" s="371">
        <v>1</v>
      </c>
      <c r="D25" s="371">
        <v>28</v>
      </c>
      <c r="E25" s="371">
        <v>0</v>
      </c>
      <c r="F25" s="371">
        <v>0</v>
      </c>
      <c r="G25" s="373">
        <f t="shared" si="2"/>
        <v>29</v>
      </c>
      <c r="H25" s="378"/>
      <c r="I25" s="371">
        <v>29</v>
      </c>
      <c r="J25" s="371">
        <v>68</v>
      </c>
      <c r="K25" s="371">
        <v>1</v>
      </c>
      <c r="L25" s="371">
        <v>0</v>
      </c>
      <c r="M25" s="373">
        <f t="shared" si="3"/>
        <v>98</v>
      </c>
      <c r="N25" s="378"/>
      <c r="O25" s="371">
        <v>0</v>
      </c>
      <c r="P25" s="371">
        <v>0</v>
      </c>
      <c r="Q25" s="371">
        <v>0</v>
      </c>
      <c r="R25" s="371">
        <v>0</v>
      </c>
      <c r="S25" s="373">
        <f t="shared" si="4"/>
        <v>0</v>
      </c>
      <c r="T25" s="337"/>
      <c r="U25" s="373">
        <f t="shared" si="5"/>
        <v>30</v>
      </c>
      <c r="V25" s="373">
        <f t="shared" si="5"/>
        <v>96</v>
      </c>
      <c r="W25" s="373">
        <f t="shared" si="5"/>
        <v>1</v>
      </c>
      <c r="X25" s="373">
        <f t="shared" si="5"/>
        <v>0</v>
      </c>
      <c r="Y25" s="374">
        <f t="shared" si="5"/>
        <v>127</v>
      </c>
      <c r="Z25" s="375"/>
      <c r="AA25" s="376"/>
      <c r="AB25" s="382"/>
      <c r="AC25" s="382"/>
      <c r="AD25" s="382"/>
      <c r="AE25" s="382"/>
      <c r="AF25" s="375"/>
      <c r="AG25" s="375"/>
      <c r="AH25" s="375"/>
      <c r="AI25" s="375"/>
      <c r="AJ25" s="375"/>
      <c r="AK25" s="375"/>
      <c r="AL25" s="375"/>
      <c r="AM25" s="375"/>
      <c r="AN25" s="375"/>
      <c r="AO25" s="375"/>
      <c r="AP25" s="375"/>
      <c r="AQ25" s="375"/>
      <c r="AR25" s="375"/>
      <c r="AS25" s="375"/>
      <c r="AT25" s="375"/>
      <c r="AU25" s="375"/>
      <c r="AV25" s="375"/>
      <c r="AW25" s="375"/>
      <c r="AX25" s="375"/>
      <c r="AY25" s="375"/>
      <c r="AZ25" s="375"/>
      <c r="BA25" s="375"/>
      <c r="BB25" s="375"/>
      <c r="BC25" s="375"/>
      <c r="BD25" s="375"/>
    </row>
    <row r="26" spans="1:56" ht="15" customHeight="1" x14ac:dyDescent="0.2">
      <c r="A26" s="380"/>
      <c r="B26" s="378" t="s">
        <v>32</v>
      </c>
      <c r="C26" s="371">
        <v>55</v>
      </c>
      <c r="D26" s="371">
        <v>49</v>
      </c>
      <c r="E26" s="371">
        <v>0</v>
      </c>
      <c r="F26" s="371">
        <v>0</v>
      </c>
      <c r="G26" s="373">
        <f t="shared" si="2"/>
        <v>104</v>
      </c>
      <c r="H26" s="378"/>
      <c r="I26" s="371">
        <v>52</v>
      </c>
      <c r="J26" s="371">
        <v>97</v>
      </c>
      <c r="K26" s="371">
        <v>0</v>
      </c>
      <c r="L26" s="371">
        <v>0</v>
      </c>
      <c r="M26" s="373">
        <f t="shared" si="3"/>
        <v>149</v>
      </c>
      <c r="N26" s="378"/>
      <c r="O26" s="371">
        <v>0</v>
      </c>
      <c r="P26" s="371">
        <v>0</v>
      </c>
      <c r="Q26" s="371">
        <v>0</v>
      </c>
      <c r="R26" s="371">
        <v>0</v>
      </c>
      <c r="S26" s="373">
        <f t="shared" si="4"/>
        <v>0</v>
      </c>
      <c r="T26" s="337"/>
      <c r="U26" s="373">
        <f t="shared" si="5"/>
        <v>107</v>
      </c>
      <c r="V26" s="373">
        <f t="shared" si="5"/>
        <v>146</v>
      </c>
      <c r="W26" s="373">
        <f t="shared" si="5"/>
        <v>0</v>
      </c>
      <c r="X26" s="373">
        <f t="shared" si="5"/>
        <v>0</v>
      </c>
      <c r="Y26" s="374">
        <f t="shared" si="5"/>
        <v>253</v>
      </c>
      <c r="Z26" s="375"/>
      <c r="AA26" s="376"/>
      <c r="AB26" s="382"/>
      <c r="AC26" s="382"/>
      <c r="AD26" s="382"/>
      <c r="AE26" s="382"/>
      <c r="AF26" s="375"/>
      <c r="AG26" s="375"/>
      <c r="AH26" s="375"/>
      <c r="AI26" s="375"/>
      <c r="AJ26" s="375"/>
      <c r="AK26" s="375"/>
      <c r="AL26" s="375"/>
      <c r="AM26" s="375"/>
      <c r="AN26" s="375"/>
      <c r="AO26" s="375"/>
      <c r="AP26" s="375"/>
      <c r="AQ26" s="375"/>
      <c r="AR26" s="375"/>
      <c r="AS26" s="375"/>
      <c r="AT26" s="375"/>
      <c r="AU26" s="375"/>
      <c r="AV26" s="375"/>
      <c r="AW26" s="375"/>
      <c r="AX26" s="375"/>
      <c r="AY26" s="375"/>
      <c r="AZ26" s="375"/>
      <c r="BA26" s="375"/>
      <c r="BB26" s="375"/>
      <c r="BC26" s="375"/>
      <c r="BD26" s="375"/>
    </row>
    <row r="27" spans="1:56" ht="15" customHeight="1" x14ac:dyDescent="0.2">
      <c r="A27" s="380"/>
      <c r="B27" s="378" t="s">
        <v>33</v>
      </c>
      <c r="C27" s="371" t="s">
        <v>22</v>
      </c>
      <c r="D27" s="371" t="s">
        <v>22</v>
      </c>
      <c r="E27" s="371" t="s">
        <v>22</v>
      </c>
      <c r="F27" s="371" t="s">
        <v>22</v>
      </c>
      <c r="G27" s="373">
        <f t="shared" si="2"/>
        <v>0</v>
      </c>
      <c r="H27" s="378"/>
      <c r="I27" s="371" t="s">
        <v>22</v>
      </c>
      <c r="J27" s="371" t="s">
        <v>22</v>
      </c>
      <c r="K27" s="371" t="s">
        <v>22</v>
      </c>
      <c r="L27" s="371" t="s">
        <v>22</v>
      </c>
      <c r="M27" s="373">
        <f t="shared" si="3"/>
        <v>0</v>
      </c>
      <c r="N27" s="378"/>
      <c r="O27" s="371" t="s">
        <v>22</v>
      </c>
      <c r="P27" s="371" t="s">
        <v>22</v>
      </c>
      <c r="Q27" s="371" t="s">
        <v>22</v>
      </c>
      <c r="R27" s="371" t="s">
        <v>22</v>
      </c>
      <c r="S27" s="373">
        <f t="shared" si="4"/>
        <v>0</v>
      </c>
      <c r="T27" s="337"/>
      <c r="U27" s="373" t="s">
        <v>22</v>
      </c>
      <c r="V27" s="373" t="s">
        <v>22</v>
      </c>
      <c r="W27" s="373" t="s">
        <v>22</v>
      </c>
      <c r="X27" s="373" t="s">
        <v>22</v>
      </c>
      <c r="Y27" s="374" t="s">
        <v>22</v>
      </c>
      <c r="Z27" s="375"/>
      <c r="AA27" s="376"/>
      <c r="AB27" s="382"/>
      <c r="AC27" s="382"/>
      <c r="AD27" s="382"/>
      <c r="AE27" s="382"/>
      <c r="AF27" s="375"/>
      <c r="AG27" s="375"/>
      <c r="AH27" s="375"/>
      <c r="AI27" s="375"/>
      <c r="AJ27" s="375"/>
      <c r="AK27" s="375"/>
      <c r="AL27" s="375"/>
      <c r="AM27" s="375"/>
      <c r="AN27" s="375"/>
      <c r="AO27" s="375"/>
      <c r="AP27" s="375"/>
      <c r="AQ27" s="375"/>
      <c r="AR27" s="375"/>
      <c r="AS27" s="375"/>
      <c r="AT27" s="375"/>
      <c r="AU27" s="375"/>
      <c r="AV27" s="375"/>
      <c r="AW27" s="375"/>
      <c r="AX27" s="375"/>
      <c r="AY27" s="375"/>
      <c r="AZ27" s="375"/>
      <c r="BA27" s="375"/>
      <c r="BB27" s="375"/>
      <c r="BC27" s="375"/>
      <c r="BD27" s="375"/>
    </row>
    <row r="28" spans="1:56" ht="15" customHeight="1" x14ac:dyDescent="0.2">
      <c r="A28" s="380"/>
      <c r="B28" s="378" t="s">
        <v>34</v>
      </c>
      <c r="C28" s="371">
        <v>21</v>
      </c>
      <c r="D28" s="371">
        <v>20</v>
      </c>
      <c r="E28" s="371">
        <v>0</v>
      </c>
      <c r="F28" s="371">
        <v>0</v>
      </c>
      <c r="G28" s="373">
        <f t="shared" si="2"/>
        <v>41</v>
      </c>
      <c r="H28" s="381"/>
      <c r="I28" s="371">
        <v>28</v>
      </c>
      <c r="J28" s="371">
        <v>81</v>
      </c>
      <c r="K28" s="371">
        <v>0</v>
      </c>
      <c r="L28" s="371">
        <v>1</v>
      </c>
      <c r="M28" s="373">
        <f t="shared" si="3"/>
        <v>110</v>
      </c>
      <c r="N28" s="381"/>
      <c r="O28" s="371">
        <v>0</v>
      </c>
      <c r="P28" s="371">
        <v>0</v>
      </c>
      <c r="Q28" s="371">
        <v>0</v>
      </c>
      <c r="R28" s="371">
        <v>0</v>
      </c>
      <c r="S28" s="373">
        <f t="shared" si="4"/>
        <v>0</v>
      </c>
      <c r="T28" s="337"/>
      <c r="U28" s="373">
        <f t="shared" ref="U28:Y28" si="7">C28+I28+O28</f>
        <v>49</v>
      </c>
      <c r="V28" s="373">
        <f t="shared" si="7"/>
        <v>101</v>
      </c>
      <c r="W28" s="373">
        <f t="shared" si="7"/>
        <v>0</v>
      </c>
      <c r="X28" s="373">
        <f t="shared" si="7"/>
        <v>1</v>
      </c>
      <c r="Y28" s="374">
        <f t="shared" si="7"/>
        <v>151</v>
      </c>
      <c r="Z28" s="375"/>
      <c r="AA28" s="376"/>
      <c r="AB28" s="382"/>
      <c r="AC28" s="382"/>
      <c r="AD28" s="382"/>
      <c r="AE28" s="382"/>
      <c r="AF28" s="375"/>
      <c r="AG28" s="375"/>
      <c r="AH28" s="375"/>
      <c r="AI28" s="375"/>
      <c r="AJ28" s="375"/>
      <c r="AK28" s="375"/>
      <c r="AL28" s="375"/>
      <c r="AM28" s="375"/>
      <c r="AN28" s="375"/>
      <c r="AO28" s="375"/>
      <c r="AP28" s="375"/>
      <c r="AQ28" s="375"/>
      <c r="AR28" s="375"/>
      <c r="AS28" s="375"/>
      <c r="AT28" s="375"/>
      <c r="AU28" s="375"/>
      <c r="AV28" s="375"/>
      <c r="AW28" s="375"/>
      <c r="AX28" s="375"/>
      <c r="AY28" s="375"/>
      <c r="AZ28" s="375"/>
      <c r="BA28" s="375"/>
      <c r="BB28" s="375"/>
      <c r="BC28" s="375"/>
      <c r="BD28" s="375"/>
    </row>
    <row r="29" spans="1:56" ht="15" customHeight="1" x14ac:dyDescent="0.2">
      <c r="A29" s="380"/>
      <c r="B29" s="378" t="s">
        <v>35</v>
      </c>
      <c r="C29" s="371">
        <v>20</v>
      </c>
      <c r="D29" s="371">
        <v>28</v>
      </c>
      <c r="E29" s="371">
        <v>0</v>
      </c>
      <c r="F29" s="371">
        <v>0</v>
      </c>
      <c r="G29" s="373">
        <f t="shared" si="2"/>
        <v>48</v>
      </c>
      <c r="H29" s="378"/>
      <c r="I29" s="371">
        <v>59</v>
      </c>
      <c r="J29" s="371">
        <v>95</v>
      </c>
      <c r="K29" s="371">
        <v>0</v>
      </c>
      <c r="L29" s="371">
        <v>0</v>
      </c>
      <c r="M29" s="373">
        <f t="shared" si="3"/>
        <v>154</v>
      </c>
      <c r="N29" s="378"/>
      <c r="O29" s="371">
        <v>0</v>
      </c>
      <c r="P29" s="371">
        <v>0</v>
      </c>
      <c r="Q29" s="371">
        <v>0</v>
      </c>
      <c r="R29" s="371">
        <v>0</v>
      </c>
      <c r="S29" s="373">
        <f t="shared" si="4"/>
        <v>0</v>
      </c>
      <c r="T29" s="337"/>
      <c r="U29" s="373">
        <f t="shared" si="5"/>
        <v>79</v>
      </c>
      <c r="V29" s="373">
        <f t="shared" si="5"/>
        <v>123</v>
      </c>
      <c r="W29" s="373">
        <f t="shared" si="5"/>
        <v>0</v>
      </c>
      <c r="X29" s="373">
        <f t="shared" si="5"/>
        <v>0</v>
      </c>
      <c r="Y29" s="374">
        <f t="shared" si="5"/>
        <v>202</v>
      </c>
      <c r="Z29" s="375"/>
      <c r="AA29" s="376"/>
      <c r="AB29" s="382"/>
      <c r="AC29" s="382"/>
      <c r="AD29" s="382"/>
      <c r="AE29" s="382"/>
      <c r="AF29" s="375"/>
      <c r="AG29" s="375"/>
      <c r="AH29" s="375"/>
      <c r="AI29" s="375"/>
      <c r="AJ29" s="375"/>
      <c r="AK29" s="375"/>
      <c r="AL29" s="375"/>
      <c r="AM29" s="375"/>
      <c r="AN29" s="375"/>
      <c r="AO29" s="375"/>
      <c r="AP29" s="375"/>
      <c r="AQ29" s="375"/>
      <c r="AR29" s="375"/>
      <c r="AS29" s="375"/>
      <c r="AT29" s="375"/>
      <c r="AU29" s="375"/>
      <c r="AV29" s="375"/>
      <c r="AW29" s="375"/>
      <c r="AX29" s="375"/>
      <c r="AY29" s="375"/>
      <c r="AZ29" s="375"/>
      <c r="BA29" s="375"/>
      <c r="BB29" s="375"/>
      <c r="BC29" s="375"/>
      <c r="BD29" s="375"/>
    </row>
    <row r="30" spans="1:56" ht="15" customHeight="1" x14ac:dyDescent="0.2">
      <c r="A30" s="380"/>
      <c r="B30" s="378" t="s">
        <v>36</v>
      </c>
      <c r="C30" s="371">
        <v>277</v>
      </c>
      <c r="D30" s="371">
        <v>318</v>
      </c>
      <c r="E30" s="371">
        <v>0</v>
      </c>
      <c r="F30" s="371">
        <v>0</v>
      </c>
      <c r="G30" s="373">
        <f t="shared" si="2"/>
        <v>595</v>
      </c>
      <c r="H30" s="378"/>
      <c r="I30" s="371">
        <v>169</v>
      </c>
      <c r="J30" s="371">
        <v>337</v>
      </c>
      <c r="K30" s="371">
        <v>0</v>
      </c>
      <c r="L30" s="371">
        <v>0</v>
      </c>
      <c r="M30" s="373">
        <f t="shared" si="3"/>
        <v>506</v>
      </c>
      <c r="N30" s="378"/>
      <c r="O30" s="371">
        <v>0</v>
      </c>
      <c r="P30" s="371">
        <v>0</v>
      </c>
      <c r="Q30" s="371">
        <v>0</v>
      </c>
      <c r="R30" s="371">
        <v>0</v>
      </c>
      <c r="S30" s="373">
        <f t="shared" si="4"/>
        <v>0</v>
      </c>
      <c r="T30" s="337"/>
      <c r="U30" s="373">
        <f t="shared" si="5"/>
        <v>446</v>
      </c>
      <c r="V30" s="373">
        <f t="shared" si="5"/>
        <v>655</v>
      </c>
      <c r="W30" s="373">
        <f t="shared" si="5"/>
        <v>0</v>
      </c>
      <c r="X30" s="373">
        <f t="shared" si="5"/>
        <v>0</v>
      </c>
      <c r="Y30" s="374">
        <f t="shared" si="5"/>
        <v>1101</v>
      </c>
      <c r="Z30" s="375"/>
      <c r="AA30" s="376"/>
      <c r="AB30" s="382"/>
      <c r="AC30" s="382"/>
      <c r="AD30" s="382"/>
      <c r="AE30" s="382"/>
      <c r="AF30" s="375"/>
      <c r="AG30" s="375"/>
      <c r="AH30" s="375"/>
      <c r="AI30" s="375"/>
      <c r="AJ30" s="375"/>
      <c r="AK30" s="375"/>
      <c r="AL30" s="375"/>
      <c r="AM30" s="375"/>
      <c r="AN30" s="375"/>
      <c r="AO30" s="375"/>
      <c r="AP30" s="375"/>
      <c r="AQ30" s="375"/>
      <c r="AR30" s="375"/>
      <c r="AS30" s="375"/>
      <c r="AT30" s="375"/>
      <c r="AU30" s="375"/>
      <c r="AV30" s="375"/>
      <c r="AW30" s="375"/>
      <c r="AX30" s="375"/>
      <c r="AY30" s="375"/>
      <c r="AZ30" s="375"/>
      <c r="BA30" s="375"/>
      <c r="BB30" s="375"/>
      <c r="BC30" s="375"/>
      <c r="BD30" s="375"/>
    </row>
    <row r="31" spans="1:56" ht="15" customHeight="1" x14ac:dyDescent="0.2">
      <c r="A31" s="380"/>
      <c r="B31" s="378" t="s">
        <v>37</v>
      </c>
      <c r="C31" s="371">
        <v>56</v>
      </c>
      <c r="D31" s="371">
        <v>83</v>
      </c>
      <c r="E31" s="371">
        <v>0</v>
      </c>
      <c r="F31" s="371">
        <v>0</v>
      </c>
      <c r="G31" s="373">
        <f t="shared" si="2"/>
        <v>139</v>
      </c>
      <c r="H31" s="378"/>
      <c r="I31" s="371">
        <v>96</v>
      </c>
      <c r="J31" s="371">
        <v>225</v>
      </c>
      <c r="K31" s="371">
        <v>0</v>
      </c>
      <c r="L31" s="371">
        <v>0</v>
      </c>
      <c r="M31" s="373">
        <f t="shared" si="3"/>
        <v>321</v>
      </c>
      <c r="N31" s="378"/>
      <c r="O31" s="371">
        <v>0</v>
      </c>
      <c r="P31" s="371">
        <v>0</v>
      </c>
      <c r="Q31" s="371">
        <v>0</v>
      </c>
      <c r="R31" s="371">
        <v>0</v>
      </c>
      <c r="S31" s="373">
        <f t="shared" si="4"/>
        <v>0</v>
      </c>
      <c r="T31" s="337"/>
      <c r="U31" s="373">
        <f t="shared" si="5"/>
        <v>152</v>
      </c>
      <c r="V31" s="373">
        <f t="shared" si="5"/>
        <v>308</v>
      </c>
      <c r="W31" s="373">
        <f t="shared" si="5"/>
        <v>0</v>
      </c>
      <c r="X31" s="373">
        <f t="shared" si="5"/>
        <v>0</v>
      </c>
      <c r="Y31" s="374">
        <f t="shared" si="5"/>
        <v>460</v>
      </c>
      <c r="Z31" s="375"/>
      <c r="AA31" s="376"/>
      <c r="AB31" s="382"/>
      <c r="AC31" s="382"/>
      <c r="AD31" s="382"/>
      <c r="AE31" s="382"/>
      <c r="AF31" s="375"/>
      <c r="AG31" s="375"/>
      <c r="AH31" s="375"/>
      <c r="AI31" s="375"/>
      <c r="AJ31" s="375"/>
      <c r="AK31" s="375"/>
      <c r="AL31" s="375"/>
      <c r="AM31" s="375"/>
      <c r="AN31" s="375"/>
      <c r="AO31" s="375"/>
      <c r="AP31" s="375"/>
      <c r="AQ31" s="375"/>
      <c r="AR31" s="375"/>
      <c r="AS31" s="375"/>
      <c r="AT31" s="375"/>
      <c r="AU31" s="375"/>
      <c r="AV31" s="375"/>
      <c r="AW31" s="375"/>
      <c r="AX31" s="375"/>
      <c r="AY31" s="375"/>
      <c r="AZ31" s="375"/>
      <c r="BA31" s="375"/>
      <c r="BB31" s="375"/>
      <c r="BC31" s="375"/>
      <c r="BD31" s="375"/>
    </row>
    <row r="32" spans="1:56" ht="15" customHeight="1" x14ac:dyDescent="0.2">
      <c r="A32" s="380"/>
      <c r="B32" s="378" t="s">
        <v>38</v>
      </c>
      <c r="C32" s="371">
        <v>202</v>
      </c>
      <c r="D32" s="371">
        <v>144</v>
      </c>
      <c r="E32" s="371">
        <v>0</v>
      </c>
      <c r="F32" s="371">
        <v>0</v>
      </c>
      <c r="G32" s="373">
        <f t="shared" si="2"/>
        <v>346</v>
      </c>
      <c r="H32" s="378"/>
      <c r="I32" s="371">
        <v>290</v>
      </c>
      <c r="J32" s="371">
        <v>426</v>
      </c>
      <c r="K32" s="371">
        <v>2</v>
      </c>
      <c r="L32" s="371">
        <v>0</v>
      </c>
      <c r="M32" s="373">
        <f t="shared" si="3"/>
        <v>718</v>
      </c>
      <c r="N32" s="378"/>
      <c r="O32" s="371">
        <v>0</v>
      </c>
      <c r="P32" s="371">
        <v>0</v>
      </c>
      <c r="Q32" s="371">
        <v>0</v>
      </c>
      <c r="R32" s="371">
        <v>0</v>
      </c>
      <c r="S32" s="373">
        <f t="shared" si="4"/>
        <v>0</v>
      </c>
      <c r="T32" s="337"/>
      <c r="U32" s="373">
        <f t="shared" si="5"/>
        <v>492</v>
      </c>
      <c r="V32" s="373">
        <f t="shared" si="5"/>
        <v>570</v>
      </c>
      <c r="W32" s="373">
        <f t="shared" si="5"/>
        <v>2</v>
      </c>
      <c r="X32" s="373">
        <f t="shared" si="5"/>
        <v>0</v>
      </c>
      <c r="Y32" s="374">
        <f t="shared" si="5"/>
        <v>1064</v>
      </c>
      <c r="Z32" s="375"/>
      <c r="AA32" s="376"/>
      <c r="AB32" s="382"/>
      <c r="AC32" s="382"/>
      <c r="AD32" s="382"/>
      <c r="AE32" s="382"/>
      <c r="AF32" s="375"/>
      <c r="AG32" s="375"/>
      <c r="AH32" s="375"/>
      <c r="AI32" s="375"/>
      <c r="AJ32" s="375"/>
      <c r="AK32" s="375"/>
      <c r="AL32" s="375"/>
      <c r="AM32" s="375"/>
      <c r="AN32" s="375"/>
      <c r="AO32" s="375"/>
      <c r="AP32" s="375"/>
      <c r="AQ32" s="375"/>
      <c r="AR32" s="375"/>
      <c r="AS32" s="375"/>
      <c r="AT32" s="375"/>
      <c r="AU32" s="375"/>
      <c r="AV32" s="375"/>
      <c r="AW32" s="375"/>
      <c r="AX32" s="375"/>
      <c r="AY32" s="375"/>
      <c r="AZ32" s="375"/>
      <c r="BA32" s="375"/>
      <c r="BB32" s="375"/>
      <c r="BC32" s="375"/>
      <c r="BD32" s="375"/>
    </row>
    <row r="33" spans="1:56" ht="15" customHeight="1" x14ac:dyDescent="0.2">
      <c r="A33" s="380"/>
      <c r="B33" s="378" t="s">
        <v>39</v>
      </c>
      <c r="C33" s="371" t="s">
        <v>22</v>
      </c>
      <c r="D33" s="371" t="s">
        <v>22</v>
      </c>
      <c r="E33" s="371" t="s">
        <v>22</v>
      </c>
      <c r="F33" s="371" t="s">
        <v>22</v>
      </c>
      <c r="G33" s="373">
        <f t="shared" si="2"/>
        <v>0</v>
      </c>
      <c r="H33" s="378"/>
      <c r="I33" s="371" t="s">
        <v>22</v>
      </c>
      <c r="J33" s="371" t="s">
        <v>22</v>
      </c>
      <c r="K33" s="371" t="s">
        <v>22</v>
      </c>
      <c r="L33" s="371" t="s">
        <v>22</v>
      </c>
      <c r="M33" s="373">
        <f t="shared" si="3"/>
        <v>0</v>
      </c>
      <c r="N33" s="378"/>
      <c r="O33" s="371" t="s">
        <v>22</v>
      </c>
      <c r="P33" s="371" t="s">
        <v>22</v>
      </c>
      <c r="Q33" s="371" t="s">
        <v>22</v>
      </c>
      <c r="R33" s="371" t="s">
        <v>22</v>
      </c>
      <c r="S33" s="373">
        <f t="shared" si="4"/>
        <v>0</v>
      </c>
      <c r="T33" s="337"/>
      <c r="U33" s="373" t="s">
        <v>22</v>
      </c>
      <c r="V33" s="373" t="s">
        <v>22</v>
      </c>
      <c r="W33" s="373" t="s">
        <v>22</v>
      </c>
      <c r="X33" s="373" t="s">
        <v>22</v>
      </c>
      <c r="Y33" s="374" t="s">
        <v>22</v>
      </c>
      <c r="Z33" s="375"/>
      <c r="AA33" s="376"/>
      <c r="AB33" s="382"/>
      <c r="AC33" s="382"/>
      <c r="AD33" s="382"/>
      <c r="AE33" s="382"/>
      <c r="AF33" s="375"/>
      <c r="AG33" s="375"/>
      <c r="AH33" s="375"/>
      <c r="AI33" s="375"/>
      <c r="AJ33" s="375"/>
      <c r="AK33" s="375"/>
      <c r="AL33" s="375"/>
      <c r="AM33" s="375"/>
      <c r="AN33" s="375"/>
      <c r="AO33" s="375"/>
      <c r="AP33" s="375"/>
      <c r="AQ33" s="375"/>
      <c r="AR33" s="375"/>
      <c r="AS33" s="375"/>
      <c r="AT33" s="375"/>
      <c r="AU33" s="375"/>
      <c r="AV33" s="375"/>
      <c r="AW33" s="375"/>
      <c r="AX33" s="375"/>
      <c r="AY33" s="375"/>
      <c r="AZ33" s="375"/>
      <c r="BA33" s="375"/>
      <c r="BB33" s="375"/>
      <c r="BC33" s="375"/>
      <c r="BD33" s="375"/>
    </row>
    <row r="34" spans="1:56" ht="15" customHeight="1" x14ac:dyDescent="0.2">
      <c r="A34" s="380"/>
      <c r="B34" s="378" t="s">
        <v>40</v>
      </c>
      <c r="C34" s="371">
        <v>392</v>
      </c>
      <c r="D34" s="371">
        <v>387</v>
      </c>
      <c r="E34" s="371">
        <v>0</v>
      </c>
      <c r="F34" s="371">
        <v>0</v>
      </c>
      <c r="G34" s="373">
        <f t="shared" si="2"/>
        <v>779</v>
      </c>
      <c r="H34" s="378"/>
      <c r="I34" s="371">
        <v>190</v>
      </c>
      <c r="J34" s="371">
        <v>383</v>
      </c>
      <c r="K34" s="371">
        <v>0</v>
      </c>
      <c r="L34" s="371">
        <v>0</v>
      </c>
      <c r="M34" s="373">
        <f t="shared" si="3"/>
        <v>573</v>
      </c>
      <c r="N34" s="378"/>
      <c r="O34" s="371">
        <v>0</v>
      </c>
      <c r="P34" s="371">
        <v>3</v>
      </c>
      <c r="Q34" s="371">
        <v>0</v>
      </c>
      <c r="R34" s="371">
        <v>3</v>
      </c>
      <c r="S34" s="373">
        <f t="shared" si="4"/>
        <v>6</v>
      </c>
      <c r="T34" s="337"/>
      <c r="U34" s="373">
        <f t="shared" si="5"/>
        <v>582</v>
      </c>
      <c r="V34" s="373">
        <f t="shared" si="5"/>
        <v>773</v>
      </c>
      <c r="W34" s="373">
        <f t="shared" si="5"/>
        <v>0</v>
      </c>
      <c r="X34" s="373">
        <f>F34+L34+R34</f>
        <v>3</v>
      </c>
      <c r="Y34" s="374">
        <f>G34+M34+S34</f>
        <v>1358</v>
      </c>
      <c r="Z34" s="375"/>
      <c r="AA34" s="376"/>
      <c r="AB34" s="382"/>
      <c r="AC34" s="382"/>
      <c r="AD34" s="382"/>
      <c r="AE34" s="382"/>
      <c r="AF34" s="375"/>
      <c r="AG34" s="375"/>
      <c r="AH34" s="375"/>
      <c r="AI34" s="375"/>
      <c r="AJ34" s="375"/>
      <c r="AK34" s="375"/>
      <c r="AL34" s="375"/>
      <c r="AM34" s="375"/>
      <c r="AN34" s="375"/>
      <c r="AO34" s="375"/>
      <c r="AP34" s="375"/>
      <c r="AQ34" s="375"/>
      <c r="AR34" s="375"/>
      <c r="AS34" s="375"/>
      <c r="AT34" s="375"/>
      <c r="AU34" s="375"/>
      <c r="AV34" s="375"/>
      <c r="AW34" s="375"/>
      <c r="AX34" s="375"/>
      <c r="AY34" s="375"/>
      <c r="AZ34" s="375"/>
      <c r="BA34" s="375"/>
      <c r="BB34" s="375"/>
      <c r="BC34" s="375"/>
      <c r="BD34" s="375"/>
    </row>
    <row r="35" spans="1:56" ht="15" customHeight="1" x14ac:dyDescent="0.2">
      <c r="A35" s="380"/>
      <c r="B35" s="378" t="s">
        <v>41</v>
      </c>
      <c r="C35" s="371">
        <v>130</v>
      </c>
      <c r="D35" s="371">
        <v>59</v>
      </c>
      <c r="E35" s="371">
        <v>0</v>
      </c>
      <c r="F35" s="371">
        <v>1</v>
      </c>
      <c r="G35" s="373">
        <f t="shared" si="2"/>
        <v>190</v>
      </c>
      <c r="H35" s="378"/>
      <c r="I35" s="371">
        <v>140</v>
      </c>
      <c r="J35" s="371">
        <v>113</v>
      </c>
      <c r="K35" s="371">
        <v>0</v>
      </c>
      <c r="L35" s="371">
        <v>4</v>
      </c>
      <c r="M35" s="373">
        <f t="shared" si="3"/>
        <v>257</v>
      </c>
      <c r="N35" s="378"/>
      <c r="O35" s="371">
        <v>0</v>
      </c>
      <c r="P35" s="371">
        <v>0</v>
      </c>
      <c r="Q35" s="371">
        <v>0</v>
      </c>
      <c r="R35" s="371">
        <v>0</v>
      </c>
      <c r="S35" s="373">
        <f t="shared" si="4"/>
        <v>0</v>
      </c>
      <c r="T35" s="337"/>
      <c r="U35" s="373">
        <f t="shared" si="5"/>
        <v>270</v>
      </c>
      <c r="V35" s="373">
        <f t="shared" si="5"/>
        <v>172</v>
      </c>
      <c r="W35" s="373">
        <f t="shared" si="5"/>
        <v>0</v>
      </c>
      <c r="X35" s="373">
        <f t="shared" si="5"/>
        <v>5</v>
      </c>
      <c r="Y35" s="374">
        <f t="shared" si="5"/>
        <v>447</v>
      </c>
      <c r="Z35" s="375"/>
      <c r="AA35" s="376"/>
      <c r="AB35" s="382"/>
      <c r="AC35" s="382"/>
      <c r="AD35" s="382"/>
      <c r="AE35" s="382"/>
      <c r="AF35" s="375"/>
      <c r="AG35" s="375"/>
      <c r="AH35" s="375"/>
      <c r="AI35" s="375"/>
      <c r="AJ35" s="375"/>
      <c r="AK35" s="375"/>
      <c r="AL35" s="375"/>
      <c r="AM35" s="375"/>
      <c r="AN35" s="375"/>
      <c r="AO35" s="375"/>
      <c r="AP35" s="375"/>
      <c r="AQ35" s="375"/>
      <c r="AR35" s="375"/>
      <c r="AS35" s="375"/>
      <c r="AT35" s="375"/>
      <c r="AU35" s="375"/>
      <c r="AV35" s="375"/>
      <c r="AW35" s="375"/>
      <c r="AX35" s="375"/>
      <c r="AY35" s="375"/>
      <c r="AZ35" s="375"/>
      <c r="BA35" s="375"/>
      <c r="BB35" s="375"/>
      <c r="BC35" s="375"/>
      <c r="BD35" s="375"/>
    </row>
    <row r="36" spans="1:56" ht="15" customHeight="1" x14ac:dyDescent="0.2">
      <c r="A36" s="380"/>
      <c r="B36" s="378" t="s">
        <v>42</v>
      </c>
      <c r="C36" s="371">
        <v>83</v>
      </c>
      <c r="D36" s="371">
        <v>93</v>
      </c>
      <c r="E36" s="371">
        <v>0</v>
      </c>
      <c r="F36" s="371">
        <v>0</v>
      </c>
      <c r="G36" s="373">
        <f t="shared" si="2"/>
        <v>176</v>
      </c>
      <c r="H36" s="378"/>
      <c r="I36" s="371">
        <v>445</v>
      </c>
      <c r="J36" s="371">
        <v>950</v>
      </c>
      <c r="K36" s="371">
        <v>0</v>
      </c>
      <c r="L36" s="371">
        <v>0</v>
      </c>
      <c r="M36" s="373">
        <f t="shared" si="3"/>
        <v>1395</v>
      </c>
      <c r="N36" s="378"/>
      <c r="O36" s="371">
        <v>0</v>
      </c>
      <c r="P36" s="371">
        <v>0</v>
      </c>
      <c r="Q36" s="371">
        <v>0</v>
      </c>
      <c r="R36" s="371">
        <v>0</v>
      </c>
      <c r="S36" s="373">
        <f t="shared" si="4"/>
        <v>0</v>
      </c>
      <c r="T36" s="337"/>
      <c r="U36" s="373">
        <f t="shared" si="5"/>
        <v>528</v>
      </c>
      <c r="V36" s="373">
        <f t="shared" si="5"/>
        <v>1043</v>
      </c>
      <c r="W36" s="373">
        <f t="shared" si="5"/>
        <v>0</v>
      </c>
      <c r="X36" s="373">
        <f t="shared" si="5"/>
        <v>0</v>
      </c>
      <c r="Y36" s="374">
        <f t="shared" si="5"/>
        <v>1571</v>
      </c>
      <c r="Z36" s="375"/>
      <c r="AA36" s="376"/>
      <c r="AB36" s="382"/>
      <c r="AC36" s="382"/>
      <c r="AD36" s="382"/>
      <c r="AE36" s="382"/>
      <c r="AF36" s="375"/>
      <c r="AG36" s="375"/>
      <c r="AH36" s="375"/>
      <c r="AI36" s="375"/>
      <c r="AJ36" s="375"/>
      <c r="AK36" s="375"/>
      <c r="AL36" s="375"/>
      <c r="AM36" s="375"/>
      <c r="AN36" s="375"/>
      <c r="AO36" s="375"/>
      <c r="AP36" s="375"/>
      <c r="AQ36" s="375"/>
      <c r="AR36" s="375"/>
      <c r="AS36" s="375"/>
      <c r="AT36" s="375"/>
      <c r="AU36" s="375"/>
      <c r="AV36" s="375"/>
      <c r="AW36" s="375"/>
      <c r="AX36" s="375"/>
      <c r="AY36" s="375"/>
      <c r="AZ36" s="375"/>
      <c r="BA36" s="375"/>
      <c r="BB36" s="375"/>
      <c r="BC36" s="375"/>
      <c r="BD36" s="375"/>
    </row>
    <row r="37" spans="1:56" ht="15" customHeight="1" x14ac:dyDescent="0.2">
      <c r="A37" s="380"/>
      <c r="B37" s="378" t="s">
        <v>43</v>
      </c>
      <c r="C37" s="371">
        <v>222</v>
      </c>
      <c r="D37" s="371">
        <v>261</v>
      </c>
      <c r="E37" s="371">
        <v>2</v>
      </c>
      <c r="F37" s="371">
        <v>2</v>
      </c>
      <c r="G37" s="373">
        <f t="shared" si="2"/>
        <v>487</v>
      </c>
      <c r="H37" s="381"/>
      <c r="I37" s="371">
        <v>117</v>
      </c>
      <c r="J37" s="371">
        <v>137</v>
      </c>
      <c r="K37" s="371">
        <v>1</v>
      </c>
      <c r="L37" s="371">
        <v>1</v>
      </c>
      <c r="M37" s="373">
        <f t="shared" si="3"/>
        <v>256</v>
      </c>
      <c r="N37" s="381"/>
      <c r="O37" s="371">
        <v>0</v>
      </c>
      <c r="P37" s="371">
        <v>0</v>
      </c>
      <c r="Q37" s="371">
        <v>0</v>
      </c>
      <c r="R37" s="371">
        <v>0</v>
      </c>
      <c r="S37" s="373">
        <f t="shared" si="4"/>
        <v>0</v>
      </c>
      <c r="T37" s="337"/>
      <c r="U37" s="373">
        <f t="shared" si="5"/>
        <v>339</v>
      </c>
      <c r="V37" s="373">
        <f t="shared" si="5"/>
        <v>398</v>
      </c>
      <c r="W37" s="373">
        <f t="shared" si="5"/>
        <v>3</v>
      </c>
      <c r="X37" s="373">
        <f t="shared" si="5"/>
        <v>3</v>
      </c>
      <c r="Y37" s="374">
        <f t="shared" si="5"/>
        <v>743</v>
      </c>
      <c r="Z37" s="375"/>
      <c r="AA37" s="376"/>
      <c r="AB37" s="382"/>
      <c r="AC37" s="382"/>
      <c r="AD37" s="382"/>
      <c r="AE37" s="382"/>
      <c r="AF37" s="375"/>
      <c r="AG37" s="375"/>
      <c r="AH37" s="375"/>
      <c r="AI37" s="375"/>
      <c r="AJ37" s="375"/>
      <c r="AK37" s="375"/>
      <c r="AL37" s="375"/>
      <c r="AM37" s="375"/>
      <c r="AN37" s="375"/>
      <c r="AO37" s="375"/>
      <c r="AP37" s="375"/>
      <c r="AQ37" s="375"/>
      <c r="AR37" s="375"/>
      <c r="AS37" s="375"/>
      <c r="AT37" s="375"/>
      <c r="AU37" s="375"/>
      <c r="AV37" s="375"/>
      <c r="AW37" s="375"/>
      <c r="AX37" s="375"/>
      <c r="AY37" s="375"/>
      <c r="AZ37" s="375"/>
      <c r="BA37" s="375"/>
      <c r="BB37" s="375"/>
      <c r="BC37" s="375"/>
      <c r="BD37" s="375"/>
    </row>
    <row r="38" spans="1:56" ht="15" customHeight="1" x14ac:dyDescent="0.2">
      <c r="A38" s="380"/>
      <c r="B38" s="378" t="s">
        <v>44</v>
      </c>
      <c r="C38" s="371" t="s">
        <v>22</v>
      </c>
      <c r="D38" s="371" t="s">
        <v>22</v>
      </c>
      <c r="E38" s="371" t="s">
        <v>22</v>
      </c>
      <c r="F38" s="371" t="s">
        <v>22</v>
      </c>
      <c r="G38" s="373">
        <f t="shared" si="2"/>
        <v>0</v>
      </c>
      <c r="H38" s="378"/>
      <c r="I38" s="371" t="s">
        <v>22</v>
      </c>
      <c r="J38" s="371" t="s">
        <v>22</v>
      </c>
      <c r="K38" s="371" t="s">
        <v>22</v>
      </c>
      <c r="L38" s="371" t="s">
        <v>22</v>
      </c>
      <c r="M38" s="373">
        <f t="shared" si="3"/>
        <v>0</v>
      </c>
      <c r="N38" s="378"/>
      <c r="O38" s="371" t="s">
        <v>22</v>
      </c>
      <c r="P38" s="371" t="s">
        <v>22</v>
      </c>
      <c r="Q38" s="371" t="s">
        <v>22</v>
      </c>
      <c r="R38" s="371" t="s">
        <v>22</v>
      </c>
      <c r="S38" s="373">
        <f t="shared" si="4"/>
        <v>0</v>
      </c>
      <c r="T38" s="337"/>
      <c r="U38" s="373" t="s">
        <v>22</v>
      </c>
      <c r="V38" s="373" t="s">
        <v>22</v>
      </c>
      <c r="W38" s="373" t="s">
        <v>22</v>
      </c>
      <c r="X38" s="373" t="s">
        <v>22</v>
      </c>
      <c r="Y38" s="374" t="s">
        <v>22</v>
      </c>
      <c r="Z38" s="375"/>
      <c r="AA38" s="376"/>
      <c r="AB38" s="382"/>
      <c r="AC38" s="382"/>
      <c r="AD38" s="382"/>
      <c r="AE38" s="382"/>
      <c r="AF38" s="375"/>
      <c r="AG38" s="375"/>
      <c r="AH38" s="375"/>
      <c r="AI38" s="375"/>
      <c r="AJ38" s="375"/>
      <c r="AK38" s="375"/>
      <c r="AL38" s="375"/>
      <c r="AM38" s="375"/>
      <c r="AN38" s="375"/>
      <c r="AO38" s="375"/>
      <c r="AP38" s="375"/>
      <c r="AQ38" s="375"/>
      <c r="AR38" s="375"/>
      <c r="AS38" s="375"/>
      <c r="AT38" s="375"/>
      <c r="AU38" s="375"/>
      <c r="AV38" s="375"/>
      <c r="AW38" s="375"/>
      <c r="AX38" s="375"/>
      <c r="AY38" s="375"/>
      <c r="AZ38" s="375"/>
      <c r="BA38" s="375"/>
      <c r="BB38" s="375"/>
      <c r="BC38" s="375"/>
      <c r="BD38" s="375"/>
    </row>
    <row r="39" spans="1:56" ht="15" customHeight="1" x14ac:dyDescent="0.2">
      <c r="A39" s="380"/>
      <c r="B39" s="378" t="s">
        <v>90</v>
      </c>
      <c r="C39" s="371" t="s">
        <v>22</v>
      </c>
      <c r="D39" s="371" t="s">
        <v>22</v>
      </c>
      <c r="E39" s="371" t="s">
        <v>22</v>
      </c>
      <c r="F39" s="371" t="s">
        <v>22</v>
      </c>
      <c r="G39" s="373">
        <f t="shared" si="2"/>
        <v>0</v>
      </c>
      <c r="H39" s="381"/>
      <c r="I39" s="371" t="s">
        <v>22</v>
      </c>
      <c r="J39" s="371" t="s">
        <v>22</v>
      </c>
      <c r="K39" s="371" t="s">
        <v>22</v>
      </c>
      <c r="L39" s="371" t="s">
        <v>22</v>
      </c>
      <c r="M39" s="373">
        <f t="shared" si="3"/>
        <v>0</v>
      </c>
      <c r="N39" s="381"/>
      <c r="O39" s="371" t="s">
        <v>22</v>
      </c>
      <c r="P39" s="371" t="s">
        <v>22</v>
      </c>
      <c r="Q39" s="371" t="s">
        <v>22</v>
      </c>
      <c r="R39" s="371" t="s">
        <v>22</v>
      </c>
      <c r="S39" s="373">
        <f t="shared" si="4"/>
        <v>0</v>
      </c>
      <c r="T39" s="337"/>
      <c r="U39" s="373" t="s">
        <v>22</v>
      </c>
      <c r="V39" s="373" t="s">
        <v>22</v>
      </c>
      <c r="W39" s="373" t="s">
        <v>22</v>
      </c>
      <c r="X39" s="373" t="s">
        <v>22</v>
      </c>
      <c r="Y39" s="374" t="s">
        <v>22</v>
      </c>
      <c r="Z39" s="375"/>
      <c r="AA39" s="376"/>
      <c r="AB39" s="382"/>
      <c r="AC39" s="382"/>
      <c r="AD39" s="382"/>
      <c r="AE39" s="382"/>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row>
    <row r="40" spans="1:56" ht="15" customHeight="1" x14ac:dyDescent="0.2">
      <c r="A40" s="380"/>
      <c r="B40" s="378" t="s">
        <v>46</v>
      </c>
      <c r="C40" s="371">
        <v>265</v>
      </c>
      <c r="D40" s="371">
        <v>377</v>
      </c>
      <c r="E40" s="371">
        <v>2</v>
      </c>
      <c r="F40" s="371">
        <v>0</v>
      </c>
      <c r="G40" s="373">
        <f t="shared" si="2"/>
        <v>644</v>
      </c>
      <c r="H40" s="381"/>
      <c r="I40" s="371">
        <v>120</v>
      </c>
      <c r="J40" s="371">
        <v>171</v>
      </c>
      <c r="K40" s="371">
        <v>1</v>
      </c>
      <c r="L40" s="371">
        <v>0</v>
      </c>
      <c r="M40" s="373">
        <f t="shared" si="3"/>
        <v>292</v>
      </c>
      <c r="N40" s="381"/>
      <c r="O40" s="371">
        <v>0</v>
      </c>
      <c r="P40" s="371">
        <v>0</v>
      </c>
      <c r="Q40" s="371">
        <v>0</v>
      </c>
      <c r="R40" s="371">
        <v>0</v>
      </c>
      <c r="S40" s="373">
        <f t="shared" si="4"/>
        <v>0</v>
      </c>
      <c r="T40" s="337"/>
      <c r="U40" s="373">
        <f t="shared" ref="U40:Y40" si="8">C40+I40+O40</f>
        <v>385</v>
      </c>
      <c r="V40" s="373">
        <f t="shared" si="8"/>
        <v>548</v>
      </c>
      <c r="W40" s="373">
        <f t="shared" si="8"/>
        <v>3</v>
      </c>
      <c r="X40" s="373">
        <f t="shared" si="8"/>
        <v>0</v>
      </c>
      <c r="Y40" s="374">
        <f t="shared" si="8"/>
        <v>936</v>
      </c>
      <c r="Z40" s="375"/>
      <c r="AA40" s="376"/>
      <c r="AB40" s="382"/>
      <c r="AC40" s="382"/>
      <c r="AD40" s="382"/>
      <c r="AE40" s="382"/>
      <c r="AF40" s="375"/>
      <c r="AG40" s="375"/>
      <c r="AH40" s="375"/>
      <c r="AI40" s="375"/>
      <c r="AJ40" s="375"/>
      <c r="AK40" s="375"/>
      <c r="AL40" s="375"/>
      <c r="AM40" s="375"/>
      <c r="AN40" s="375"/>
      <c r="AO40" s="375"/>
      <c r="AP40" s="375"/>
      <c r="AQ40" s="375"/>
      <c r="AR40" s="375"/>
      <c r="AS40" s="375"/>
      <c r="AT40" s="375"/>
      <c r="AU40" s="375"/>
      <c r="AV40" s="375"/>
      <c r="AW40" s="375"/>
      <c r="AX40" s="375"/>
      <c r="AY40" s="375"/>
      <c r="AZ40" s="375"/>
      <c r="BA40" s="375"/>
      <c r="BB40" s="375"/>
      <c r="BC40" s="375"/>
      <c r="BD40" s="375"/>
    </row>
    <row r="41" spans="1:56" ht="15" customHeight="1" x14ac:dyDescent="0.2">
      <c r="A41" s="380"/>
      <c r="B41" s="378" t="s">
        <v>47</v>
      </c>
      <c r="C41" s="371">
        <v>238</v>
      </c>
      <c r="D41" s="371">
        <v>153</v>
      </c>
      <c r="E41" s="371">
        <v>3</v>
      </c>
      <c r="F41" s="371">
        <v>0</v>
      </c>
      <c r="G41" s="373">
        <f t="shared" si="2"/>
        <v>394</v>
      </c>
      <c r="H41" s="378"/>
      <c r="I41" s="371">
        <v>161</v>
      </c>
      <c r="J41" s="371">
        <v>271</v>
      </c>
      <c r="K41" s="371">
        <v>3</v>
      </c>
      <c r="L41" s="371">
        <v>0</v>
      </c>
      <c r="M41" s="373">
        <f t="shared" si="3"/>
        <v>435</v>
      </c>
      <c r="N41" s="378"/>
      <c r="O41" s="371">
        <v>0</v>
      </c>
      <c r="P41" s="371">
        <v>0</v>
      </c>
      <c r="Q41" s="371">
        <v>0</v>
      </c>
      <c r="R41" s="371">
        <v>0</v>
      </c>
      <c r="S41" s="373">
        <f t="shared" si="4"/>
        <v>0</v>
      </c>
      <c r="T41" s="337"/>
      <c r="U41" s="373">
        <f t="shared" si="5"/>
        <v>399</v>
      </c>
      <c r="V41" s="373">
        <f t="shared" si="5"/>
        <v>424</v>
      </c>
      <c r="W41" s="373">
        <f t="shared" si="5"/>
        <v>6</v>
      </c>
      <c r="X41" s="373">
        <f t="shared" si="5"/>
        <v>0</v>
      </c>
      <c r="Y41" s="374">
        <f t="shared" si="5"/>
        <v>829</v>
      </c>
      <c r="Z41" s="375"/>
      <c r="AA41" s="376"/>
      <c r="AB41" s="382"/>
      <c r="AC41" s="382"/>
      <c r="AD41" s="382"/>
      <c r="AE41" s="382"/>
      <c r="AF41" s="375"/>
      <c r="AG41" s="375"/>
      <c r="AH41" s="375"/>
      <c r="AI41" s="375"/>
      <c r="AJ41" s="375"/>
      <c r="AK41" s="375"/>
      <c r="AL41" s="375"/>
      <c r="AM41" s="375"/>
      <c r="AN41" s="375"/>
      <c r="AO41" s="375"/>
      <c r="AP41" s="375"/>
      <c r="AQ41" s="375"/>
      <c r="AR41" s="375"/>
      <c r="AS41" s="375"/>
      <c r="AT41" s="375"/>
      <c r="AU41" s="375"/>
      <c r="AV41" s="375"/>
      <c r="AW41" s="375"/>
      <c r="AX41" s="375"/>
      <c r="AY41" s="375"/>
      <c r="AZ41" s="375"/>
      <c r="BA41" s="375"/>
      <c r="BB41" s="375"/>
      <c r="BC41" s="375"/>
      <c r="BD41" s="375"/>
    </row>
    <row r="42" spans="1:56" ht="15" customHeight="1" x14ac:dyDescent="0.2">
      <c r="A42" s="380"/>
      <c r="B42" s="378" t="s">
        <v>48</v>
      </c>
      <c r="C42" s="371">
        <v>133</v>
      </c>
      <c r="D42" s="371">
        <v>268</v>
      </c>
      <c r="E42" s="371">
        <v>2</v>
      </c>
      <c r="F42" s="371">
        <v>0</v>
      </c>
      <c r="G42" s="373">
        <f t="shared" si="2"/>
        <v>403</v>
      </c>
      <c r="H42" s="378"/>
      <c r="I42" s="371">
        <v>126</v>
      </c>
      <c r="J42" s="371">
        <v>274</v>
      </c>
      <c r="K42" s="371">
        <v>0</v>
      </c>
      <c r="L42" s="371">
        <v>0</v>
      </c>
      <c r="M42" s="373">
        <f t="shared" si="3"/>
        <v>400</v>
      </c>
      <c r="N42" s="378"/>
      <c r="O42" s="371">
        <v>0</v>
      </c>
      <c r="P42" s="371">
        <v>0</v>
      </c>
      <c r="Q42" s="371">
        <v>0</v>
      </c>
      <c r="R42" s="371">
        <v>0</v>
      </c>
      <c r="S42" s="373">
        <f t="shared" si="4"/>
        <v>0</v>
      </c>
      <c r="T42" s="337"/>
      <c r="U42" s="373">
        <f t="shared" si="5"/>
        <v>259</v>
      </c>
      <c r="V42" s="373">
        <f t="shared" si="5"/>
        <v>542</v>
      </c>
      <c r="W42" s="373">
        <f t="shared" si="5"/>
        <v>2</v>
      </c>
      <c r="X42" s="373">
        <f t="shared" si="5"/>
        <v>0</v>
      </c>
      <c r="Y42" s="374">
        <f t="shared" si="5"/>
        <v>803</v>
      </c>
      <c r="Z42" s="375"/>
      <c r="AA42" s="376"/>
      <c r="AB42" s="382"/>
      <c r="AC42" s="382"/>
      <c r="AD42" s="382"/>
      <c r="AE42" s="382"/>
      <c r="AF42" s="375"/>
      <c r="AG42" s="375"/>
      <c r="AH42" s="375"/>
      <c r="AI42" s="375"/>
      <c r="AJ42" s="375"/>
      <c r="AK42" s="375"/>
      <c r="AL42" s="375"/>
      <c r="AM42" s="375"/>
      <c r="AN42" s="375"/>
      <c r="AO42" s="375"/>
      <c r="AP42" s="375"/>
      <c r="AQ42" s="375"/>
      <c r="AR42" s="375"/>
      <c r="AS42" s="375"/>
      <c r="AT42" s="375"/>
      <c r="AU42" s="375"/>
      <c r="AV42" s="375"/>
      <c r="AW42" s="375"/>
      <c r="AX42" s="375"/>
      <c r="AY42" s="375"/>
      <c r="AZ42" s="375"/>
      <c r="BA42" s="375"/>
      <c r="BB42" s="375"/>
      <c r="BC42" s="375"/>
      <c r="BD42" s="375"/>
    </row>
    <row r="43" spans="1:56" ht="15" customHeight="1" x14ac:dyDescent="0.2">
      <c r="A43" s="380"/>
      <c r="B43" s="378" t="s">
        <v>49</v>
      </c>
      <c r="C43" s="371" t="s">
        <v>22</v>
      </c>
      <c r="D43" s="371" t="s">
        <v>22</v>
      </c>
      <c r="E43" s="371" t="s">
        <v>22</v>
      </c>
      <c r="F43" s="371">
        <v>83</v>
      </c>
      <c r="G43" s="373">
        <f t="shared" si="2"/>
        <v>83</v>
      </c>
      <c r="H43" s="378"/>
      <c r="I43" s="371" t="s">
        <v>22</v>
      </c>
      <c r="J43" s="371" t="s">
        <v>22</v>
      </c>
      <c r="K43" s="371" t="s">
        <v>22</v>
      </c>
      <c r="L43" s="371">
        <v>734</v>
      </c>
      <c r="M43" s="373">
        <f t="shared" si="3"/>
        <v>734</v>
      </c>
      <c r="N43" s="378"/>
      <c r="O43" s="371">
        <v>0</v>
      </c>
      <c r="P43" s="371">
        <v>0</v>
      </c>
      <c r="Q43" s="371">
        <v>0</v>
      </c>
      <c r="R43" s="371">
        <v>0</v>
      </c>
      <c r="S43" s="373">
        <f t="shared" si="4"/>
        <v>0</v>
      </c>
      <c r="T43" s="337"/>
      <c r="U43" s="373" t="s">
        <v>89</v>
      </c>
      <c r="V43" s="373" t="s">
        <v>89</v>
      </c>
      <c r="W43" s="373" t="s">
        <v>89</v>
      </c>
      <c r="X43" s="373">
        <f t="shared" si="5"/>
        <v>817</v>
      </c>
      <c r="Y43" s="374">
        <f t="shared" si="5"/>
        <v>817</v>
      </c>
      <c r="Z43" s="375"/>
      <c r="AA43" s="376"/>
      <c r="AB43" s="382"/>
      <c r="AC43" s="382"/>
      <c r="AD43" s="382"/>
      <c r="AE43" s="382"/>
      <c r="AF43" s="375"/>
      <c r="AG43" s="375"/>
      <c r="AH43" s="375"/>
      <c r="AI43" s="375"/>
      <c r="AJ43" s="375"/>
      <c r="AK43" s="375"/>
      <c r="AL43" s="375"/>
      <c r="AM43" s="375"/>
      <c r="AN43" s="375"/>
      <c r="AO43" s="375"/>
      <c r="AP43" s="375"/>
      <c r="AQ43" s="375"/>
      <c r="AR43" s="375"/>
      <c r="AS43" s="375"/>
      <c r="AT43" s="375"/>
      <c r="AU43" s="375"/>
      <c r="AV43" s="375"/>
      <c r="AW43" s="375"/>
      <c r="AX43" s="375"/>
      <c r="AY43" s="375"/>
      <c r="AZ43" s="375"/>
      <c r="BA43" s="375"/>
      <c r="BB43" s="375"/>
      <c r="BC43" s="375"/>
      <c r="BD43" s="375"/>
    </row>
    <row r="44" spans="1:56" ht="15" customHeight="1" x14ac:dyDescent="0.2">
      <c r="A44" s="380"/>
      <c r="B44" s="378" t="s">
        <v>50</v>
      </c>
      <c r="C44" s="371">
        <v>45</v>
      </c>
      <c r="D44" s="371">
        <v>27</v>
      </c>
      <c r="E44" s="371">
        <v>0</v>
      </c>
      <c r="F44" s="371">
        <v>0</v>
      </c>
      <c r="G44" s="373">
        <f t="shared" si="2"/>
        <v>72</v>
      </c>
      <c r="H44" s="378"/>
      <c r="I44" s="371">
        <v>357</v>
      </c>
      <c r="J44" s="371">
        <v>600</v>
      </c>
      <c r="K44" s="371">
        <v>0</v>
      </c>
      <c r="L44" s="371">
        <v>6</v>
      </c>
      <c r="M44" s="373">
        <f t="shared" si="3"/>
        <v>963</v>
      </c>
      <c r="N44" s="378"/>
      <c r="O44" s="371">
        <v>0</v>
      </c>
      <c r="P44" s="371">
        <v>0</v>
      </c>
      <c r="Q44" s="371">
        <v>0</v>
      </c>
      <c r="R44" s="371">
        <v>0</v>
      </c>
      <c r="S44" s="373">
        <f t="shared" si="4"/>
        <v>0</v>
      </c>
      <c r="T44" s="337"/>
      <c r="U44" s="373">
        <f t="shared" si="5"/>
        <v>402</v>
      </c>
      <c r="V44" s="373">
        <f t="shared" si="5"/>
        <v>627</v>
      </c>
      <c r="W44" s="373">
        <f t="shared" si="5"/>
        <v>0</v>
      </c>
      <c r="X44" s="373">
        <f t="shared" si="5"/>
        <v>6</v>
      </c>
      <c r="Y44" s="374">
        <f t="shared" si="5"/>
        <v>1035</v>
      </c>
      <c r="Z44" s="375"/>
      <c r="AA44" s="376"/>
      <c r="AB44" s="382"/>
      <c r="AC44" s="382"/>
      <c r="AD44" s="382"/>
      <c r="AE44" s="382"/>
      <c r="AF44" s="375"/>
      <c r="AG44" s="375"/>
      <c r="AH44" s="375"/>
      <c r="AI44" s="375"/>
      <c r="AJ44" s="375"/>
      <c r="AK44" s="375"/>
      <c r="AL44" s="375"/>
      <c r="AM44" s="375"/>
      <c r="AN44" s="375"/>
      <c r="AO44" s="375"/>
      <c r="AP44" s="375"/>
      <c r="AQ44" s="375"/>
      <c r="AR44" s="375"/>
      <c r="AS44" s="375"/>
      <c r="AT44" s="375"/>
      <c r="AU44" s="375"/>
      <c r="AV44" s="375"/>
      <c r="AW44" s="375"/>
      <c r="AX44" s="375"/>
      <c r="AY44" s="375"/>
      <c r="AZ44" s="375"/>
      <c r="BA44" s="375"/>
      <c r="BB44" s="375"/>
      <c r="BC44" s="375"/>
      <c r="BD44" s="375"/>
    </row>
    <row r="45" spans="1:56" ht="15" customHeight="1" x14ac:dyDescent="0.2">
      <c r="A45" s="380"/>
      <c r="B45" s="378" t="s">
        <v>51</v>
      </c>
      <c r="C45" s="371">
        <v>99</v>
      </c>
      <c r="D45" s="371">
        <v>88</v>
      </c>
      <c r="E45" s="371">
        <v>0</v>
      </c>
      <c r="F45" s="371">
        <v>0</v>
      </c>
      <c r="G45" s="373">
        <f t="shared" si="2"/>
        <v>187</v>
      </c>
      <c r="H45" s="381"/>
      <c r="I45" s="371">
        <v>198</v>
      </c>
      <c r="J45" s="371">
        <v>367</v>
      </c>
      <c r="K45" s="371">
        <v>0</v>
      </c>
      <c r="L45" s="371">
        <v>1</v>
      </c>
      <c r="M45" s="373">
        <f t="shared" si="3"/>
        <v>566</v>
      </c>
      <c r="N45" s="381"/>
      <c r="O45" s="371">
        <v>0</v>
      </c>
      <c r="P45" s="371">
        <v>0</v>
      </c>
      <c r="Q45" s="371">
        <v>0</v>
      </c>
      <c r="R45" s="371">
        <v>0</v>
      </c>
      <c r="S45" s="373">
        <f t="shared" si="4"/>
        <v>0</v>
      </c>
      <c r="T45" s="337"/>
      <c r="U45" s="373">
        <f t="shared" ref="U45:Y48" si="9">C45+I45+O45</f>
        <v>297</v>
      </c>
      <c r="V45" s="373">
        <f t="shared" si="9"/>
        <v>455</v>
      </c>
      <c r="W45" s="373">
        <f t="shared" si="9"/>
        <v>0</v>
      </c>
      <c r="X45" s="373">
        <f t="shared" si="9"/>
        <v>1</v>
      </c>
      <c r="Y45" s="374">
        <f t="shared" si="9"/>
        <v>753</v>
      </c>
      <c r="Z45" s="375"/>
      <c r="AA45" s="376"/>
      <c r="AB45" s="375"/>
      <c r="AC45" s="375"/>
      <c r="AD45" s="375"/>
      <c r="AE45" s="375"/>
      <c r="AF45" s="375"/>
      <c r="AG45" s="375"/>
      <c r="AH45" s="375"/>
      <c r="AI45" s="375"/>
      <c r="AJ45" s="375"/>
      <c r="AK45" s="375"/>
      <c r="AL45" s="375"/>
      <c r="AM45" s="375"/>
      <c r="AN45" s="375"/>
      <c r="AO45" s="375"/>
      <c r="AP45" s="375"/>
      <c r="AQ45" s="375"/>
      <c r="AR45" s="375"/>
      <c r="AS45" s="375"/>
      <c r="AT45" s="375"/>
      <c r="AU45" s="375"/>
      <c r="AV45" s="375"/>
      <c r="AW45" s="375"/>
      <c r="AX45" s="375"/>
      <c r="AY45" s="375"/>
      <c r="AZ45" s="375"/>
      <c r="BA45" s="375"/>
      <c r="BB45" s="375"/>
      <c r="BC45" s="375"/>
      <c r="BD45" s="375"/>
    </row>
    <row r="46" spans="1:56" x14ac:dyDescent="0.2">
      <c r="A46" s="380"/>
      <c r="B46" s="378" t="s">
        <v>76</v>
      </c>
      <c r="C46" s="371">
        <v>928</v>
      </c>
      <c r="D46" s="371">
        <v>1264</v>
      </c>
      <c r="E46" s="371">
        <v>4</v>
      </c>
      <c r="F46" s="371">
        <v>3</v>
      </c>
      <c r="G46" s="373">
        <f t="shared" si="2"/>
        <v>2199</v>
      </c>
      <c r="H46" s="381"/>
      <c r="I46" s="371">
        <v>406</v>
      </c>
      <c r="J46" s="371">
        <v>552</v>
      </c>
      <c r="K46" s="371">
        <v>2</v>
      </c>
      <c r="L46" s="371">
        <v>1</v>
      </c>
      <c r="M46" s="373">
        <f t="shared" si="3"/>
        <v>961</v>
      </c>
      <c r="N46" s="381"/>
      <c r="O46" s="371">
        <v>0</v>
      </c>
      <c r="P46" s="371">
        <v>0</v>
      </c>
      <c r="Q46" s="371">
        <v>0</v>
      </c>
      <c r="R46" s="371">
        <v>0</v>
      </c>
      <c r="S46" s="373">
        <f t="shared" si="4"/>
        <v>0</v>
      </c>
      <c r="T46" s="337"/>
      <c r="U46" s="373">
        <f t="shared" si="9"/>
        <v>1334</v>
      </c>
      <c r="V46" s="373">
        <f t="shared" si="9"/>
        <v>1816</v>
      </c>
      <c r="W46" s="373">
        <f t="shared" si="9"/>
        <v>6</v>
      </c>
      <c r="X46" s="373">
        <f t="shared" si="9"/>
        <v>4</v>
      </c>
      <c r="Y46" s="374">
        <f t="shared" si="9"/>
        <v>3160</v>
      </c>
      <c r="Z46" s="375"/>
      <c r="AA46" s="376"/>
      <c r="AB46" s="375"/>
      <c r="AC46" s="375"/>
      <c r="AD46" s="375"/>
      <c r="AE46" s="375"/>
      <c r="AF46" s="375"/>
      <c r="AG46" s="375"/>
      <c r="AH46" s="375"/>
      <c r="AI46" s="375"/>
      <c r="AJ46" s="375"/>
      <c r="AK46" s="375"/>
      <c r="AL46" s="375"/>
      <c r="AM46" s="375"/>
      <c r="AN46" s="375"/>
      <c r="AO46" s="375"/>
      <c r="AP46" s="375"/>
      <c r="AQ46" s="375"/>
      <c r="AR46" s="375"/>
      <c r="AS46" s="375"/>
      <c r="AT46" s="375"/>
      <c r="AU46" s="375"/>
      <c r="AV46" s="375"/>
      <c r="AW46" s="375"/>
      <c r="AX46" s="375"/>
      <c r="AY46" s="375"/>
      <c r="AZ46" s="375"/>
      <c r="BA46" s="375"/>
      <c r="BB46" s="375"/>
      <c r="BC46" s="375"/>
      <c r="BD46" s="375"/>
    </row>
    <row r="47" spans="1:56" x14ac:dyDescent="0.2">
      <c r="A47" s="380"/>
      <c r="B47" s="378" t="s">
        <v>53</v>
      </c>
      <c r="C47" s="371">
        <v>425</v>
      </c>
      <c r="D47" s="371">
        <v>435</v>
      </c>
      <c r="E47" s="371">
        <v>0</v>
      </c>
      <c r="F47" s="371">
        <v>15</v>
      </c>
      <c r="G47" s="373">
        <f t="shared" si="2"/>
        <v>875</v>
      </c>
      <c r="H47" s="378"/>
      <c r="I47" s="371">
        <v>1074</v>
      </c>
      <c r="J47" s="371">
        <v>1750</v>
      </c>
      <c r="K47" s="371">
        <v>0</v>
      </c>
      <c r="L47" s="371">
        <v>38</v>
      </c>
      <c r="M47" s="373">
        <f t="shared" si="3"/>
        <v>2862</v>
      </c>
      <c r="N47" s="378"/>
      <c r="O47" s="371">
        <v>4</v>
      </c>
      <c r="P47" s="371">
        <v>5</v>
      </c>
      <c r="Q47" s="371">
        <v>0</v>
      </c>
      <c r="R47" s="371">
        <v>1</v>
      </c>
      <c r="S47" s="373">
        <f t="shared" si="4"/>
        <v>10</v>
      </c>
      <c r="T47" s="337"/>
      <c r="U47" s="373">
        <f t="shared" si="9"/>
        <v>1503</v>
      </c>
      <c r="V47" s="373">
        <f t="shared" si="9"/>
        <v>2190</v>
      </c>
      <c r="W47" s="373">
        <f t="shared" si="9"/>
        <v>0</v>
      </c>
      <c r="X47" s="373">
        <f t="shared" si="9"/>
        <v>54</v>
      </c>
      <c r="Y47" s="374">
        <f t="shared" si="9"/>
        <v>3747</v>
      </c>
      <c r="Z47" s="375"/>
      <c r="AA47" s="376"/>
      <c r="AB47" s="375"/>
      <c r="AC47" s="375"/>
      <c r="AD47" s="375"/>
      <c r="AE47" s="375"/>
      <c r="AF47" s="375"/>
      <c r="AG47" s="375"/>
      <c r="AH47" s="375"/>
      <c r="AI47" s="375"/>
      <c r="AJ47" s="375"/>
      <c r="AK47" s="375"/>
      <c r="AL47" s="375"/>
      <c r="AM47" s="375"/>
      <c r="AN47" s="375"/>
      <c r="AO47" s="375"/>
      <c r="AP47" s="375"/>
      <c r="AQ47" s="375"/>
      <c r="AR47" s="375"/>
      <c r="AS47" s="375"/>
      <c r="AT47" s="375"/>
      <c r="AU47" s="375"/>
      <c r="AV47" s="375"/>
      <c r="AW47" s="375"/>
      <c r="AX47" s="375"/>
      <c r="AY47" s="375"/>
      <c r="AZ47" s="375"/>
      <c r="BA47" s="375"/>
      <c r="BB47" s="375"/>
      <c r="BC47" s="375"/>
      <c r="BD47" s="375"/>
    </row>
    <row r="48" spans="1:56" x14ac:dyDescent="0.2">
      <c r="A48" s="380"/>
      <c r="B48" s="378" t="s">
        <v>54</v>
      </c>
      <c r="C48" s="371">
        <v>103</v>
      </c>
      <c r="D48" s="371">
        <v>68</v>
      </c>
      <c r="E48" s="371">
        <v>0</v>
      </c>
      <c r="F48" s="371">
        <v>0</v>
      </c>
      <c r="G48" s="373">
        <f t="shared" si="2"/>
        <v>171</v>
      </c>
      <c r="H48" s="378"/>
      <c r="I48" s="371">
        <v>169</v>
      </c>
      <c r="J48" s="371">
        <v>283</v>
      </c>
      <c r="K48" s="371">
        <v>0</v>
      </c>
      <c r="L48" s="371">
        <v>0</v>
      </c>
      <c r="M48" s="373">
        <f t="shared" si="3"/>
        <v>452</v>
      </c>
      <c r="N48" s="378"/>
      <c r="O48" s="371">
        <v>0</v>
      </c>
      <c r="P48" s="371">
        <v>0</v>
      </c>
      <c r="Q48" s="371">
        <v>0</v>
      </c>
      <c r="R48" s="371">
        <v>0</v>
      </c>
      <c r="S48" s="373">
        <f t="shared" si="4"/>
        <v>0</v>
      </c>
      <c r="T48" s="337"/>
      <c r="U48" s="373">
        <f t="shared" si="9"/>
        <v>272</v>
      </c>
      <c r="V48" s="373">
        <f t="shared" si="9"/>
        <v>351</v>
      </c>
      <c r="W48" s="373">
        <f t="shared" si="9"/>
        <v>0</v>
      </c>
      <c r="X48" s="373">
        <f t="shared" si="9"/>
        <v>0</v>
      </c>
      <c r="Y48" s="374">
        <f t="shared" si="9"/>
        <v>623</v>
      </c>
      <c r="Z48" s="375"/>
      <c r="AA48" s="376"/>
      <c r="AB48" s="375"/>
      <c r="AC48" s="375"/>
      <c r="AD48" s="375"/>
      <c r="AE48" s="375"/>
      <c r="AF48" s="375"/>
      <c r="AG48" s="375"/>
      <c r="AH48" s="375"/>
      <c r="AI48" s="375"/>
      <c r="AJ48" s="375"/>
      <c r="AK48" s="375"/>
      <c r="AL48" s="375"/>
      <c r="AM48" s="375"/>
      <c r="AN48" s="375"/>
      <c r="AO48" s="375"/>
      <c r="AP48" s="375"/>
      <c r="AQ48" s="375"/>
      <c r="AR48" s="375"/>
      <c r="AS48" s="375"/>
      <c r="AT48" s="375"/>
      <c r="AU48" s="375"/>
      <c r="AV48" s="375"/>
      <c r="AW48" s="375"/>
      <c r="AX48" s="375"/>
      <c r="AY48" s="375"/>
      <c r="AZ48" s="375"/>
      <c r="BA48" s="375"/>
      <c r="BB48" s="375"/>
      <c r="BC48" s="375"/>
      <c r="BD48" s="375"/>
    </row>
    <row r="49" spans="1:56" x14ac:dyDescent="0.2">
      <c r="A49" s="383"/>
      <c r="B49" s="384"/>
      <c r="C49" s="385"/>
      <c r="D49" s="385"/>
      <c r="E49" s="385"/>
      <c r="F49" s="385"/>
      <c r="G49" s="386"/>
      <c r="H49" s="384"/>
      <c r="I49" s="387"/>
      <c r="J49" s="387"/>
      <c r="K49" s="387"/>
      <c r="L49" s="387"/>
      <c r="M49" s="388"/>
      <c r="N49" s="384"/>
      <c r="O49" s="387"/>
      <c r="P49" s="387"/>
      <c r="Q49" s="387"/>
      <c r="R49" s="387"/>
      <c r="S49" s="388"/>
      <c r="T49" s="346"/>
      <c r="U49" s="346"/>
      <c r="V49" s="346"/>
      <c r="W49" s="346"/>
      <c r="X49" s="346"/>
      <c r="Y49" s="389"/>
      <c r="Z49" s="375"/>
      <c r="AA49" s="375"/>
      <c r="AB49" s="375"/>
      <c r="AC49" s="375"/>
      <c r="AD49" s="375"/>
      <c r="AE49" s="375"/>
      <c r="AF49" s="375"/>
      <c r="AG49" s="375"/>
      <c r="AH49" s="375"/>
      <c r="AI49" s="375"/>
      <c r="AJ49" s="375"/>
      <c r="AK49" s="375"/>
      <c r="AL49" s="375"/>
      <c r="AM49" s="375"/>
      <c r="AN49" s="375"/>
      <c r="AO49" s="375"/>
      <c r="AP49" s="375"/>
      <c r="AQ49" s="375"/>
      <c r="AR49" s="375"/>
      <c r="AS49" s="375"/>
      <c r="AT49" s="375"/>
      <c r="AU49" s="375"/>
      <c r="AV49" s="375"/>
      <c r="AW49" s="375"/>
      <c r="AX49" s="375"/>
      <c r="AY49" s="375"/>
      <c r="AZ49" s="375"/>
      <c r="BA49" s="375"/>
      <c r="BB49" s="375"/>
      <c r="BC49" s="375"/>
      <c r="BD49" s="375"/>
    </row>
    <row r="50" spans="1:56" ht="30" customHeight="1" x14ac:dyDescent="0.2">
      <c r="A50" s="358"/>
      <c r="B50" s="359"/>
      <c r="C50" s="952" t="s">
        <v>586</v>
      </c>
      <c r="D50" s="952"/>
      <c r="E50" s="952"/>
      <c r="F50" s="952"/>
      <c r="G50" s="952"/>
      <c r="H50" s="360"/>
      <c r="I50" s="952" t="s">
        <v>586</v>
      </c>
      <c r="J50" s="952"/>
      <c r="K50" s="952"/>
      <c r="L50" s="952"/>
      <c r="M50" s="952"/>
      <c r="N50" s="360"/>
      <c r="O50" s="952" t="s">
        <v>586</v>
      </c>
      <c r="P50" s="952"/>
      <c r="Q50" s="952"/>
      <c r="R50" s="952"/>
      <c r="S50" s="952"/>
      <c r="T50" s="360"/>
      <c r="U50" s="952" t="s">
        <v>586</v>
      </c>
      <c r="V50" s="952"/>
      <c r="W50" s="952"/>
      <c r="X50" s="952"/>
      <c r="Y50" s="953"/>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row>
    <row r="51" spans="1:56" ht="27" customHeight="1" x14ac:dyDescent="0.2">
      <c r="A51" s="361"/>
      <c r="B51" s="362"/>
      <c r="C51" s="950" t="s">
        <v>224</v>
      </c>
      <c r="D51" s="950"/>
      <c r="E51" s="950"/>
      <c r="F51" s="950"/>
      <c r="G51" s="950"/>
      <c r="H51" s="363"/>
      <c r="I51" s="950" t="s">
        <v>223</v>
      </c>
      <c r="J51" s="950"/>
      <c r="K51" s="950"/>
      <c r="L51" s="950"/>
      <c r="M51" s="950"/>
      <c r="N51" s="363"/>
      <c r="O51" s="950" t="s">
        <v>119</v>
      </c>
      <c r="P51" s="950"/>
      <c r="Q51" s="950"/>
      <c r="R51" s="950"/>
      <c r="S51" s="950"/>
      <c r="T51" s="364"/>
      <c r="U51" s="950" t="s">
        <v>235</v>
      </c>
      <c r="V51" s="950"/>
      <c r="W51" s="950"/>
      <c r="X51" s="950"/>
      <c r="Y51" s="951"/>
      <c r="Z51" s="365"/>
      <c r="AA51" s="365"/>
      <c r="AB51" s="365"/>
      <c r="AC51" s="365"/>
      <c r="AD51" s="365"/>
      <c r="AE51" s="365"/>
      <c r="AF51" s="365"/>
      <c r="AG51" s="365"/>
      <c r="AH51" s="365"/>
      <c r="AI51" s="365"/>
      <c r="AJ51" s="365"/>
      <c r="AK51" s="365"/>
      <c r="AL51" s="365"/>
      <c r="AM51" s="365"/>
      <c r="AN51" s="365"/>
      <c r="AO51" s="365"/>
      <c r="AP51" s="365"/>
      <c r="AQ51" s="365"/>
      <c r="AR51" s="365"/>
      <c r="AS51" s="365"/>
      <c r="AT51" s="365"/>
      <c r="AU51" s="365"/>
      <c r="AV51" s="365"/>
      <c r="AW51" s="365"/>
      <c r="AX51" s="365"/>
      <c r="AY51" s="365"/>
      <c r="AZ51" s="365"/>
      <c r="BA51" s="365"/>
      <c r="BB51" s="365"/>
      <c r="BC51" s="365"/>
      <c r="BD51" s="365"/>
    </row>
    <row r="52" spans="1:56" ht="30" customHeight="1" x14ac:dyDescent="0.2">
      <c r="A52" s="358"/>
      <c r="B52" s="359"/>
      <c r="C52" s="366" t="s">
        <v>131</v>
      </c>
      <c r="D52" s="366" t="s">
        <v>132</v>
      </c>
      <c r="E52" s="366" t="s">
        <v>133</v>
      </c>
      <c r="F52" s="366" t="s">
        <v>119</v>
      </c>
      <c r="G52" s="366" t="s">
        <v>120</v>
      </c>
      <c r="H52" s="359"/>
      <c r="I52" s="366" t="s">
        <v>131</v>
      </c>
      <c r="J52" s="366" t="s">
        <v>132</v>
      </c>
      <c r="K52" s="366" t="s">
        <v>133</v>
      </c>
      <c r="L52" s="366" t="s">
        <v>119</v>
      </c>
      <c r="M52" s="366" t="s">
        <v>120</v>
      </c>
      <c r="N52" s="359"/>
      <c r="O52" s="366" t="s">
        <v>131</v>
      </c>
      <c r="P52" s="366" t="s">
        <v>132</v>
      </c>
      <c r="Q52" s="366" t="s">
        <v>133</v>
      </c>
      <c r="R52" s="366" t="s">
        <v>119</v>
      </c>
      <c r="S52" s="366" t="s">
        <v>120</v>
      </c>
      <c r="T52" s="359"/>
      <c r="U52" s="366" t="s">
        <v>131</v>
      </c>
      <c r="V52" s="366" t="s">
        <v>132</v>
      </c>
      <c r="W52" s="366" t="s">
        <v>133</v>
      </c>
      <c r="X52" s="366" t="s">
        <v>119</v>
      </c>
      <c r="Y52" s="367" t="s">
        <v>120</v>
      </c>
      <c r="Z52" s="357"/>
      <c r="AA52" s="357"/>
      <c r="AB52" s="357"/>
      <c r="AC52" s="357"/>
      <c r="AD52" s="357"/>
      <c r="AE52" s="357"/>
      <c r="AF52" s="357"/>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row>
    <row r="53" spans="1:56" ht="30" customHeight="1" x14ac:dyDescent="0.2">
      <c r="A53" s="948" t="s">
        <v>11</v>
      </c>
      <c r="B53" s="949"/>
      <c r="C53" s="697">
        <f>IFERROR((C6/U6)*100,".")</f>
        <v>45.252346116899432</v>
      </c>
      <c r="D53" s="697">
        <f>IFERROR((D6/V6)*100,".")</f>
        <v>33.674519360953155</v>
      </c>
      <c r="E53" s="697">
        <f t="shared" ref="C53:G68" si="10">IFERROR((E6/W6)*100,".")</f>
        <v>59.574468085106382</v>
      </c>
      <c r="F53" s="697">
        <f>IFERROR((F6/X6)*100,".")</f>
        <v>2.1998355263157894</v>
      </c>
      <c r="G53" s="697">
        <f t="shared" si="10"/>
        <v>33.804763065918877</v>
      </c>
      <c r="H53" s="698"/>
      <c r="I53" s="697">
        <f>IFERROR((I6/U6*100),".")</f>
        <v>54.695928471144605</v>
      </c>
      <c r="J53" s="697">
        <f>IFERROR((J6/V6*100),".")</f>
        <v>66.244245870565933</v>
      </c>
      <c r="K53" s="697">
        <f>IFERROR((K6/W6*100),".")</f>
        <v>40.425531914893611</v>
      </c>
      <c r="L53" s="697">
        <f t="shared" ref="L53:M68" si="11">IFERROR((L6/X6*100),".")</f>
        <v>23.108552631578945</v>
      </c>
      <c r="M53" s="697">
        <f t="shared" si="11"/>
        <v>56.292503183505382</v>
      </c>
      <c r="N53" s="698"/>
      <c r="O53" s="697">
        <f t="shared" ref="O53:S68" si="12">IFERROR((O6/U6*100),".")</f>
        <v>5.1725411955959505E-2</v>
      </c>
      <c r="P53" s="697">
        <f t="shared" si="12"/>
        <v>8.1234768480909825E-2</v>
      </c>
      <c r="Q53" s="697">
        <f t="shared" si="12"/>
        <v>0</v>
      </c>
      <c r="R53" s="697">
        <f t="shared" si="12"/>
        <v>74.69161184210526</v>
      </c>
      <c r="S53" s="697">
        <f t="shared" si="12"/>
        <v>9.9027337505757398</v>
      </c>
      <c r="T53" s="698"/>
      <c r="U53" s="697">
        <f t="shared" ref="U53:Y68" si="13">IFERROR((U6/U6*100),".")</f>
        <v>100</v>
      </c>
      <c r="V53" s="697">
        <f t="shared" si="13"/>
        <v>100</v>
      </c>
      <c r="W53" s="697">
        <f t="shared" si="13"/>
        <v>100</v>
      </c>
      <c r="X53" s="697">
        <f t="shared" si="13"/>
        <v>100</v>
      </c>
      <c r="Y53" s="699">
        <f t="shared" si="13"/>
        <v>100</v>
      </c>
      <c r="Z53" s="365"/>
      <c r="AA53" s="368"/>
      <c r="AB53" s="368"/>
      <c r="AC53" s="368"/>
      <c r="AD53" s="368"/>
      <c r="AE53" s="368"/>
      <c r="AF53" s="365"/>
      <c r="AG53" s="365"/>
      <c r="AH53" s="365"/>
      <c r="AI53" s="365"/>
      <c r="AJ53" s="365"/>
      <c r="AK53" s="365"/>
      <c r="AL53" s="365"/>
      <c r="AM53" s="365"/>
      <c r="AN53" s="365"/>
      <c r="AO53" s="365"/>
      <c r="AP53" s="365"/>
      <c r="AQ53" s="365"/>
      <c r="AR53" s="365"/>
      <c r="AS53" s="365"/>
      <c r="AT53" s="365"/>
      <c r="AU53" s="365"/>
      <c r="AV53" s="365"/>
      <c r="AW53" s="365"/>
      <c r="AX53" s="365"/>
      <c r="AY53" s="365"/>
      <c r="AZ53" s="365"/>
      <c r="BA53" s="365"/>
      <c r="BB53" s="365"/>
      <c r="BC53" s="365"/>
      <c r="BD53" s="365"/>
    </row>
    <row r="54" spans="1:56" ht="16.5" customHeight="1" x14ac:dyDescent="0.2">
      <c r="A54" s="369"/>
      <c r="B54" s="370" t="s">
        <v>12</v>
      </c>
      <c r="C54" s="700">
        <f>IFERROR((C7/U7)*100,".")</f>
        <v>26.633165829145728</v>
      </c>
      <c r="D54" s="700">
        <f t="shared" si="10"/>
        <v>16.700201207243463</v>
      </c>
      <c r="E54" s="700">
        <f t="shared" si="10"/>
        <v>0</v>
      </c>
      <c r="F54" s="700">
        <f t="shared" si="10"/>
        <v>0</v>
      </c>
      <c r="G54" s="700">
        <f t="shared" si="10"/>
        <v>21.070234113712374</v>
      </c>
      <c r="H54" s="701"/>
      <c r="I54" s="700">
        <f t="shared" ref="I54:K68" si="14">IFERROR((I7/U7*100),".")</f>
        <v>73.366834170854261</v>
      </c>
      <c r="J54" s="700">
        <f t="shared" si="14"/>
        <v>83.299798792756548</v>
      </c>
      <c r="K54" s="700">
        <f t="shared" si="14"/>
        <v>100</v>
      </c>
      <c r="L54" s="700">
        <f t="shared" si="11"/>
        <v>100</v>
      </c>
      <c r="M54" s="700">
        <f t="shared" si="11"/>
        <v>78.929765886287626</v>
      </c>
      <c r="N54" s="701"/>
      <c r="O54" s="700">
        <f t="shared" si="12"/>
        <v>0</v>
      </c>
      <c r="P54" s="700">
        <f t="shared" si="12"/>
        <v>0</v>
      </c>
      <c r="Q54" s="700">
        <f t="shared" si="12"/>
        <v>0</v>
      </c>
      <c r="R54" s="700">
        <f t="shared" si="12"/>
        <v>0</v>
      </c>
      <c r="S54" s="700">
        <f t="shared" si="12"/>
        <v>0</v>
      </c>
      <c r="T54" s="702"/>
      <c r="U54" s="700">
        <f t="shared" si="13"/>
        <v>100</v>
      </c>
      <c r="V54" s="700">
        <f t="shared" si="13"/>
        <v>100</v>
      </c>
      <c r="W54" s="700">
        <f t="shared" si="13"/>
        <v>100</v>
      </c>
      <c r="X54" s="700">
        <f t="shared" si="13"/>
        <v>100</v>
      </c>
      <c r="Y54" s="703">
        <f t="shared" si="13"/>
        <v>100</v>
      </c>
      <c r="Z54" s="375"/>
      <c r="AA54" s="376"/>
      <c r="AB54" s="376"/>
      <c r="AC54" s="376"/>
      <c r="AD54" s="376"/>
      <c r="AE54" s="376"/>
      <c r="AF54" s="377"/>
      <c r="AG54" s="377"/>
      <c r="AH54" s="377"/>
      <c r="AI54" s="377"/>
      <c r="AJ54" s="377"/>
      <c r="AK54" s="377"/>
      <c r="AL54" s="377"/>
      <c r="AM54" s="377"/>
      <c r="AN54" s="377"/>
      <c r="AO54" s="377"/>
      <c r="AP54" s="377"/>
      <c r="AQ54" s="377"/>
      <c r="AR54" s="377"/>
      <c r="AS54" s="377"/>
      <c r="AT54" s="377"/>
      <c r="AU54" s="377"/>
      <c r="AV54" s="377"/>
      <c r="AW54" s="377"/>
      <c r="AX54" s="377"/>
      <c r="AY54" s="377"/>
      <c r="AZ54" s="377"/>
      <c r="BA54" s="377"/>
      <c r="BB54" s="377"/>
      <c r="BC54" s="377"/>
      <c r="BD54" s="377"/>
    </row>
    <row r="55" spans="1:56" ht="15" customHeight="1" x14ac:dyDescent="0.2">
      <c r="A55" s="369"/>
      <c r="B55" s="378" t="s">
        <v>13</v>
      </c>
      <c r="C55" s="700">
        <f t="shared" si="10"/>
        <v>27.27272727272727</v>
      </c>
      <c r="D55" s="700">
        <f t="shared" si="10"/>
        <v>32.584269662921351</v>
      </c>
      <c r="E55" s="700" t="str">
        <f t="shared" si="10"/>
        <v>.</v>
      </c>
      <c r="F55" s="700">
        <f t="shared" si="10"/>
        <v>0</v>
      </c>
      <c r="G55" s="700">
        <f t="shared" si="10"/>
        <v>29.710144927536231</v>
      </c>
      <c r="H55" s="701"/>
      <c r="I55" s="700">
        <f t="shared" si="14"/>
        <v>72.727272727272734</v>
      </c>
      <c r="J55" s="700">
        <f t="shared" si="14"/>
        <v>67.415730337078656</v>
      </c>
      <c r="K55" s="700" t="str">
        <f t="shared" si="14"/>
        <v>.</v>
      </c>
      <c r="L55" s="700">
        <f t="shared" si="11"/>
        <v>100</v>
      </c>
      <c r="M55" s="700">
        <f t="shared" si="11"/>
        <v>70.289855072463766</v>
      </c>
      <c r="N55" s="701"/>
      <c r="O55" s="700">
        <f t="shared" si="12"/>
        <v>0</v>
      </c>
      <c r="P55" s="700">
        <f t="shared" si="12"/>
        <v>0</v>
      </c>
      <c r="Q55" s="700" t="str">
        <f t="shared" si="12"/>
        <v>.</v>
      </c>
      <c r="R55" s="700">
        <f t="shared" si="12"/>
        <v>0</v>
      </c>
      <c r="S55" s="700">
        <f t="shared" si="12"/>
        <v>0</v>
      </c>
      <c r="T55" s="704"/>
      <c r="U55" s="700">
        <f t="shared" si="13"/>
        <v>100</v>
      </c>
      <c r="V55" s="700">
        <f t="shared" si="13"/>
        <v>100</v>
      </c>
      <c r="W55" s="700" t="str">
        <f t="shared" si="13"/>
        <v>.</v>
      </c>
      <c r="X55" s="700">
        <f t="shared" si="13"/>
        <v>100</v>
      </c>
      <c r="Y55" s="703">
        <f t="shared" si="13"/>
        <v>100</v>
      </c>
      <c r="Z55" s="375"/>
      <c r="AA55" s="376"/>
      <c r="AB55" s="376"/>
      <c r="AC55" s="376"/>
      <c r="AD55" s="376"/>
      <c r="AE55" s="376"/>
      <c r="AF55" s="377"/>
      <c r="AG55" s="377"/>
      <c r="AH55" s="377"/>
      <c r="AI55" s="377"/>
      <c r="AJ55" s="377"/>
      <c r="AK55" s="377"/>
      <c r="AL55" s="377"/>
      <c r="AM55" s="377"/>
      <c r="AN55" s="377"/>
      <c r="AO55" s="377"/>
      <c r="AP55" s="377"/>
      <c r="AQ55" s="377"/>
      <c r="AR55" s="377"/>
      <c r="AS55" s="377"/>
      <c r="AT55" s="377"/>
      <c r="AU55" s="377"/>
      <c r="AV55" s="377"/>
      <c r="AW55" s="377"/>
      <c r="AX55" s="377"/>
      <c r="AY55" s="377"/>
      <c r="AZ55" s="377"/>
      <c r="BA55" s="377"/>
      <c r="BB55" s="377"/>
      <c r="BC55" s="377"/>
      <c r="BD55" s="377"/>
    </row>
    <row r="56" spans="1:56" ht="15" customHeight="1" x14ac:dyDescent="0.2">
      <c r="A56" s="380"/>
      <c r="B56" s="378" t="s">
        <v>14</v>
      </c>
      <c r="C56" s="700">
        <f t="shared" si="10"/>
        <v>47.5</v>
      </c>
      <c r="D56" s="700">
        <f t="shared" si="10"/>
        <v>40</v>
      </c>
      <c r="E56" s="700" t="str">
        <f t="shared" si="10"/>
        <v>.</v>
      </c>
      <c r="F56" s="700">
        <f t="shared" si="10"/>
        <v>0</v>
      </c>
      <c r="G56" s="700">
        <f t="shared" si="10"/>
        <v>42.148760330578511</v>
      </c>
      <c r="H56" s="705"/>
      <c r="I56" s="700">
        <f t="shared" si="14"/>
        <v>52.5</v>
      </c>
      <c r="J56" s="700">
        <f t="shared" si="14"/>
        <v>60</v>
      </c>
      <c r="K56" s="700" t="str">
        <f t="shared" si="14"/>
        <v>.</v>
      </c>
      <c r="L56" s="700">
        <f t="shared" si="11"/>
        <v>100</v>
      </c>
      <c r="M56" s="700">
        <f t="shared" si="11"/>
        <v>57.851239669421481</v>
      </c>
      <c r="N56" s="705"/>
      <c r="O56" s="700">
        <f t="shared" si="12"/>
        <v>0</v>
      </c>
      <c r="P56" s="700">
        <f t="shared" si="12"/>
        <v>0</v>
      </c>
      <c r="Q56" s="700" t="str">
        <f t="shared" si="12"/>
        <v>.</v>
      </c>
      <c r="R56" s="700">
        <f t="shared" si="12"/>
        <v>0</v>
      </c>
      <c r="S56" s="700">
        <f t="shared" si="12"/>
        <v>0</v>
      </c>
      <c r="T56" s="704"/>
      <c r="U56" s="700">
        <f t="shared" si="13"/>
        <v>100</v>
      </c>
      <c r="V56" s="700">
        <f t="shared" si="13"/>
        <v>100</v>
      </c>
      <c r="W56" s="700" t="str">
        <f t="shared" si="13"/>
        <v>.</v>
      </c>
      <c r="X56" s="700">
        <f t="shared" si="13"/>
        <v>100</v>
      </c>
      <c r="Y56" s="703">
        <f t="shared" si="13"/>
        <v>100</v>
      </c>
      <c r="Z56" s="375"/>
      <c r="AA56" s="376"/>
      <c r="AB56" s="382"/>
      <c r="AC56" s="382"/>
      <c r="AD56" s="382"/>
      <c r="AE56" s="382"/>
      <c r="AF56" s="375"/>
      <c r="AG56" s="375"/>
      <c r="AH56" s="375"/>
      <c r="AI56" s="375"/>
      <c r="AJ56" s="375"/>
      <c r="AK56" s="375"/>
      <c r="AL56" s="375"/>
      <c r="AM56" s="375"/>
      <c r="AN56" s="375"/>
      <c r="AO56" s="375"/>
      <c r="AP56" s="375"/>
      <c r="AQ56" s="375"/>
      <c r="AR56" s="375"/>
      <c r="AS56" s="375"/>
      <c r="AT56" s="375"/>
      <c r="AU56" s="375"/>
      <c r="AV56" s="375"/>
      <c r="AW56" s="375"/>
      <c r="AX56" s="375"/>
      <c r="AY56" s="375"/>
      <c r="AZ56" s="375"/>
      <c r="BA56" s="375"/>
      <c r="BB56" s="375"/>
      <c r="BC56" s="375"/>
      <c r="BD56" s="375"/>
    </row>
    <row r="57" spans="1:56" ht="15" customHeight="1" x14ac:dyDescent="0.2">
      <c r="A57" s="380"/>
      <c r="B57" s="378" t="s">
        <v>15</v>
      </c>
      <c r="C57" s="700" t="str">
        <f t="shared" si="10"/>
        <v>.</v>
      </c>
      <c r="D57" s="700" t="str">
        <f t="shared" si="10"/>
        <v>.</v>
      </c>
      <c r="E57" s="700" t="str">
        <f t="shared" si="10"/>
        <v>.</v>
      </c>
      <c r="F57" s="700">
        <f t="shared" si="10"/>
        <v>0</v>
      </c>
      <c r="G57" s="700">
        <f t="shared" si="10"/>
        <v>0</v>
      </c>
      <c r="H57" s="706"/>
      <c r="I57" s="700" t="str">
        <f t="shared" si="14"/>
        <v>.</v>
      </c>
      <c r="J57" s="700" t="str">
        <f t="shared" si="14"/>
        <v>.</v>
      </c>
      <c r="K57" s="700" t="str">
        <f t="shared" si="14"/>
        <v>.</v>
      </c>
      <c r="L57" s="700">
        <f t="shared" si="11"/>
        <v>0</v>
      </c>
      <c r="M57" s="700">
        <f t="shared" si="11"/>
        <v>0</v>
      </c>
      <c r="N57" s="706"/>
      <c r="O57" s="700" t="str">
        <f t="shared" si="12"/>
        <v>.</v>
      </c>
      <c r="P57" s="700" t="str">
        <f t="shared" si="12"/>
        <v>.</v>
      </c>
      <c r="Q57" s="700" t="str">
        <f t="shared" si="12"/>
        <v>.</v>
      </c>
      <c r="R57" s="700">
        <f t="shared" si="12"/>
        <v>100</v>
      </c>
      <c r="S57" s="700">
        <f t="shared" si="12"/>
        <v>100</v>
      </c>
      <c r="T57" s="704"/>
      <c r="U57" s="700" t="str">
        <f t="shared" si="13"/>
        <v>.</v>
      </c>
      <c r="V57" s="700" t="str">
        <f t="shared" si="13"/>
        <v>.</v>
      </c>
      <c r="W57" s="700" t="str">
        <f t="shared" si="13"/>
        <v>.</v>
      </c>
      <c r="X57" s="700">
        <f t="shared" si="13"/>
        <v>100</v>
      </c>
      <c r="Y57" s="703">
        <f t="shared" si="13"/>
        <v>100</v>
      </c>
      <c r="Z57" s="375"/>
      <c r="AA57" s="376"/>
      <c r="AB57" s="382"/>
      <c r="AC57" s="382"/>
      <c r="AD57" s="382"/>
      <c r="AE57" s="382"/>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75"/>
      <c r="BC57" s="375"/>
      <c r="BD57" s="375"/>
    </row>
    <row r="58" spans="1:56" ht="15" customHeight="1" x14ac:dyDescent="0.2">
      <c r="A58" s="380"/>
      <c r="B58" s="378" t="s">
        <v>16</v>
      </c>
      <c r="C58" s="700">
        <f t="shared" si="10"/>
        <v>0</v>
      </c>
      <c r="D58" s="700">
        <f t="shared" si="10"/>
        <v>0</v>
      </c>
      <c r="E58" s="700" t="str">
        <f t="shared" si="10"/>
        <v>.</v>
      </c>
      <c r="F58" s="700" t="str">
        <f t="shared" si="10"/>
        <v>.</v>
      </c>
      <c r="G58" s="700">
        <f t="shared" si="10"/>
        <v>0</v>
      </c>
      <c r="H58" s="705"/>
      <c r="I58" s="700">
        <f t="shared" si="14"/>
        <v>100</v>
      </c>
      <c r="J58" s="700">
        <f t="shared" si="14"/>
        <v>100</v>
      </c>
      <c r="K58" s="700" t="str">
        <f t="shared" si="14"/>
        <v>.</v>
      </c>
      <c r="L58" s="700" t="str">
        <f t="shared" si="11"/>
        <v>.</v>
      </c>
      <c r="M58" s="700">
        <f t="shared" si="11"/>
        <v>100</v>
      </c>
      <c r="N58" s="705"/>
      <c r="O58" s="700">
        <f t="shared" si="12"/>
        <v>0</v>
      </c>
      <c r="P58" s="700">
        <f t="shared" si="12"/>
        <v>0</v>
      </c>
      <c r="Q58" s="700" t="str">
        <f t="shared" si="12"/>
        <v>.</v>
      </c>
      <c r="R58" s="700" t="str">
        <f t="shared" si="12"/>
        <v>.</v>
      </c>
      <c r="S58" s="700">
        <f t="shared" si="12"/>
        <v>0</v>
      </c>
      <c r="T58" s="704"/>
      <c r="U58" s="700">
        <f t="shared" si="13"/>
        <v>100</v>
      </c>
      <c r="V58" s="700">
        <f t="shared" si="13"/>
        <v>100</v>
      </c>
      <c r="W58" s="700" t="str">
        <f t="shared" si="13"/>
        <v>.</v>
      </c>
      <c r="X58" s="700" t="str">
        <f t="shared" si="13"/>
        <v>.</v>
      </c>
      <c r="Y58" s="703">
        <f t="shared" si="13"/>
        <v>100</v>
      </c>
      <c r="Z58" s="375"/>
      <c r="AA58" s="376"/>
      <c r="AB58" s="382"/>
      <c r="AC58" s="382"/>
      <c r="AD58" s="382"/>
      <c r="AE58" s="382"/>
      <c r="AF58" s="375"/>
      <c r="AG58" s="375"/>
      <c r="AH58" s="375"/>
      <c r="AI58" s="375"/>
      <c r="AJ58" s="375"/>
      <c r="AK58" s="375"/>
      <c r="AL58" s="375"/>
      <c r="AM58" s="375"/>
      <c r="AN58" s="375"/>
      <c r="AO58" s="375"/>
      <c r="AP58" s="375"/>
      <c r="AQ58" s="375"/>
      <c r="AR58" s="375"/>
      <c r="AS58" s="375"/>
      <c r="AT58" s="375"/>
      <c r="AU58" s="375"/>
      <c r="AV58" s="375"/>
      <c r="AW58" s="375"/>
      <c r="AX58" s="375"/>
      <c r="AY58" s="375"/>
      <c r="AZ58" s="375"/>
      <c r="BA58" s="375"/>
      <c r="BB58" s="375"/>
      <c r="BC58" s="375"/>
      <c r="BD58" s="375"/>
    </row>
    <row r="59" spans="1:56" ht="15" customHeight="1" x14ac:dyDescent="0.2">
      <c r="A59" s="380"/>
      <c r="B59" s="378" t="s">
        <v>17</v>
      </c>
      <c r="C59" s="700">
        <f t="shared" si="10"/>
        <v>19.491525423728813</v>
      </c>
      <c r="D59" s="700">
        <f t="shared" si="10"/>
        <v>12.916666666666668</v>
      </c>
      <c r="E59" s="700" t="str">
        <f t="shared" si="10"/>
        <v>.</v>
      </c>
      <c r="F59" s="700">
        <f t="shared" si="10"/>
        <v>0</v>
      </c>
      <c r="G59" s="700">
        <f t="shared" si="10"/>
        <v>14.713896457765669</v>
      </c>
      <c r="H59" s="705"/>
      <c r="I59" s="700">
        <f t="shared" si="14"/>
        <v>77.966101694915253</v>
      </c>
      <c r="J59" s="700">
        <f t="shared" si="14"/>
        <v>84.583333333333329</v>
      </c>
      <c r="K59" s="700" t="str">
        <f t="shared" si="14"/>
        <v>.</v>
      </c>
      <c r="L59" s="700">
        <f t="shared" si="11"/>
        <v>88.888888888888886</v>
      </c>
      <c r="M59" s="700">
        <f t="shared" si="11"/>
        <v>82.561307901907355</v>
      </c>
      <c r="N59" s="705"/>
      <c r="O59" s="700">
        <f t="shared" si="12"/>
        <v>2.5423728813559325</v>
      </c>
      <c r="P59" s="700">
        <f t="shared" si="12"/>
        <v>2.5</v>
      </c>
      <c r="Q59" s="700" t="str">
        <f t="shared" si="12"/>
        <v>.</v>
      </c>
      <c r="R59" s="700">
        <f t="shared" si="12"/>
        <v>11.111111111111111</v>
      </c>
      <c r="S59" s="700">
        <f t="shared" si="12"/>
        <v>2.7247956403269753</v>
      </c>
      <c r="T59" s="704"/>
      <c r="U59" s="700">
        <f t="shared" si="13"/>
        <v>100</v>
      </c>
      <c r="V59" s="700">
        <f t="shared" si="13"/>
        <v>100</v>
      </c>
      <c r="W59" s="700" t="str">
        <f t="shared" si="13"/>
        <v>.</v>
      </c>
      <c r="X59" s="700">
        <f t="shared" si="13"/>
        <v>100</v>
      </c>
      <c r="Y59" s="703">
        <f t="shared" si="13"/>
        <v>100</v>
      </c>
      <c r="Z59" s="375"/>
      <c r="AA59" s="376"/>
      <c r="AB59" s="382"/>
      <c r="AC59" s="382"/>
      <c r="AD59" s="382"/>
      <c r="AE59" s="382"/>
      <c r="AF59" s="375"/>
      <c r="AG59" s="375"/>
      <c r="AH59" s="375"/>
      <c r="AI59" s="375"/>
      <c r="AJ59" s="375"/>
      <c r="AK59" s="375"/>
      <c r="AL59" s="375"/>
      <c r="AM59" s="375"/>
      <c r="AN59" s="375"/>
      <c r="AO59" s="375"/>
      <c r="AP59" s="375"/>
      <c r="AQ59" s="375"/>
      <c r="AR59" s="375"/>
      <c r="AS59" s="375"/>
      <c r="AT59" s="375"/>
      <c r="AU59" s="375"/>
      <c r="AV59" s="375"/>
      <c r="AW59" s="375"/>
      <c r="AX59" s="375"/>
      <c r="AY59" s="375"/>
      <c r="AZ59" s="375"/>
      <c r="BA59" s="375"/>
      <c r="BB59" s="375"/>
      <c r="BC59" s="375"/>
      <c r="BD59" s="375"/>
    </row>
    <row r="60" spans="1:56" ht="15" customHeight="1" x14ac:dyDescent="0.2">
      <c r="A60" s="380"/>
      <c r="B60" s="378" t="s">
        <v>18</v>
      </c>
      <c r="C60" s="700" t="str">
        <f t="shared" si="10"/>
        <v>.</v>
      </c>
      <c r="D60" s="700" t="str">
        <f t="shared" si="10"/>
        <v>.</v>
      </c>
      <c r="E60" s="700" t="str">
        <f t="shared" si="10"/>
        <v>.</v>
      </c>
      <c r="F60" s="700">
        <f t="shared" si="10"/>
        <v>0.63492063492063489</v>
      </c>
      <c r="G60" s="700">
        <f t="shared" si="10"/>
        <v>0.63492063492063489</v>
      </c>
      <c r="H60" s="706"/>
      <c r="I60" s="700" t="str">
        <f t="shared" si="14"/>
        <v>.</v>
      </c>
      <c r="J60" s="700" t="str">
        <f t="shared" si="14"/>
        <v>.</v>
      </c>
      <c r="K60" s="700" t="str">
        <f t="shared" si="14"/>
        <v>.</v>
      </c>
      <c r="L60" s="700">
        <f t="shared" si="11"/>
        <v>99.365079365079367</v>
      </c>
      <c r="M60" s="700">
        <f t="shared" si="11"/>
        <v>99.365079365079367</v>
      </c>
      <c r="N60" s="706"/>
      <c r="O60" s="700" t="str">
        <f t="shared" si="12"/>
        <v>.</v>
      </c>
      <c r="P60" s="700" t="str">
        <f t="shared" si="12"/>
        <v>.</v>
      </c>
      <c r="Q60" s="700" t="str">
        <f t="shared" si="12"/>
        <v>.</v>
      </c>
      <c r="R60" s="700">
        <f t="shared" si="12"/>
        <v>0</v>
      </c>
      <c r="S60" s="700">
        <f t="shared" si="12"/>
        <v>0</v>
      </c>
      <c r="T60" s="704"/>
      <c r="U60" s="700" t="str">
        <f t="shared" si="13"/>
        <v>.</v>
      </c>
      <c r="V60" s="700" t="str">
        <f t="shared" si="13"/>
        <v>.</v>
      </c>
      <c r="W60" s="700" t="str">
        <f t="shared" si="13"/>
        <v>.</v>
      </c>
      <c r="X60" s="700">
        <f t="shared" si="13"/>
        <v>100</v>
      </c>
      <c r="Y60" s="703">
        <f t="shared" si="13"/>
        <v>100</v>
      </c>
      <c r="Z60" s="375"/>
      <c r="AA60" s="376"/>
      <c r="AB60" s="382"/>
      <c r="AC60" s="382"/>
      <c r="AD60" s="382"/>
      <c r="AE60" s="382"/>
      <c r="AF60" s="375"/>
      <c r="AG60" s="375"/>
      <c r="AH60" s="375"/>
      <c r="AI60" s="375"/>
      <c r="AJ60" s="375"/>
      <c r="AK60" s="375"/>
      <c r="AL60" s="375"/>
      <c r="AM60" s="375"/>
      <c r="AN60" s="375"/>
      <c r="AO60" s="375"/>
      <c r="AP60" s="375"/>
      <c r="AQ60" s="375"/>
      <c r="AR60" s="375"/>
      <c r="AS60" s="375"/>
      <c r="AT60" s="375"/>
      <c r="AU60" s="375"/>
      <c r="AV60" s="375"/>
      <c r="AW60" s="375"/>
      <c r="AX60" s="375"/>
      <c r="AY60" s="375"/>
      <c r="AZ60" s="375"/>
      <c r="BA60" s="375"/>
      <c r="BB60" s="375"/>
      <c r="BC60" s="375"/>
      <c r="BD60" s="375"/>
    </row>
    <row r="61" spans="1:56" ht="15" customHeight="1" x14ac:dyDescent="0.2">
      <c r="A61" s="380"/>
      <c r="B61" s="378" t="s">
        <v>19</v>
      </c>
      <c r="C61" s="700">
        <f t="shared" si="10"/>
        <v>64.721485411140591</v>
      </c>
      <c r="D61" s="700">
        <f t="shared" si="10"/>
        <v>20.161290322580644</v>
      </c>
      <c r="E61" s="700">
        <f t="shared" si="10"/>
        <v>33.333333333333329</v>
      </c>
      <c r="F61" s="700" t="str">
        <f t="shared" si="10"/>
        <v>.</v>
      </c>
      <c r="G61" s="700">
        <f t="shared" si="10"/>
        <v>42.553191489361701</v>
      </c>
      <c r="H61" s="706"/>
      <c r="I61" s="700">
        <f t="shared" si="14"/>
        <v>35.278514588859416</v>
      </c>
      <c r="J61" s="700">
        <f t="shared" si="14"/>
        <v>79.838709677419345</v>
      </c>
      <c r="K61" s="700">
        <f t="shared" si="14"/>
        <v>66.666666666666657</v>
      </c>
      <c r="L61" s="700" t="str">
        <f t="shared" si="11"/>
        <v>.</v>
      </c>
      <c r="M61" s="700">
        <f t="shared" si="11"/>
        <v>57.446808510638306</v>
      </c>
      <c r="N61" s="706"/>
      <c r="O61" s="700">
        <f t="shared" si="12"/>
        <v>0</v>
      </c>
      <c r="P61" s="700">
        <f t="shared" si="12"/>
        <v>0</v>
      </c>
      <c r="Q61" s="700">
        <f t="shared" si="12"/>
        <v>0</v>
      </c>
      <c r="R61" s="700" t="str">
        <f t="shared" si="12"/>
        <v>.</v>
      </c>
      <c r="S61" s="700">
        <f t="shared" si="12"/>
        <v>0</v>
      </c>
      <c r="T61" s="704"/>
      <c r="U61" s="700">
        <f t="shared" si="13"/>
        <v>100</v>
      </c>
      <c r="V61" s="700">
        <f t="shared" si="13"/>
        <v>100</v>
      </c>
      <c r="W61" s="700">
        <f t="shared" si="13"/>
        <v>100</v>
      </c>
      <c r="X61" s="700" t="str">
        <f t="shared" si="13"/>
        <v>.</v>
      </c>
      <c r="Y61" s="703">
        <f t="shared" si="13"/>
        <v>100</v>
      </c>
      <c r="Z61" s="375"/>
      <c r="AA61" s="376"/>
      <c r="AB61" s="382"/>
      <c r="AC61" s="382"/>
      <c r="AD61" s="382"/>
      <c r="AE61" s="382"/>
      <c r="AF61" s="375"/>
      <c r="AG61" s="375"/>
      <c r="AH61" s="375"/>
      <c r="AI61" s="375"/>
      <c r="AJ61" s="375"/>
      <c r="AK61" s="375"/>
      <c r="AL61" s="375"/>
      <c r="AM61" s="375"/>
      <c r="AN61" s="375"/>
      <c r="AO61" s="375"/>
      <c r="AP61" s="375"/>
      <c r="AQ61" s="375"/>
      <c r="AR61" s="375"/>
      <c r="AS61" s="375"/>
      <c r="AT61" s="375"/>
      <c r="AU61" s="375"/>
      <c r="AV61" s="375"/>
      <c r="AW61" s="375"/>
      <c r="AX61" s="375"/>
      <c r="AY61" s="375"/>
      <c r="AZ61" s="375"/>
      <c r="BA61" s="375"/>
      <c r="BB61" s="375"/>
      <c r="BC61" s="375"/>
      <c r="BD61" s="375"/>
    </row>
    <row r="62" spans="1:56" ht="15" customHeight="1" x14ac:dyDescent="0.2">
      <c r="A62" s="380"/>
      <c r="B62" s="378" t="s">
        <v>20</v>
      </c>
      <c r="C62" s="700">
        <f t="shared" si="10"/>
        <v>38.197969543147209</v>
      </c>
      <c r="D62" s="700">
        <f t="shared" si="10"/>
        <v>23.74020156774916</v>
      </c>
      <c r="E62" s="700">
        <f t="shared" si="10"/>
        <v>0</v>
      </c>
      <c r="F62" s="700">
        <f t="shared" si="10"/>
        <v>0</v>
      </c>
      <c r="G62" s="700">
        <f t="shared" si="10"/>
        <v>30.427046263345197</v>
      </c>
      <c r="H62" s="706"/>
      <c r="I62" s="700">
        <f t="shared" si="14"/>
        <v>61.802030456852798</v>
      </c>
      <c r="J62" s="700">
        <f t="shared" si="14"/>
        <v>76.259798432250832</v>
      </c>
      <c r="K62" s="700">
        <f t="shared" si="14"/>
        <v>100</v>
      </c>
      <c r="L62" s="700">
        <f t="shared" si="11"/>
        <v>100</v>
      </c>
      <c r="M62" s="700">
        <f t="shared" si="11"/>
        <v>69.57295373665481</v>
      </c>
      <c r="N62" s="706"/>
      <c r="O62" s="700">
        <f t="shared" si="12"/>
        <v>0</v>
      </c>
      <c r="P62" s="700">
        <f t="shared" si="12"/>
        <v>0</v>
      </c>
      <c r="Q62" s="700">
        <f t="shared" si="12"/>
        <v>0</v>
      </c>
      <c r="R62" s="700">
        <f t="shared" si="12"/>
        <v>0</v>
      </c>
      <c r="S62" s="700">
        <f t="shared" si="12"/>
        <v>0</v>
      </c>
      <c r="T62" s="704"/>
      <c r="U62" s="700">
        <f t="shared" si="13"/>
        <v>100</v>
      </c>
      <c r="V62" s="700">
        <f t="shared" si="13"/>
        <v>100</v>
      </c>
      <c r="W62" s="700">
        <f t="shared" si="13"/>
        <v>100</v>
      </c>
      <c r="X62" s="700">
        <f t="shared" si="13"/>
        <v>100</v>
      </c>
      <c r="Y62" s="703">
        <f t="shared" si="13"/>
        <v>100</v>
      </c>
      <c r="Z62" s="375"/>
      <c r="AA62" s="376"/>
      <c r="AB62" s="382"/>
      <c r="AC62" s="382"/>
      <c r="AD62" s="382"/>
      <c r="AE62" s="382"/>
      <c r="AF62" s="375"/>
      <c r="AG62" s="375"/>
      <c r="AH62" s="375"/>
      <c r="AI62" s="375"/>
      <c r="AJ62" s="375"/>
      <c r="AK62" s="375"/>
      <c r="AL62" s="375"/>
      <c r="AM62" s="375"/>
      <c r="AN62" s="375"/>
      <c r="AO62" s="375"/>
      <c r="AP62" s="375"/>
      <c r="AQ62" s="375"/>
      <c r="AR62" s="375"/>
      <c r="AS62" s="375"/>
      <c r="AT62" s="375"/>
      <c r="AU62" s="375"/>
      <c r="AV62" s="375"/>
      <c r="AW62" s="375"/>
      <c r="AX62" s="375"/>
      <c r="AY62" s="375"/>
      <c r="AZ62" s="375"/>
      <c r="BA62" s="375"/>
      <c r="BB62" s="375"/>
      <c r="BC62" s="375"/>
      <c r="BD62" s="375"/>
    </row>
    <row r="63" spans="1:56" ht="15" customHeight="1" x14ac:dyDescent="0.2">
      <c r="A63" s="380"/>
      <c r="B63" s="378" t="s">
        <v>21</v>
      </c>
      <c r="C63" s="700">
        <f t="shared" si="10"/>
        <v>52.100840336134461</v>
      </c>
      <c r="D63" s="700">
        <f t="shared" si="10"/>
        <v>37.551581843191194</v>
      </c>
      <c r="E63" s="700" t="str">
        <f t="shared" si="10"/>
        <v>.</v>
      </c>
      <c r="F63" s="700" t="str">
        <f t="shared" si="10"/>
        <v>.</v>
      </c>
      <c r="G63" s="700">
        <f t="shared" si="10"/>
        <v>44.444444444444443</v>
      </c>
      <c r="H63" s="706"/>
      <c r="I63" s="700">
        <f t="shared" si="14"/>
        <v>47.899159663865547</v>
      </c>
      <c r="J63" s="700">
        <f t="shared" si="14"/>
        <v>62.448418156808806</v>
      </c>
      <c r="K63" s="700" t="str">
        <f t="shared" si="14"/>
        <v>.</v>
      </c>
      <c r="L63" s="700" t="str">
        <f t="shared" si="11"/>
        <v>.</v>
      </c>
      <c r="M63" s="700">
        <f t="shared" si="11"/>
        <v>55.555555555555557</v>
      </c>
      <c r="N63" s="706"/>
      <c r="O63" s="700">
        <f t="shared" si="12"/>
        <v>0</v>
      </c>
      <c r="P63" s="700">
        <f t="shared" si="12"/>
        <v>0</v>
      </c>
      <c r="Q63" s="700" t="str">
        <f t="shared" si="12"/>
        <v>.</v>
      </c>
      <c r="R63" s="700" t="str">
        <f t="shared" si="12"/>
        <v>.</v>
      </c>
      <c r="S63" s="700">
        <f t="shared" si="12"/>
        <v>0</v>
      </c>
      <c r="T63" s="704"/>
      <c r="U63" s="700">
        <f t="shared" si="13"/>
        <v>100</v>
      </c>
      <c r="V63" s="700">
        <f t="shared" si="13"/>
        <v>100</v>
      </c>
      <c r="W63" s="700" t="str">
        <f>IFERROR((W16/W16*100),".")</f>
        <v>.</v>
      </c>
      <c r="X63" s="700" t="str">
        <f t="shared" si="13"/>
        <v>.</v>
      </c>
      <c r="Y63" s="703">
        <f t="shared" si="13"/>
        <v>100</v>
      </c>
      <c r="Z63" s="375"/>
      <c r="AA63" s="376"/>
      <c r="AB63" s="382"/>
      <c r="AC63" s="382"/>
      <c r="AD63" s="382"/>
      <c r="AE63" s="382"/>
      <c r="AF63" s="375"/>
      <c r="AG63" s="375"/>
      <c r="AH63" s="375"/>
      <c r="AI63" s="375"/>
      <c r="AJ63" s="375"/>
      <c r="AK63" s="375"/>
      <c r="AL63" s="375"/>
      <c r="AM63" s="375"/>
      <c r="AN63" s="375"/>
      <c r="AO63" s="375"/>
      <c r="AP63" s="375"/>
      <c r="AQ63" s="375"/>
      <c r="AR63" s="375"/>
      <c r="AS63" s="375"/>
      <c r="AT63" s="375"/>
      <c r="AU63" s="375"/>
      <c r="AV63" s="375"/>
      <c r="AW63" s="375"/>
      <c r="AX63" s="375"/>
      <c r="AY63" s="375"/>
      <c r="AZ63" s="375"/>
      <c r="BA63" s="375"/>
      <c r="BB63" s="375"/>
      <c r="BC63" s="375"/>
      <c r="BD63" s="375"/>
    </row>
    <row r="64" spans="1:56" ht="15" customHeight="1" x14ac:dyDescent="0.2">
      <c r="A64" s="380"/>
      <c r="B64" s="378" t="s">
        <v>23</v>
      </c>
      <c r="C64" s="700" t="str">
        <f t="shared" si="10"/>
        <v>.</v>
      </c>
      <c r="D64" s="700" t="str">
        <f t="shared" si="10"/>
        <v>.</v>
      </c>
      <c r="E64" s="700" t="str">
        <f t="shared" si="10"/>
        <v>.</v>
      </c>
      <c r="F64" s="700">
        <f t="shared" si="10"/>
        <v>0</v>
      </c>
      <c r="G64" s="700">
        <f t="shared" si="10"/>
        <v>0</v>
      </c>
      <c r="H64" s="705"/>
      <c r="I64" s="700" t="str">
        <f t="shared" si="14"/>
        <v>.</v>
      </c>
      <c r="J64" s="700" t="str">
        <f t="shared" si="14"/>
        <v>.</v>
      </c>
      <c r="K64" s="700" t="str">
        <f t="shared" si="14"/>
        <v>.</v>
      </c>
      <c r="L64" s="700">
        <f t="shared" si="11"/>
        <v>0</v>
      </c>
      <c r="M64" s="700">
        <f t="shared" si="11"/>
        <v>0</v>
      </c>
      <c r="N64" s="705"/>
      <c r="O64" s="700" t="str">
        <f t="shared" si="12"/>
        <v>.</v>
      </c>
      <c r="P64" s="700" t="str">
        <f t="shared" si="12"/>
        <v>.</v>
      </c>
      <c r="Q64" s="700" t="str">
        <f t="shared" si="12"/>
        <v>.</v>
      </c>
      <c r="R64" s="700">
        <f t="shared" si="12"/>
        <v>100</v>
      </c>
      <c r="S64" s="700">
        <f t="shared" si="12"/>
        <v>100</v>
      </c>
      <c r="T64" s="704"/>
      <c r="U64" s="700" t="str">
        <f t="shared" si="13"/>
        <v>.</v>
      </c>
      <c r="V64" s="700" t="str">
        <f t="shared" si="13"/>
        <v>.</v>
      </c>
      <c r="W64" s="700" t="str">
        <f t="shared" si="13"/>
        <v>.</v>
      </c>
      <c r="X64" s="700">
        <f t="shared" si="13"/>
        <v>100</v>
      </c>
      <c r="Y64" s="703">
        <f t="shared" si="13"/>
        <v>100</v>
      </c>
      <c r="Z64" s="375"/>
      <c r="AA64" s="376"/>
      <c r="AB64" s="382"/>
      <c r="AC64" s="382"/>
      <c r="AD64" s="382"/>
      <c r="AE64" s="382"/>
      <c r="AF64" s="375"/>
      <c r="AG64" s="375"/>
      <c r="AH64" s="375"/>
      <c r="AI64" s="375"/>
      <c r="AJ64" s="375"/>
      <c r="AK64" s="375"/>
      <c r="AL64" s="375"/>
      <c r="AM64" s="375"/>
      <c r="AN64" s="375"/>
      <c r="AO64" s="375"/>
      <c r="AP64" s="375"/>
      <c r="AQ64" s="375"/>
      <c r="AR64" s="375"/>
      <c r="AS64" s="375"/>
      <c r="AT64" s="375"/>
      <c r="AU64" s="375"/>
      <c r="AV64" s="375"/>
      <c r="AW64" s="375"/>
      <c r="AX64" s="375"/>
      <c r="AY64" s="375"/>
      <c r="AZ64" s="375"/>
      <c r="BA64" s="375"/>
      <c r="BB64" s="375"/>
      <c r="BC64" s="375"/>
      <c r="BD64" s="375"/>
    </row>
    <row r="65" spans="1:56" ht="15" customHeight="1" x14ac:dyDescent="0.2">
      <c r="A65" s="380"/>
      <c r="B65" s="378" t="s">
        <v>24</v>
      </c>
      <c r="C65" s="700">
        <f t="shared" si="10"/>
        <v>7.6923076923076925</v>
      </c>
      <c r="D65" s="700">
        <f t="shared" si="10"/>
        <v>13.333333333333334</v>
      </c>
      <c r="E65" s="700" t="str">
        <f t="shared" si="10"/>
        <v>.</v>
      </c>
      <c r="F65" s="700" t="str">
        <f t="shared" si="10"/>
        <v>.</v>
      </c>
      <c r="G65" s="700">
        <f t="shared" si="10"/>
        <v>10.714285714285714</v>
      </c>
      <c r="H65" s="706"/>
      <c r="I65" s="700">
        <f t="shared" si="14"/>
        <v>92.307692307692307</v>
      </c>
      <c r="J65" s="700">
        <f t="shared" si="14"/>
        <v>86.666666666666671</v>
      </c>
      <c r="K65" s="700" t="str">
        <f t="shared" si="14"/>
        <v>.</v>
      </c>
      <c r="L65" s="700" t="str">
        <f t="shared" si="11"/>
        <v>.</v>
      </c>
      <c r="M65" s="700">
        <f t="shared" si="11"/>
        <v>89.285714285714292</v>
      </c>
      <c r="N65" s="706"/>
      <c r="O65" s="700">
        <f t="shared" si="12"/>
        <v>0</v>
      </c>
      <c r="P65" s="700">
        <f t="shared" si="12"/>
        <v>0</v>
      </c>
      <c r="Q65" s="700" t="str">
        <f t="shared" si="12"/>
        <v>.</v>
      </c>
      <c r="R65" s="700" t="str">
        <f t="shared" si="12"/>
        <v>.</v>
      </c>
      <c r="S65" s="700">
        <f t="shared" si="12"/>
        <v>0</v>
      </c>
      <c r="T65" s="704"/>
      <c r="U65" s="700">
        <f t="shared" si="13"/>
        <v>100</v>
      </c>
      <c r="V65" s="700">
        <f t="shared" si="13"/>
        <v>100</v>
      </c>
      <c r="W65" s="700" t="str">
        <f t="shared" si="13"/>
        <v>.</v>
      </c>
      <c r="X65" s="700" t="str">
        <f t="shared" si="13"/>
        <v>.</v>
      </c>
      <c r="Y65" s="703">
        <f t="shared" si="13"/>
        <v>100</v>
      </c>
      <c r="Z65" s="375"/>
      <c r="AA65" s="376"/>
      <c r="AB65" s="382"/>
      <c r="AC65" s="382"/>
      <c r="AD65" s="382"/>
      <c r="AE65" s="382"/>
      <c r="AF65" s="375"/>
      <c r="AG65" s="375"/>
      <c r="AH65" s="375"/>
      <c r="AI65" s="375"/>
      <c r="AJ65" s="375"/>
      <c r="AK65" s="375"/>
      <c r="AL65" s="375"/>
      <c r="AM65" s="375"/>
      <c r="AN65" s="375"/>
      <c r="AO65" s="375"/>
      <c r="AP65" s="375"/>
      <c r="AQ65" s="375"/>
      <c r="AR65" s="375"/>
      <c r="AS65" s="375"/>
      <c r="AT65" s="375"/>
      <c r="AU65" s="375"/>
      <c r="AV65" s="375"/>
      <c r="AW65" s="375"/>
      <c r="AX65" s="375"/>
      <c r="AY65" s="375"/>
      <c r="AZ65" s="375"/>
      <c r="BA65" s="375"/>
      <c r="BB65" s="375"/>
      <c r="BC65" s="375"/>
      <c r="BD65" s="375"/>
    </row>
    <row r="66" spans="1:56" ht="15" customHeight="1" x14ac:dyDescent="0.2">
      <c r="A66" s="380"/>
      <c r="B66" s="378" t="s">
        <v>25</v>
      </c>
      <c r="C66" s="700">
        <f t="shared" si="10"/>
        <v>37.823129251700685</v>
      </c>
      <c r="D66" s="700">
        <f t="shared" si="10"/>
        <v>31.234668847097304</v>
      </c>
      <c r="E66" s="700">
        <f t="shared" si="10"/>
        <v>100</v>
      </c>
      <c r="F66" s="700" t="str">
        <f t="shared" si="10"/>
        <v>.</v>
      </c>
      <c r="G66" s="700">
        <f t="shared" si="10"/>
        <v>34.111675126903549</v>
      </c>
      <c r="H66" s="706"/>
      <c r="I66" s="700">
        <f t="shared" si="14"/>
        <v>62.176870748299315</v>
      </c>
      <c r="J66" s="700">
        <f t="shared" si="14"/>
        <v>68.765331152902704</v>
      </c>
      <c r="K66" s="700">
        <f t="shared" si="14"/>
        <v>0</v>
      </c>
      <c r="L66" s="700" t="str">
        <f t="shared" si="11"/>
        <v>.</v>
      </c>
      <c r="M66" s="700">
        <f t="shared" si="11"/>
        <v>65.888324873096451</v>
      </c>
      <c r="N66" s="706"/>
      <c r="O66" s="700">
        <f t="shared" si="12"/>
        <v>0</v>
      </c>
      <c r="P66" s="700">
        <f t="shared" si="12"/>
        <v>0</v>
      </c>
      <c r="Q66" s="700">
        <f t="shared" si="12"/>
        <v>0</v>
      </c>
      <c r="R66" s="700" t="str">
        <f t="shared" si="12"/>
        <v>.</v>
      </c>
      <c r="S66" s="700">
        <f t="shared" si="12"/>
        <v>0</v>
      </c>
      <c r="T66" s="704"/>
      <c r="U66" s="700">
        <f t="shared" si="13"/>
        <v>100</v>
      </c>
      <c r="V66" s="700">
        <f t="shared" si="13"/>
        <v>100</v>
      </c>
      <c r="W66" s="700">
        <f t="shared" si="13"/>
        <v>100</v>
      </c>
      <c r="X66" s="700" t="str">
        <f t="shared" si="13"/>
        <v>.</v>
      </c>
      <c r="Y66" s="703">
        <f t="shared" si="13"/>
        <v>100</v>
      </c>
      <c r="Z66" s="375"/>
      <c r="AA66" s="376"/>
      <c r="AB66" s="382"/>
      <c r="AC66" s="382"/>
      <c r="AD66" s="382"/>
      <c r="AE66" s="382"/>
      <c r="AF66" s="375"/>
      <c r="AG66" s="375"/>
      <c r="AH66" s="375"/>
      <c r="AI66" s="375"/>
      <c r="AJ66" s="375"/>
      <c r="AK66" s="375"/>
      <c r="AL66" s="375"/>
      <c r="AM66" s="375"/>
      <c r="AN66" s="375"/>
      <c r="AO66" s="375"/>
      <c r="AP66" s="375"/>
      <c r="AQ66" s="375"/>
      <c r="AR66" s="375"/>
      <c r="AS66" s="375"/>
      <c r="AT66" s="375"/>
      <c r="AU66" s="375"/>
      <c r="AV66" s="375"/>
      <c r="AW66" s="375"/>
      <c r="AX66" s="375"/>
      <c r="AY66" s="375"/>
      <c r="AZ66" s="375"/>
      <c r="BA66" s="375"/>
      <c r="BB66" s="375"/>
      <c r="BC66" s="375"/>
      <c r="BD66" s="375"/>
    </row>
    <row r="67" spans="1:56" ht="15" customHeight="1" x14ac:dyDescent="0.2">
      <c r="A67" s="380"/>
      <c r="B67" s="378" t="s">
        <v>26</v>
      </c>
      <c r="C67" s="700">
        <f t="shared" si="10"/>
        <v>59.64467005076142</v>
      </c>
      <c r="D67" s="700">
        <f t="shared" si="10"/>
        <v>59.698275862068961</v>
      </c>
      <c r="E67" s="700">
        <f t="shared" si="10"/>
        <v>100</v>
      </c>
      <c r="F67" s="700" t="str">
        <f t="shared" si="10"/>
        <v>.</v>
      </c>
      <c r="G67" s="700">
        <f t="shared" si="10"/>
        <v>59.720605355064023</v>
      </c>
      <c r="H67" s="705"/>
      <c r="I67" s="700">
        <f t="shared" si="14"/>
        <v>40.35532994923858</v>
      </c>
      <c r="J67" s="700">
        <f t="shared" si="14"/>
        <v>40.301724137931032</v>
      </c>
      <c r="K67" s="700">
        <f t="shared" si="14"/>
        <v>0</v>
      </c>
      <c r="L67" s="700" t="str">
        <f t="shared" si="11"/>
        <v>.</v>
      </c>
      <c r="M67" s="700">
        <f t="shared" si="11"/>
        <v>40.279394644935977</v>
      </c>
      <c r="N67" s="705"/>
      <c r="O67" s="700">
        <f t="shared" si="12"/>
        <v>0</v>
      </c>
      <c r="P67" s="700">
        <f t="shared" si="12"/>
        <v>0</v>
      </c>
      <c r="Q67" s="700">
        <f t="shared" si="12"/>
        <v>0</v>
      </c>
      <c r="R67" s="700" t="str">
        <f t="shared" si="12"/>
        <v>.</v>
      </c>
      <c r="S67" s="700">
        <f t="shared" si="12"/>
        <v>0</v>
      </c>
      <c r="T67" s="704"/>
      <c r="U67" s="700">
        <f t="shared" si="13"/>
        <v>100</v>
      </c>
      <c r="V67" s="700">
        <f t="shared" si="13"/>
        <v>100</v>
      </c>
      <c r="W67" s="700">
        <f t="shared" si="13"/>
        <v>100</v>
      </c>
      <c r="X67" s="700" t="str">
        <f t="shared" si="13"/>
        <v>.</v>
      </c>
      <c r="Y67" s="703">
        <f t="shared" si="13"/>
        <v>100</v>
      </c>
      <c r="Z67" s="375"/>
      <c r="AA67" s="376"/>
      <c r="AB67" s="382"/>
      <c r="AC67" s="382"/>
      <c r="AD67" s="382"/>
      <c r="AE67" s="382"/>
      <c r="AF67" s="375"/>
      <c r="AG67" s="375"/>
      <c r="AH67" s="375"/>
      <c r="AI67" s="375"/>
      <c r="AJ67" s="375"/>
      <c r="AK67" s="375"/>
      <c r="AL67" s="375"/>
      <c r="AM67" s="375"/>
      <c r="AN67" s="375"/>
      <c r="AO67" s="375"/>
      <c r="AP67" s="375"/>
      <c r="AQ67" s="375"/>
      <c r="AR67" s="375"/>
      <c r="AS67" s="375"/>
      <c r="AT67" s="375"/>
      <c r="AU67" s="375"/>
      <c r="AV67" s="375"/>
      <c r="AW67" s="375"/>
      <c r="AX67" s="375"/>
      <c r="AY67" s="375"/>
      <c r="AZ67" s="375"/>
      <c r="BA67" s="375"/>
      <c r="BB67" s="375"/>
      <c r="BC67" s="375"/>
      <c r="BD67" s="375"/>
    </row>
    <row r="68" spans="1:56" ht="15" customHeight="1" x14ac:dyDescent="0.2">
      <c r="A68" s="380"/>
      <c r="B68" s="378" t="s">
        <v>70</v>
      </c>
      <c r="C68" s="700" t="str">
        <f t="shared" si="10"/>
        <v>.</v>
      </c>
      <c r="D68" s="700" t="str">
        <f t="shared" si="10"/>
        <v>.</v>
      </c>
      <c r="E68" s="700" t="str">
        <f t="shared" si="10"/>
        <v>.</v>
      </c>
      <c r="F68" s="700" t="str">
        <f t="shared" si="10"/>
        <v>.</v>
      </c>
      <c r="G68" s="700" t="str">
        <f t="shared" si="10"/>
        <v>.</v>
      </c>
      <c r="H68" s="705"/>
      <c r="I68" s="700" t="str">
        <f t="shared" si="14"/>
        <v>.</v>
      </c>
      <c r="J68" s="700" t="str">
        <f t="shared" si="14"/>
        <v>.</v>
      </c>
      <c r="K68" s="700" t="str">
        <f t="shared" si="14"/>
        <v>.</v>
      </c>
      <c r="L68" s="700" t="str">
        <f t="shared" si="11"/>
        <v>.</v>
      </c>
      <c r="M68" s="700" t="str">
        <f t="shared" si="11"/>
        <v>.</v>
      </c>
      <c r="N68" s="705"/>
      <c r="O68" s="700" t="str">
        <f t="shared" si="12"/>
        <v>.</v>
      </c>
      <c r="P68" s="700" t="str">
        <f t="shared" si="12"/>
        <v>.</v>
      </c>
      <c r="Q68" s="700" t="str">
        <f t="shared" si="12"/>
        <v>.</v>
      </c>
      <c r="R68" s="700" t="str">
        <f t="shared" si="12"/>
        <v>.</v>
      </c>
      <c r="S68" s="700" t="str">
        <f t="shared" si="12"/>
        <v>.</v>
      </c>
      <c r="T68" s="704"/>
      <c r="U68" s="700" t="str">
        <f t="shared" si="13"/>
        <v>.</v>
      </c>
      <c r="V68" s="700" t="str">
        <f t="shared" si="13"/>
        <v>.</v>
      </c>
      <c r="W68" s="700" t="str">
        <f t="shared" si="13"/>
        <v>.</v>
      </c>
      <c r="X68" s="700" t="str">
        <f t="shared" si="13"/>
        <v>.</v>
      </c>
      <c r="Y68" s="703" t="str">
        <f t="shared" si="13"/>
        <v>.</v>
      </c>
      <c r="Z68" s="375"/>
      <c r="AA68" s="376"/>
      <c r="AB68" s="382"/>
      <c r="AC68" s="382"/>
      <c r="AD68" s="382"/>
      <c r="AE68" s="382"/>
      <c r="AF68" s="375"/>
      <c r="AG68" s="375"/>
      <c r="AH68" s="375"/>
      <c r="AI68" s="375"/>
      <c r="AJ68" s="375"/>
      <c r="AK68" s="375"/>
      <c r="AL68" s="375"/>
      <c r="AM68" s="375"/>
      <c r="AN68" s="375"/>
      <c r="AO68" s="375"/>
      <c r="AP68" s="375"/>
      <c r="AQ68" s="375"/>
      <c r="AR68" s="375"/>
      <c r="AS68" s="375"/>
      <c r="AT68" s="375"/>
      <c r="AU68" s="375"/>
      <c r="AV68" s="375"/>
      <c r="AW68" s="375"/>
      <c r="AX68" s="375"/>
      <c r="AY68" s="375"/>
      <c r="AZ68" s="375"/>
      <c r="BA68" s="375"/>
      <c r="BB68" s="375"/>
      <c r="BC68" s="375"/>
      <c r="BD68" s="375"/>
    </row>
    <row r="69" spans="1:56" ht="15" customHeight="1" x14ac:dyDescent="0.2">
      <c r="A69" s="380"/>
      <c r="B69" s="378" t="s">
        <v>28</v>
      </c>
      <c r="C69" s="700">
        <f t="shared" ref="C69:G84" si="15">IFERROR((C22/U22)*100,".")</f>
        <v>66.990291262135926</v>
      </c>
      <c r="D69" s="700">
        <f t="shared" si="15"/>
        <v>30.689655172413794</v>
      </c>
      <c r="E69" s="700" t="str">
        <f t="shared" si="15"/>
        <v>.</v>
      </c>
      <c r="F69" s="700">
        <f t="shared" si="15"/>
        <v>0</v>
      </c>
      <c r="G69" s="700">
        <f t="shared" si="15"/>
        <v>49.006622516556291</v>
      </c>
      <c r="H69" s="705"/>
      <c r="I69" s="700">
        <f t="shared" ref="I69:M84" si="16">IFERROR((I22/U22*100),".")</f>
        <v>33.009708737864081</v>
      </c>
      <c r="J69" s="700">
        <f t="shared" si="16"/>
        <v>69.310344827586206</v>
      </c>
      <c r="K69" s="700" t="str">
        <f t="shared" si="16"/>
        <v>.</v>
      </c>
      <c r="L69" s="700">
        <f t="shared" si="16"/>
        <v>100</v>
      </c>
      <c r="M69" s="700">
        <f t="shared" si="16"/>
        <v>50.993377483443716</v>
      </c>
      <c r="N69" s="705"/>
      <c r="O69" s="700">
        <f t="shared" ref="O69:S84" si="17">IFERROR((O22/U22*100),".")</f>
        <v>0</v>
      </c>
      <c r="P69" s="700">
        <f t="shared" si="17"/>
        <v>0</v>
      </c>
      <c r="Q69" s="700" t="str">
        <f t="shared" si="17"/>
        <v>.</v>
      </c>
      <c r="R69" s="700">
        <f t="shared" si="17"/>
        <v>0</v>
      </c>
      <c r="S69" s="700">
        <f t="shared" si="17"/>
        <v>0</v>
      </c>
      <c r="T69" s="704"/>
      <c r="U69" s="700">
        <f t="shared" ref="U69:Y84" si="18">IFERROR((U22/U22*100),".")</f>
        <v>100</v>
      </c>
      <c r="V69" s="700">
        <f t="shared" si="18"/>
        <v>100</v>
      </c>
      <c r="W69" s="700" t="str">
        <f t="shared" si="18"/>
        <v>.</v>
      </c>
      <c r="X69" s="700">
        <f>IFERROR((X22/X22*100),".")</f>
        <v>100</v>
      </c>
      <c r="Y69" s="703">
        <f t="shared" si="18"/>
        <v>100</v>
      </c>
      <c r="Z69" s="375"/>
      <c r="AA69" s="376"/>
      <c r="AB69" s="382"/>
      <c r="AC69" s="382"/>
      <c r="AD69" s="382"/>
      <c r="AE69" s="382"/>
      <c r="AF69" s="375"/>
      <c r="AG69" s="375"/>
      <c r="AH69" s="375"/>
      <c r="AI69" s="375"/>
      <c r="AJ69" s="375"/>
      <c r="AK69" s="375"/>
      <c r="AL69" s="375"/>
      <c r="AM69" s="375"/>
      <c r="AN69" s="375"/>
      <c r="AO69" s="375"/>
      <c r="AP69" s="375"/>
      <c r="AQ69" s="375"/>
      <c r="AR69" s="375"/>
      <c r="AS69" s="375"/>
      <c r="AT69" s="375"/>
      <c r="AU69" s="375"/>
      <c r="AV69" s="375"/>
      <c r="AW69" s="375"/>
      <c r="AX69" s="375"/>
      <c r="AY69" s="375"/>
      <c r="AZ69" s="375"/>
      <c r="BA69" s="375"/>
      <c r="BB69" s="375"/>
      <c r="BC69" s="375"/>
      <c r="BD69" s="375"/>
    </row>
    <row r="70" spans="1:56" ht="15" customHeight="1" x14ac:dyDescent="0.2">
      <c r="A70" s="380"/>
      <c r="B70" s="378" t="s">
        <v>29</v>
      </c>
      <c r="C70" s="700">
        <f t="shared" si="15"/>
        <v>22.006472491909385</v>
      </c>
      <c r="D70" s="700">
        <f t="shared" si="15"/>
        <v>10.331384015594541</v>
      </c>
      <c r="E70" s="700" t="str">
        <f t="shared" si="15"/>
        <v>.</v>
      </c>
      <c r="F70" s="700">
        <f t="shared" si="15"/>
        <v>25</v>
      </c>
      <c r="G70" s="700">
        <f t="shared" si="15"/>
        <v>14.769975786924938</v>
      </c>
      <c r="H70" s="706"/>
      <c r="I70" s="700">
        <f t="shared" si="16"/>
        <v>77.993527508090608</v>
      </c>
      <c r="J70" s="700">
        <f t="shared" si="16"/>
        <v>89.473684210526315</v>
      </c>
      <c r="K70" s="700" t="str">
        <f t="shared" si="16"/>
        <v>.</v>
      </c>
      <c r="L70" s="700">
        <f t="shared" si="16"/>
        <v>75</v>
      </c>
      <c r="M70" s="700">
        <f t="shared" si="16"/>
        <v>85.108958837772391</v>
      </c>
      <c r="N70" s="706"/>
      <c r="O70" s="700">
        <f t="shared" si="17"/>
        <v>0</v>
      </c>
      <c r="P70" s="700">
        <f t="shared" si="17"/>
        <v>0.19493177387914229</v>
      </c>
      <c r="Q70" s="700" t="str">
        <f t="shared" si="17"/>
        <v>.</v>
      </c>
      <c r="R70" s="700">
        <f t="shared" si="17"/>
        <v>0</v>
      </c>
      <c r="S70" s="700">
        <f t="shared" si="17"/>
        <v>0.12106537530266344</v>
      </c>
      <c r="T70" s="704"/>
      <c r="U70" s="700">
        <f t="shared" si="18"/>
        <v>100</v>
      </c>
      <c r="V70" s="700">
        <f t="shared" si="18"/>
        <v>100</v>
      </c>
      <c r="W70" s="700" t="str">
        <f t="shared" si="18"/>
        <v>.</v>
      </c>
      <c r="X70" s="700">
        <f t="shared" si="18"/>
        <v>100</v>
      </c>
      <c r="Y70" s="703">
        <f t="shared" si="18"/>
        <v>100</v>
      </c>
      <c r="Z70" s="375"/>
      <c r="AA70" s="376"/>
      <c r="AB70" s="382"/>
      <c r="AC70" s="382"/>
      <c r="AD70" s="382"/>
      <c r="AE70" s="382"/>
      <c r="AF70" s="375"/>
      <c r="AG70" s="375"/>
      <c r="AH70" s="375"/>
      <c r="AI70" s="375"/>
      <c r="AJ70" s="375"/>
      <c r="AK70" s="375"/>
      <c r="AL70" s="375"/>
      <c r="AM70" s="375"/>
      <c r="AN70" s="375"/>
      <c r="AO70" s="375"/>
      <c r="AP70" s="375"/>
      <c r="AQ70" s="375"/>
      <c r="AR70" s="375"/>
      <c r="AS70" s="375"/>
      <c r="AT70" s="375"/>
      <c r="AU70" s="375"/>
      <c r="AV70" s="375"/>
      <c r="AW70" s="375"/>
      <c r="AX70" s="375"/>
      <c r="AY70" s="375"/>
      <c r="AZ70" s="375"/>
      <c r="BA70" s="375"/>
      <c r="BB70" s="375"/>
      <c r="BC70" s="375"/>
      <c r="BD70" s="375"/>
    </row>
    <row r="71" spans="1:56" ht="15" customHeight="1" x14ac:dyDescent="0.2">
      <c r="A71" s="380"/>
      <c r="B71" s="378" t="s">
        <v>30</v>
      </c>
      <c r="C71" s="700">
        <f t="shared" si="15"/>
        <v>39.622641509433961</v>
      </c>
      <c r="D71" s="700">
        <f t="shared" si="15"/>
        <v>34.939759036144579</v>
      </c>
      <c r="E71" s="700">
        <f t="shared" si="15"/>
        <v>50</v>
      </c>
      <c r="F71" s="700" t="str">
        <f t="shared" si="15"/>
        <v>.</v>
      </c>
      <c r="G71" s="700">
        <f t="shared" si="15"/>
        <v>36.969001148105626</v>
      </c>
      <c r="H71" s="706"/>
      <c r="I71" s="700">
        <f t="shared" si="16"/>
        <v>60.377358490566039</v>
      </c>
      <c r="J71" s="700">
        <f t="shared" si="16"/>
        <v>65.060240963855421</v>
      </c>
      <c r="K71" s="700">
        <f t="shared" si="16"/>
        <v>50</v>
      </c>
      <c r="L71" s="700" t="str">
        <f t="shared" si="16"/>
        <v>.</v>
      </c>
      <c r="M71" s="700">
        <f t="shared" si="16"/>
        <v>63.030998851894374</v>
      </c>
      <c r="N71" s="706"/>
      <c r="O71" s="700">
        <f t="shared" si="17"/>
        <v>0</v>
      </c>
      <c r="P71" s="700">
        <f t="shared" si="17"/>
        <v>0</v>
      </c>
      <c r="Q71" s="700">
        <f t="shared" si="17"/>
        <v>0</v>
      </c>
      <c r="R71" s="700" t="str">
        <f t="shared" si="17"/>
        <v>.</v>
      </c>
      <c r="S71" s="700">
        <f t="shared" si="17"/>
        <v>0</v>
      </c>
      <c r="T71" s="704"/>
      <c r="U71" s="700">
        <f t="shared" si="18"/>
        <v>100</v>
      </c>
      <c r="V71" s="700">
        <f t="shared" si="18"/>
        <v>100</v>
      </c>
      <c r="W71" s="700">
        <f t="shared" si="18"/>
        <v>100</v>
      </c>
      <c r="X71" s="700" t="str">
        <f t="shared" si="18"/>
        <v>.</v>
      </c>
      <c r="Y71" s="703">
        <f t="shared" si="18"/>
        <v>100</v>
      </c>
      <c r="Z71" s="375"/>
      <c r="AA71" s="376"/>
      <c r="AB71" s="382"/>
      <c r="AC71" s="382"/>
      <c r="AD71" s="382"/>
      <c r="AE71" s="382"/>
      <c r="AF71" s="375"/>
      <c r="AG71" s="375"/>
      <c r="AH71" s="375"/>
      <c r="AI71" s="375"/>
      <c r="AJ71" s="375"/>
      <c r="AK71" s="375"/>
      <c r="AL71" s="375"/>
      <c r="AM71" s="375"/>
      <c r="AN71" s="375"/>
      <c r="AO71" s="375"/>
      <c r="AP71" s="375"/>
      <c r="AQ71" s="375"/>
      <c r="AR71" s="375"/>
      <c r="AS71" s="375"/>
      <c r="AT71" s="375"/>
      <c r="AU71" s="375"/>
      <c r="AV71" s="375"/>
      <c r="AW71" s="375"/>
      <c r="AX71" s="375"/>
      <c r="AY71" s="375"/>
      <c r="AZ71" s="375"/>
      <c r="BA71" s="375"/>
      <c r="BB71" s="375"/>
      <c r="BC71" s="375"/>
      <c r="BD71" s="375"/>
    </row>
    <row r="72" spans="1:56" ht="15" customHeight="1" x14ac:dyDescent="0.2">
      <c r="A72" s="380"/>
      <c r="B72" s="378" t="s">
        <v>31</v>
      </c>
      <c r="C72" s="700">
        <f t="shared" si="15"/>
        <v>3.3333333333333335</v>
      </c>
      <c r="D72" s="700">
        <f t="shared" si="15"/>
        <v>29.166666666666668</v>
      </c>
      <c r="E72" s="700">
        <f t="shared" si="15"/>
        <v>0</v>
      </c>
      <c r="F72" s="700" t="str">
        <f t="shared" si="15"/>
        <v>.</v>
      </c>
      <c r="G72" s="700">
        <f t="shared" si="15"/>
        <v>22.834645669291341</v>
      </c>
      <c r="H72" s="706"/>
      <c r="I72" s="700">
        <f t="shared" si="16"/>
        <v>96.666666666666671</v>
      </c>
      <c r="J72" s="700">
        <f t="shared" si="16"/>
        <v>70.833333333333343</v>
      </c>
      <c r="K72" s="700">
        <f t="shared" si="16"/>
        <v>100</v>
      </c>
      <c r="L72" s="700" t="str">
        <f t="shared" si="16"/>
        <v>.</v>
      </c>
      <c r="M72" s="700">
        <f t="shared" si="16"/>
        <v>77.165354330708652</v>
      </c>
      <c r="N72" s="706"/>
      <c r="O72" s="700">
        <f t="shared" si="17"/>
        <v>0</v>
      </c>
      <c r="P72" s="700">
        <f t="shared" si="17"/>
        <v>0</v>
      </c>
      <c r="Q72" s="700">
        <f t="shared" si="17"/>
        <v>0</v>
      </c>
      <c r="R72" s="700" t="str">
        <f t="shared" si="17"/>
        <v>.</v>
      </c>
      <c r="S72" s="700">
        <f t="shared" si="17"/>
        <v>0</v>
      </c>
      <c r="T72" s="704"/>
      <c r="U72" s="700">
        <f t="shared" si="18"/>
        <v>100</v>
      </c>
      <c r="V72" s="700">
        <f t="shared" si="18"/>
        <v>100</v>
      </c>
      <c r="W72" s="700">
        <f t="shared" si="18"/>
        <v>100</v>
      </c>
      <c r="X72" s="700" t="str">
        <f t="shared" si="18"/>
        <v>.</v>
      </c>
      <c r="Y72" s="703">
        <f t="shared" si="18"/>
        <v>100</v>
      </c>
      <c r="Z72" s="375"/>
      <c r="AA72" s="376"/>
      <c r="AB72" s="382"/>
      <c r="AC72" s="382"/>
      <c r="AD72" s="382"/>
      <c r="AE72" s="382"/>
      <c r="AF72" s="375"/>
      <c r="AG72" s="375"/>
      <c r="AH72" s="375"/>
      <c r="AI72" s="375"/>
      <c r="AJ72" s="375"/>
      <c r="AK72" s="375"/>
      <c r="AL72" s="375"/>
      <c r="AM72" s="375"/>
      <c r="AN72" s="375"/>
      <c r="AO72" s="375"/>
      <c r="AP72" s="375"/>
      <c r="AQ72" s="375"/>
      <c r="AR72" s="375"/>
      <c r="AS72" s="375"/>
      <c r="AT72" s="375"/>
      <c r="AU72" s="375"/>
      <c r="AV72" s="375"/>
      <c r="AW72" s="375"/>
      <c r="AX72" s="375"/>
      <c r="AY72" s="375"/>
      <c r="AZ72" s="375"/>
      <c r="BA72" s="375"/>
      <c r="BB72" s="375"/>
      <c r="BC72" s="375"/>
      <c r="BD72" s="375"/>
    </row>
    <row r="73" spans="1:56" ht="15" customHeight="1" x14ac:dyDescent="0.2">
      <c r="A73" s="380"/>
      <c r="B73" s="378" t="s">
        <v>32</v>
      </c>
      <c r="C73" s="700">
        <f t="shared" si="15"/>
        <v>51.401869158878498</v>
      </c>
      <c r="D73" s="700">
        <f t="shared" si="15"/>
        <v>33.561643835616437</v>
      </c>
      <c r="E73" s="700" t="str">
        <f t="shared" si="15"/>
        <v>.</v>
      </c>
      <c r="F73" s="700" t="str">
        <f t="shared" si="15"/>
        <v>.</v>
      </c>
      <c r="G73" s="700">
        <f t="shared" si="15"/>
        <v>41.106719367588937</v>
      </c>
      <c r="H73" s="706"/>
      <c r="I73" s="700">
        <f t="shared" si="16"/>
        <v>48.598130841121495</v>
      </c>
      <c r="J73" s="700">
        <f t="shared" si="16"/>
        <v>66.438356164383563</v>
      </c>
      <c r="K73" s="700" t="str">
        <f t="shared" si="16"/>
        <v>.</v>
      </c>
      <c r="L73" s="700" t="str">
        <f t="shared" si="16"/>
        <v>.</v>
      </c>
      <c r="M73" s="700">
        <f t="shared" si="16"/>
        <v>58.89328063241107</v>
      </c>
      <c r="N73" s="706"/>
      <c r="O73" s="700">
        <f t="shared" si="17"/>
        <v>0</v>
      </c>
      <c r="P73" s="700">
        <f t="shared" si="17"/>
        <v>0</v>
      </c>
      <c r="Q73" s="700" t="str">
        <f t="shared" si="17"/>
        <v>.</v>
      </c>
      <c r="R73" s="700" t="str">
        <f t="shared" si="17"/>
        <v>.</v>
      </c>
      <c r="S73" s="700">
        <f t="shared" si="17"/>
        <v>0</v>
      </c>
      <c r="T73" s="704"/>
      <c r="U73" s="700">
        <f t="shared" si="18"/>
        <v>100</v>
      </c>
      <c r="V73" s="700">
        <f t="shared" si="18"/>
        <v>100</v>
      </c>
      <c r="W73" s="700" t="str">
        <f t="shared" si="18"/>
        <v>.</v>
      </c>
      <c r="X73" s="700" t="str">
        <f t="shared" si="18"/>
        <v>.</v>
      </c>
      <c r="Y73" s="703">
        <f t="shared" si="18"/>
        <v>100</v>
      </c>
      <c r="Z73" s="375"/>
      <c r="AA73" s="376"/>
      <c r="AB73" s="382"/>
      <c r="AC73" s="382"/>
      <c r="AD73" s="382"/>
      <c r="AE73" s="382"/>
      <c r="AF73" s="375"/>
      <c r="AG73" s="375"/>
      <c r="AH73" s="375"/>
      <c r="AI73" s="375"/>
      <c r="AJ73" s="375"/>
      <c r="AK73" s="375"/>
      <c r="AL73" s="375"/>
      <c r="AM73" s="375"/>
      <c r="AN73" s="375"/>
      <c r="AO73" s="375"/>
      <c r="AP73" s="375"/>
      <c r="AQ73" s="375"/>
      <c r="AR73" s="375"/>
      <c r="AS73" s="375"/>
      <c r="AT73" s="375"/>
      <c r="AU73" s="375"/>
      <c r="AV73" s="375"/>
      <c r="AW73" s="375"/>
      <c r="AX73" s="375"/>
      <c r="AY73" s="375"/>
      <c r="AZ73" s="375"/>
      <c r="BA73" s="375"/>
      <c r="BB73" s="375"/>
      <c r="BC73" s="375"/>
      <c r="BD73" s="375"/>
    </row>
    <row r="74" spans="1:56" ht="15" customHeight="1" x14ac:dyDescent="0.2">
      <c r="A74" s="380"/>
      <c r="B74" s="378" t="s">
        <v>33</v>
      </c>
      <c r="C74" s="700" t="str">
        <f t="shared" si="15"/>
        <v>.</v>
      </c>
      <c r="D74" s="700" t="str">
        <f t="shared" si="15"/>
        <v>.</v>
      </c>
      <c r="E74" s="700" t="str">
        <f t="shared" si="15"/>
        <v>.</v>
      </c>
      <c r="F74" s="700" t="str">
        <f t="shared" si="15"/>
        <v>.</v>
      </c>
      <c r="G74" s="700" t="str">
        <f t="shared" si="15"/>
        <v>.</v>
      </c>
      <c r="H74" s="706"/>
      <c r="I74" s="700" t="str">
        <f t="shared" si="16"/>
        <v>.</v>
      </c>
      <c r="J74" s="700" t="str">
        <f t="shared" si="16"/>
        <v>.</v>
      </c>
      <c r="K74" s="700" t="str">
        <f t="shared" si="16"/>
        <v>.</v>
      </c>
      <c r="L74" s="700" t="str">
        <f t="shared" si="16"/>
        <v>.</v>
      </c>
      <c r="M74" s="700" t="str">
        <f t="shared" si="16"/>
        <v>.</v>
      </c>
      <c r="N74" s="706"/>
      <c r="O74" s="700" t="str">
        <f t="shared" si="17"/>
        <v>.</v>
      </c>
      <c r="P74" s="700" t="str">
        <f t="shared" si="17"/>
        <v>.</v>
      </c>
      <c r="Q74" s="700" t="str">
        <f t="shared" si="17"/>
        <v>.</v>
      </c>
      <c r="R74" s="700" t="str">
        <f t="shared" si="17"/>
        <v>.</v>
      </c>
      <c r="S74" s="700" t="str">
        <f t="shared" si="17"/>
        <v>.</v>
      </c>
      <c r="T74" s="704"/>
      <c r="U74" s="700" t="str">
        <f t="shared" si="18"/>
        <v>.</v>
      </c>
      <c r="V74" s="700" t="str">
        <f t="shared" si="18"/>
        <v>.</v>
      </c>
      <c r="W74" s="700" t="str">
        <f t="shared" si="18"/>
        <v>.</v>
      </c>
      <c r="X74" s="700" t="str">
        <f t="shared" si="18"/>
        <v>.</v>
      </c>
      <c r="Y74" s="703" t="str">
        <f t="shared" si="18"/>
        <v>.</v>
      </c>
      <c r="Z74" s="375"/>
      <c r="AA74" s="376"/>
      <c r="AB74" s="382"/>
      <c r="AC74" s="382"/>
      <c r="AD74" s="382"/>
      <c r="AE74" s="382"/>
      <c r="AF74" s="375"/>
      <c r="AG74" s="375"/>
      <c r="AH74" s="375"/>
      <c r="AI74" s="375"/>
      <c r="AJ74" s="375"/>
      <c r="AK74" s="375"/>
      <c r="AL74" s="375"/>
      <c r="AM74" s="375"/>
      <c r="AN74" s="375"/>
      <c r="AO74" s="375"/>
      <c r="AP74" s="375"/>
      <c r="AQ74" s="375"/>
      <c r="AR74" s="375"/>
      <c r="AS74" s="375"/>
      <c r="AT74" s="375"/>
      <c r="AU74" s="375"/>
      <c r="AV74" s="375"/>
      <c r="AW74" s="375"/>
      <c r="AX74" s="375"/>
      <c r="AY74" s="375"/>
      <c r="AZ74" s="375"/>
      <c r="BA74" s="375"/>
      <c r="BB74" s="375"/>
      <c r="BC74" s="375"/>
      <c r="BD74" s="375"/>
    </row>
    <row r="75" spans="1:56" ht="15" customHeight="1" x14ac:dyDescent="0.2">
      <c r="A75" s="380"/>
      <c r="B75" s="378" t="s">
        <v>34</v>
      </c>
      <c r="C75" s="700">
        <f t="shared" si="15"/>
        <v>42.857142857142854</v>
      </c>
      <c r="D75" s="700">
        <f t="shared" si="15"/>
        <v>19.801980198019802</v>
      </c>
      <c r="E75" s="700" t="str">
        <f t="shared" si="15"/>
        <v>.</v>
      </c>
      <c r="F75" s="700">
        <f t="shared" si="15"/>
        <v>0</v>
      </c>
      <c r="G75" s="700">
        <f t="shared" si="15"/>
        <v>27.152317880794701</v>
      </c>
      <c r="H75" s="705"/>
      <c r="I75" s="700">
        <f t="shared" si="16"/>
        <v>57.142857142857139</v>
      </c>
      <c r="J75" s="700">
        <f t="shared" si="16"/>
        <v>80.198019801980209</v>
      </c>
      <c r="K75" s="700" t="str">
        <f t="shared" si="16"/>
        <v>.</v>
      </c>
      <c r="L75" s="700">
        <f t="shared" si="16"/>
        <v>100</v>
      </c>
      <c r="M75" s="700">
        <f t="shared" si="16"/>
        <v>72.847682119205288</v>
      </c>
      <c r="N75" s="705"/>
      <c r="O75" s="700">
        <f t="shared" si="17"/>
        <v>0</v>
      </c>
      <c r="P75" s="700">
        <f t="shared" si="17"/>
        <v>0</v>
      </c>
      <c r="Q75" s="700" t="str">
        <f t="shared" si="17"/>
        <v>.</v>
      </c>
      <c r="R75" s="700">
        <f t="shared" si="17"/>
        <v>0</v>
      </c>
      <c r="S75" s="700">
        <f t="shared" si="17"/>
        <v>0</v>
      </c>
      <c r="T75" s="704"/>
      <c r="U75" s="700">
        <f t="shared" si="18"/>
        <v>100</v>
      </c>
      <c r="V75" s="700">
        <f t="shared" si="18"/>
        <v>100</v>
      </c>
      <c r="W75" s="700" t="str">
        <f t="shared" si="18"/>
        <v>.</v>
      </c>
      <c r="X75" s="700">
        <f t="shared" si="18"/>
        <v>100</v>
      </c>
      <c r="Y75" s="703">
        <f t="shared" si="18"/>
        <v>100</v>
      </c>
      <c r="Z75" s="375"/>
      <c r="AA75" s="376"/>
      <c r="AB75" s="382"/>
      <c r="AC75" s="382"/>
      <c r="AD75" s="382"/>
      <c r="AE75" s="382"/>
      <c r="AF75" s="375"/>
      <c r="AG75" s="375"/>
      <c r="AH75" s="375"/>
      <c r="AI75" s="375"/>
      <c r="AJ75" s="375"/>
      <c r="AK75" s="375"/>
      <c r="AL75" s="375"/>
      <c r="AM75" s="375"/>
      <c r="AN75" s="375"/>
      <c r="AO75" s="375"/>
      <c r="AP75" s="375"/>
      <c r="AQ75" s="375"/>
      <c r="AR75" s="375"/>
      <c r="AS75" s="375"/>
      <c r="AT75" s="375"/>
      <c r="AU75" s="375"/>
      <c r="AV75" s="375"/>
      <c r="AW75" s="375"/>
      <c r="AX75" s="375"/>
      <c r="AY75" s="375"/>
      <c r="AZ75" s="375"/>
      <c r="BA75" s="375"/>
      <c r="BB75" s="375"/>
      <c r="BC75" s="375"/>
      <c r="BD75" s="375"/>
    </row>
    <row r="76" spans="1:56" ht="15" customHeight="1" x14ac:dyDescent="0.2">
      <c r="A76" s="380"/>
      <c r="B76" s="378" t="s">
        <v>35</v>
      </c>
      <c r="C76" s="700">
        <f t="shared" si="15"/>
        <v>25.316455696202532</v>
      </c>
      <c r="D76" s="700">
        <f t="shared" si="15"/>
        <v>22.76422764227642</v>
      </c>
      <c r="E76" s="700" t="str">
        <f t="shared" si="15"/>
        <v>.</v>
      </c>
      <c r="F76" s="700" t="str">
        <f t="shared" si="15"/>
        <v>.</v>
      </c>
      <c r="G76" s="700">
        <f t="shared" si="15"/>
        <v>23.762376237623762</v>
      </c>
      <c r="H76" s="706"/>
      <c r="I76" s="700">
        <f t="shared" si="16"/>
        <v>74.683544303797461</v>
      </c>
      <c r="J76" s="700">
        <f t="shared" si="16"/>
        <v>77.235772357723576</v>
      </c>
      <c r="K76" s="700" t="str">
        <f t="shared" si="16"/>
        <v>.</v>
      </c>
      <c r="L76" s="700" t="str">
        <f t="shared" si="16"/>
        <v>.</v>
      </c>
      <c r="M76" s="700">
        <f t="shared" si="16"/>
        <v>76.237623762376245</v>
      </c>
      <c r="N76" s="706"/>
      <c r="O76" s="700">
        <f t="shared" si="17"/>
        <v>0</v>
      </c>
      <c r="P76" s="700">
        <f t="shared" si="17"/>
        <v>0</v>
      </c>
      <c r="Q76" s="700" t="str">
        <f t="shared" si="17"/>
        <v>.</v>
      </c>
      <c r="R76" s="700" t="str">
        <f t="shared" si="17"/>
        <v>.</v>
      </c>
      <c r="S76" s="700">
        <f t="shared" si="17"/>
        <v>0</v>
      </c>
      <c r="T76" s="704"/>
      <c r="U76" s="700">
        <f t="shared" si="18"/>
        <v>100</v>
      </c>
      <c r="V76" s="700">
        <f t="shared" si="18"/>
        <v>100</v>
      </c>
      <c r="W76" s="700" t="str">
        <f t="shared" si="18"/>
        <v>.</v>
      </c>
      <c r="X76" s="700" t="str">
        <f t="shared" si="18"/>
        <v>.</v>
      </c>
      <c r="Y76" s="703">
        <f t="shared" si="18"/>
        <v>100</v>
      </c>
      <c r="Z76" s="375"/>
      <c r="AA76" s="376"/>
      <c r="AB76" s="382"/>
      <c r="AC76" s="382"/>
      <c r="AD76" s="382"/>
      <c r="AE76" s="382"/>
      <c r="AF76" s="375"/>
      <c r="AG76" s="375"/>
      <c r="AH76" s="375"/>
      <c r="AI76" s="375"/>
      <c r="AJ76" s="375"/>
      <c r="AK76" s="375"/>
      <c r="AL76" s="375"/>
      <c r="AM76" s="375"/>
      <c r="AN76" s="375"/>
      <c r="AO76" s="375"/>
      <c r="AP76" s="375"/>
      <c r="AQ76" s="375"/>
      <c r="AR76" s="375"/>
      <c r="AS76" s="375"/>
      <c r="AT76" s="375"/>
      <c r="AU76" s="375"/>
      <c r="AV76" s="375"/>
      <c r="AW76" s="375"/>
      <c r="AX76" s="375"/>
      <c r="AY76" s="375"/>
      <c r="AZ76" s="375"/>
      <c r="BA76" s="375"/>
      <c r="BB76" s="375"/>
      <c r="BC76" s="375"/>
      <c r="BD76" s="375"/>
    </row>
    <row r="77" spans="1:56" ht="15" customHeight="1" x14ac:dyDescent="0.2">
      <c r="A77" s="380"/>
      <c r="B77" s="378" t="s">
        <v>36</v>
      </c>
      <c r="C77" s="700">
        <f t="shared" si="15"/>
        <v>62.107623318385649</v>
      </c>
      <c r="D77" s="700">
        <f t="shared" si="15"/>
        <v>48.549618320610691</v>
      </c>
      <c r="E77" s="700" t="str">
        <f t="shared" si="15"/>
        <v>.</v>
      </c>
      <c r="F77" s="700" t="str">
        <f t="shared" si="15"/>
        <v>.</v>
      </c>
      <c r="G77" s="700">
        <f t="shared" si="15"/>
        <v>54.041780199818348</v>
      </c>
      <c r="H77" s="706"/>
      <c r="I77" s="700">
        <f t="shared" si="16"/>
        <v>37.892376681614351</v>
      </c>
      <c r="J77" s="700">
        <f t="shared" si="16"/>
        <v>51.450381679389309</v>
      </c>
      <c r="K77" s="700" t="str">
        <f t="shared" si="16"/>
        <v>.</v>
      </c>
      <c r="L77" s="700" t="str">
        <f t="shared" si="16"/>
        <v>.</v>
      </c>
      <c r="M77" s="700">
        <f t="shared" si="16"/>
        <v>45.958219800181652</v>
      </c>
      <c r="N77" s="706"/>
      <c r="O77" s="700">
        <f t="shared" si="17"/>
        <v>0</v>
      </c>
      <c r="P77" s="700">
        <f t="shared" si="17"/>
        <v>0</v>
      </c>
      <c r="Q77" s="700" t="str">
        <f t="shared" si="17"/>
        <v>.</v>
      </c>
      <c r="R77" s="700" t="str">
        <f t="shared" si="17"/>
        <v>.</v>
      </c>
      <c r="S77" s="700">
        <f t="shared" si="17"/>
        <v>0</v>
      </c>
      <c r="T77" s="704"/>
      <c r="U77" s="700">
        <f t="shared" si="18"/>
        <v>100</v>
      </c>
      <c r="V77" s="700">
        <f t="shared" si="18"/>
        <v>100</v>
      </c>
      <c r="W77" s="700" t="str">
        <f t="shared" si="18"/>
        <v>.</v>
      </c>
      <c r="X77" s="700" t="str">
        <f t="shared" si="18"/>
        <v>.</v>
      </c>
      <c r="Y77" s="703">
        <f t="shared" si="18"/>
        <v>100</v>
      </c>
      <c r="Z77" s="375"/>
      <c r="AA77" s="376"/>
      <c r="AB77" s="382"/>
      <c r="AC77" s="382"/>
      <c r="AD77" s="382"/>
      <c r="AE77" s="382"/>
      <c r="AF77" s="375"/>
      <c r="AG77" s="375"/>
      <c r="AH77" s="375"/>
      <c r="AI77" s="375"/>
      <c r="AJ77" s="375"/>
      <c r="AK77" s="375"/>
      <c r="AL77" s="375"/>
      <c r="AM77" s="375"/>
      <c r="AN77" s="375"/>
      <c r="AO77" s="375"/>
      <c r="AP77" s="375"/>
      <c r="AQ77" s="375"/>
      <c r="AR77" s="375"/>
      <c r="AS77" s="375"/>
      <c r="AT77" s="375"/>
      <c r="AU77" s="375"/>
      <c r="AV77" s="375"/>
      <c r="AW77" s="375"/>
      <c r="AX77" s="375"/>
      <c r="AY77" s="375"/>
      <c r="AZ77" s="375"/>
      <c r="BA77" s="375"/>
      <c r="BB77" s="375"/>
      <c r="BC77" s="375"/>
      <c r="BD77" s="375"/>
    </row>
    <row r="78" spans="1:56" ht="15" customHeight="1" x14ac:dyDescent="0.2">
      <c r="A78" s="380"/>
      <c r="B78" s="378" t="s">
        <v>37</v>
      </c>
      <c r="C78" s="700">
        <f t="shared" si="15"/>
        <v>36.84210526315789</v>
      </c>
      <c r="D78" s="700">
        <f t="shared" si="15"/>
        <v>26.948051948051948</v>
      </c>
      <c r="E78" s="700" t="str">
        <f t="shared" si="15"/>
        <v>.</v>
      </c>
      <c r="F78" s="700" t="str">
        <f t="shared" si="15"/>
        <v>.</v>
      </c>
      <c r="G78" s="700">
        <f t="shared" si="15"/>
        <v>30.217391304347824</v>
      </c>
      <c r="H78" s="706"/>
      <c r="I78" s="700">
        <f t="shared" si="16"/>
        <v>63.157894736842103</v>
      </c>
      <c r="J78" s="700">
        <f t="shared" si="16"/>
        <v>73.05194805194806</v>
      </c>
      <c r="K78" s="700" t="str">
        <f t="shared" si="16"/>
        <v>.</v>
      </c>
      <c r="L78" s="700" t="str">
        <f t="shared" si="16"/>
        <v>.</v>
      </c>
      <c r="M78" s="700">
        <f t="shared" si="16"/>
        <v>69.782608695652172</v>
      </c>
      <c r="N78" s="706"/>
      <c r="O78" s="700">
        <f t="shared" si="17"/>
        <v>0</v>
      </c>
      <c r="P78" s="700">
        <f t="shared" si="17"/>
        <v>0</v>
      </c>
      <c r="Q78" s="700" t="str">
        <f t="shared" si="17"/>
        <v>.</v>
      </c>
      <c r="R78" s="700" t="str">
        <f t="shared" si="17"/>
        <v>.</v>
      </c>
      <c r="S78" s="700">
        <f t="shared" si="17"/>
        <v>0</v>
      </c>
      <c r="T78" s="704"/>
      <c r="U78" s="700">
        <f t="shared" si="18"/>
        <v>100</v>
      </c>
      <c r="V78" s="700">
        <f t="shared" si="18"/>
        <v>100</v>
      </c>
      <c r="W78" s="700" t="str">
        <f t="shared" si="18"/>
        <v>.</v>
      </c>
      <c r="X78" s="700" t="str">
        <f t="shared" si="18"/>
        <v>.</v>
      </c>
      <c r="Y78" s="703">
        <f t="shared" si="18"/>
        <v>100</v>
      </c>
      <c r="Z78" s="375"/>
      <c r="AA78" s="376"/>
      <c r="AB78" s="382"/>
      <c r="AC78" s="382"/>
      <c r="AD78" s="382"/>
      <c r="AE78" s="382"/>
      <c r="AF78" s="375"/>
      <c r="AG78" s="375"/>
      <c r="AH78" s="375"/>
      <c r="AI78" s="375"/>
      <c r="AJ78" s="375"/>
      <c r="AK78" s="375"/>
      <c r="AL78" s="375"/>
      <c r="AM78" s="375"/>
      <c r="AN78" s="375"/>
      <c r="AO78" s="375"/>
      <c r="AP78" s="375"/>
      <c r="AQ78" s="375"/>
      <c r="AR78" s="375"/>
      <c r="AS78" s="375"/>
      <c r="AT78" s="375"/>
      <c r="AU78" s="375"/>
      <c r="AV78" s="375"/>
      <c r="AW78" s="375"/>
      <c r="AX78" s="375"/>
      <c r="AY78" s="375"/>
      <c r="AZ78" s="375"/>
      <c r="BA78" s="375"/>
      <c r="BB78" s="375"/>
      <c r="BC78" s="375"/>
      <c r="BD78" s="375"/>
    </row>
    <row r="79" spans="1:56" ht="15" customHeight="1" x14ac:dyDescent="0.2">
      <c r="A79" s="380"/>
      <c r="B79" s="378" t="s">
        <v>38</v>
      </c>
      <c r="C79" s="700">
        <f t="shared" si="15"/>
        <v>41.056910569105689</v>
      </c>
      <c r="D79" s="700">
        <f t="shared" si="15"/>
        <v>25.263157894736842</v>
      </c>
      <c r="E79" s="700">
        <f t="shared" si="15"/>
        <v>0</v>
      </c>
      <c r="F79" s="700" t="str">
        <f t="shared" si="15"/>
        <v>.</v>
      </c>
      <c r="G79" s="700">
        <f t="shared" si="15"/>
        <v>32.518796992481199</v>
      </c>
      <c r="H79" s="706"/>
      <c r="I79" s="700">
        <f t="shared" si="16"/>
        <v>58.943089430894311</v>
      </c>
      <c r="J79" s="700">
        <f t="shared" si="16"/>
        <v>74.73684210526315</v>
      </c>
      <c r="K79" s="700">
        <f t="shared" si="16"/>
        <v>100</v>
      </c>
      <c r="L79" s="700" t="str">
        <f t="shared" si="16"/>
        <v>.</v>
      </c>
      <c r="M79" s="700">
        <f t="shared" si="16"/>
        <v>67.481203007518801</v>
      </c>
      <c r="N79" s="706"/>
      <c r="O79" s="700">
        <f t="shared" si="17"/>
        <v>0</v>
      </c>
      <c r="P79" s="700">
        <f t="shared" si="17"/>
        <v>0</v>
      </c>
      <c r="Q79" s="700">
        <f t="shared" si="17"/>
        <v>0</v>
      </c>
      <c r="R79" s="700" t="str">
        <f t="shared" si="17"/>
        <v>.</v>
      </c>
      <c r="S79" s="700">
        <f t="shared" si="17"/>
        <v>0</v>
      </c>
      <c r="T79" s="704"/>
      <c r="U79" s="700">
        <f t="shared" si="18"/>
        <v>100</v>
      </c>
      <c r="V79" s="700">
        <f t="shared" si="18"/>
        <v>100</v>
      </c>
      <c r="W79" s="700">
        <f t="shared" si="18"/>
        <v>100</v>
      </c>
      <c r="X79" s="700" t="str">
        <f t="shared" si="18"/>
        <v>.</v>
      </c>
      <c r="Y79" s="703">
        <f t="shared" si="18"/>
        <v>100</v>
      </c>
      <c r="Z79" s="375"/>
      <c r="AA79" s="376"/>
      <c r="AB79" s="382"/>
      <c r="AC79" s="382"/>
      <c r="AD79" s="382"/>
      <c r="AE79" s="382"/>
      <c r="AF79" s="375"/>
      <c r="AG79" s="375"/>
      <c r="AH79" s="375"/>
      <c r="AI79" s="375"/>
      <c r="AJ79" s="375"/>
      <c r="AK79" s="375"/>
      <c r="AL79" s="375"/>
      <c r="AM79" s="375"/>
      <c r="AN79" s="375"/>
      <c r="AO79" s="375"/>
      <c r="AP79" s="375"/>
      <c r="AQ79" s="375"/>
      <c r="AR79" s="375"/>
      <c r="AS79" s="375"/>
      <c r="AT79" s="375"/>
      <c r="AU79" s="375"/>
      <c r="AV79" s="375"/>
      <c r="AW79" s="375"/>
      <c r="AX79" s="375"/>
      <c r="AY79" s="375"/>
      <c r="AZ79" s="375"/>
      <c r="BA79" s="375"/>
      <c r="BB79" s="375"/>
      <c r="BC79" s="375"/>
      <c r="BD79" s="375"/>
    </row>
    <row r="80" spans="1:56" ht="15" customHeight="1" x14ac:dyDescent="0.2">
      <c r="A80" s="380"/>
      <c r="B80" s="378" t="s">
        <v>39</v>
      </c>
      <c r="C80" s="700" t="str">
        <f t="shared" si="15"/>
        <v>.</v>
      </c>
      <c r="D80" s="700" t="str">
        <f t="shared" si="15"/>
        <v>.</v>
      </c>
      <c r="E80" s="700" t="str">
        <f t="shared" si="15"/>
        <v>.</v>
      </c>
      <c r="F80" s="700" t="str">
        <f t="shared" si="15"/>
        <v>.</v>
      </c>
      <c r="G80" s="700" t="str">
        <f t="shared" si="15"/>
        <v>.</v>
      </c>
      <c r="H80" s="706"/>
      <c r="I80" s="700" t="str">
        <f t="shared" si="16"/>
        <v>.</v>
      </c>
      <c r="J80" s="700" t="str">
        <f t="shared" si="16"/>
        <v>.</v>
      </c>
      <c r="K80" s="700" t="str">
        <f t="shared" si="16"/>
        <v>.</v>
      </c>
      <c r="L80" s="700" t="str">
        <f t="shared" si="16"/>
        <v>.</v>
      </c>
      <c r="M80" s="700" t="str">
        <f t="shared" si="16"/>
        <v>.</v>
      </c>
      <c r="N80" s="706"/>
      <c r="O80" s="700" t="str">
        <f t="shared" si="17"/>
        <v>.</v>
      </c>
      <c r="P80" s="700" t="str">
        <f t="shared" si="17"/>
        <v>.</v>
      </c>
      <c r="Q80" s="700" t="str">
        <f t="shared" si="17"/>
        <v>.</v>
      </c>
      <c r="R80" s="700" t="str">
        <f t="shared" si="17"/>
        <v>.</v>
      </c>
      <c r="S80" s="700" t="str">
        <f t="shared" si="17"/>
        <v>.</v>
      </c>
      <c r="T80" s="704"/>
      <c r="U80" s="700" t="str">
        <f t="shared" si="18"/>
        <v>.</v>
      </c>
      <c r="V80" s="700" t="str">
        <f t="shared" si="18"/>
        <v>.</v>
      </c>
      <c r="W80" s="700" t="str">
        <f t="shared" si="18"/>
        <v>.</v>
      </c>
      <c r="X80" s="700" t="str">
        <f t="shared" si="18"/>
        <v>.</v>
      </c>
      <c r="Y80" s="703" t="str">
        <f t="shared" si="18"/>
        <v>.</v>
      </c>
      <c r="Z80" s="375"/>
      <c r="AA80" s="376"/>
      <c r="AB80" s="382"/>
      <c r="AC80" s="382"/>
      <c r="AD80" s="382"/>
      <c r="AE80" s="382"/>
      <c r="AF80" s="375"/>
      <c r="AG80" s="375"/>
      <c r="AH80" s="375"/>
      <c r="AI80" s="375"/>
      <c r="AJ80" s="375"/>
      <c r="AK80" s="375"/>
      <c r="AL80" s="375"/>
      <c r="AM80" s="375"/>
      <c r="AN80" s="375"/>
      <c r="AO80" s="375"/>
      <c r="AP80" s="375"/>
      <c r="AQ80" s="375"/>
      <c r="AR80" s="375"/>
      <c r="AS80" s="375"/>
      <c r="AT80" s="375"/>
      <c r="AU80" s="375"/>
      <c r="AV80" s="375"/>
      <c r="AW80" s="375"/>
      <c r="AX80" s="375"/>
      <c r="AY80" s="375"/>
      <c r="AZ80" s="375"/>
      <c r="BA80" s="375"/>
      <c r="BB80" s="375"/>
      <c r="BC80" s="375"/>
      <c r="BD80" s="375"/>
    </row>
    <row r="81" spans="1:56" ht="15" customHeight="1" x14ac:dyDescent="0.2">
      <c r="A81" s="380"/>
      <c r="B81" s="378" t="s">
        <v>40</v>
      </c>
      <c r="C81" s="700">
        <f t="shared" si="15"/>
        <v>67.353951890034367</v>
      </c>
      <c r="D81" s="700">
        <f t="shared" si="15"/>
        <v>50.064683053040106</v>
      </c>
      <c r="E81" s="700" t="str">
        <f t="shared" si="15"/>
        <v>.</v>
      </c>
      <c r="F81" s="700">
        <f t="shared" si="15"/>
        <v>0</v>
      </c>
      <c r="G81" s="700">
        <f t="shared" si="15"/>
        <v>57.363770250368184</v>
      </c>
      <c r="H81" s="706"/>
      <c r="I81" s="700">
        <f t="shared" si="16"/>
        <v>32.646048109965633</v>
      </c>
      <c r="J81" s="700">
        <f t="shared" si="16"/>
        <v>49.547218628719278</v>
      </c>
      <c r="K81" s="700" t="str">
        <f t="shared" si="16"/>
        <v>.</v>
      </c>
      <c r="L81" s="700">
        <f t="shared" si="16"/>
        <v>0</v>
      </c>
      <c r="M81" s="700">
        <f t="shared" si="16"/>
        <v>42.194403534609719</v>
      </c>
      <c r="N81" s="706"/>
      <c r="O81" s="700">
        <f t="shared" si="17"/>
        <v>0</v>
      </c>
      <c r="P81" s="700">
        <f t="shared" si="17"/>
        <v>0.38809831824062097</v>
      </c>
      <c r="Q81" s="700" t="str">
        <f t="shared" si="17"/>
        <v>.</v>
      </c>
      <c r="R81" s="700">
        <f t="shared" si="17"/>
        <v>100</v>
      </c>
      <c r="S81" s="700">
        <f t="shared" si="17"/>
        <v>0.4418262150220913</v>
      </c>
      <c r="T81" s="704"/>
      <c r="U81" s="700">
        <f t="shared" si="18"/>
        <v>100</v>
      </c>
      <c r="V81" s="700">
        <f t="shared" si="18"/>
        <v>100</v>
      </c>
      <c r="W81" s="700" t="str">
        <f t="shared" si="18"/>
        <v>.</v>
      </c>
      <c r="X81" s="700">
        <f t="shared" si="18"/>
        <v>100</v>
      </c>
      <c r="Y81" s="703">
        <f t="shared" si="18"/>
        <v>100</v>
      </c>
      <c r="Z81" s="375"/>
      <c r="AA81" s="376"/>
      <c r="AB81" s="382"/>
      <c r="AC81" s="382"/>
      <c r="AD81" s="382"/>
      <c r="AE81" s="382"/>
      <c r="AF81" s="375"/>
      <c r="AG81" s="375"/>
      <c r="AH81" s="375"/>
      <c r="AI81" s="375"/>
      <c r="AJ81" s="375"/>
      <c r="AK81" s="375"/>
      <c r="AL81" s="375"/>
      <c r="AM81" s="375"/>
      <c r="AN81" s="375"/>
      <c r="AO81" s="375"/>
      <c r="AP81" s="375"/>
      <c r="AQ81" s="375"/>
      <c r="AR81" s="375"/>
      <c r="AS81" s="375"/>
      <c r="AT81" s="375"/>
      <c r="AU81" s="375"/>
      <c r="AV81" s="375"/>
      <c r="AW81" s="375"/>
      <c r="AX81" s="375"/>
      <c r="AY81" s="375"/>
      <c r="AZ81" s="375"/>
      <c r="BA81" s="375"/>
      <c r="BB81" s="375"/>
      <c r="BC81" s="375"/>
      <c r="BD81" s="375"/>
    </row>
    <row r="82" spans="1:56" ht="15" customHeight="1" x14ac:dyDescent="0.2">
      <c r="A82" s="380"/>
      <c r="B82" s="378" t="s">
        <v>41</v>
      </c>
      <c r="C82" s="700">
        <f t="shared" si="15"/>
        <v>48.148148148148145</v>
      </c>
      <c r="D82" s="700">
        <f t="shared" si="15"/>
        <v>34.302325581395351</v>
      </c>
      <c r="E82" s="700" t="str">
        <f t="shared" si="15"/>
        <v>.</v>
      </c>
      <c r="F82" s="700">
        <f t="shared" si="15"/>
        <v>20</v>
      </c>
      <c r="G82" s="700">
        <f t="shared" si="15"/>
        <v>42.505592841163306</v>
      </c>
      <c r="H82" s="706"/>
      <c r="I82" s="700">
        <f t="shared" si="16"/>
        <v>51.851851851851848</v>
      </c>
      <c r="J82" s="700">
        <f t="shared" si="16"/>
        <v>65.697674418604649</v>
      </c>
      <c r="K82" s="700" t="str">
        <f t="shared" si="16"/>
        <v>.</v>
      </c>
      <c r="L82" s="700">
        <f t="shared" si="16"/>
        <v>80</v>
      </c>
      <c r="M82" s="700">
        <f t="shared" si="16"/>
        <v>57.494407158836694</v>
      </c>
      <c r="N82" s="706"/>
      <c r="O82" s="700">
        <f t="shared" si="17"/>
        <v>0</v>
      </c>
      <c r="P82" s="700">
        <f t="shared" si="17"/>
        <v>0</v>
      </c>
      <c r="Q82" s="700" t="str">
        <f t="shared" si="17"/>
        <v>.</v>
      </c>
      <c r="R82" s="700">
        <f t="shared" si="17"/>
        <v>0</v>
      </c>
      <c r="S82" s="700">
        <f t="shared" si="17"/>
        <v>0</v>
      </c>
      <c r="T82" s="704"/>
      <c r="U82" s="700">
        <f t="shared" si="18"/>
        <v>100</v>
      </c>
      <c r="V82" s="700">
        <f t="shared" si="18"/>
        <v>100</v>
      </c>
      <c r="W82" s="700" t="str">
        <f t="shared" si="18"/>
        <v>.</v>
      </c>
      <c r="X82" s="700">
        <f t="shared" si="18"/>
        <v>100</v>
      </c>
      <c r="Y82" s="703">
        <f t="shared" si="18"/>
        <v>100</v>
      </c>
      <c r="Z82" s="375"/>
      <c r="AA82" s="376"/>
      <c r="AB82" s="382"/>
      <c r="AC82" s="382"/>
      <c r="AD82" s="382"/>
      <c r="AE82" s="382"/>
      <c r="AF82" s="375"/>
      <c r="AG82" s="375"/>
      <c r="AH82" s="375"/>
      <c r="AI82" s="375"/>
      <c r="AJ82" s="375"/>
      <c r="AK82" s="375"/>
      <c r="AL82" s="375"/>
      <c r="AM82" s="375"/>
      <c r="AN82" s="375"/>
      <c r="AO82" s="375"/>
      <c r="AP82" s="375"/>
      <c r="AQ82" s="375"/>
      <c r="AR82" s="375"/>
      <c r="AS82" s="375"/>
      <c r="AT82" s="375"/>
      <c r="AU82" s="375"/>
      <c r="AV82" s="375"/>
      <c r="AW82" s="375"/>
      <c r="AX82" s="375"/>
      <c r="AY82" s="375"/>
      <c r="AZ82" s="375"/>
      <c r="BA82" s="375"/>
      <c r="BB82" s="375"/>
      <c r="BC82" s="375"/>
      <c r="BD82" s="375"/>
    </row>
    <row r="83" spans="1:56" ht="15" customHeight="1" x14ac:dyDescent="0.2">
      <c r="A83" s="380"/>
      <c r="B83" s="378" t="s">
        <v>42</v>
      </c>
      <c r="C83" s="700">
        <f t="shared" si="15"/>
        <v>15.719696969696969</v>
      </c>
      <c r="D83" s="700">
        <f t="shared" si="15"/>
        <v>8.9165867689357619</v>
      </c>
      <c r="E83" s="700" t="str">
        <f t="shared" si="15"/>
        <v>.</v>
      </c>
      <c r="F83" s="700" t="str">
        <f t="shared" si="15"/>
        <v>.</v>
      </c>
      <c r="G83" s="700">
        <f t="shared" si="15"/>
        <v>11.203055378739657</v>
      </c>
      <c r="H83" s="706"/>
      <c r="I83" s="700">
        <f t="shared" si="16"/>
        <v>84.280303030303031</v>
      </c>
      <c r="J83" s="700">
        <f t="shared" si="16"/>
        <v>91.083413231064242</v>
      </c>
      <c r="K83" s="700" t="str">
        <f t="shared" si="16"/>
        <v>.</v>
      </c>
      <c r="L83" s="700" t="str">
        <f t="shared" si="16"/>
        <v>.</v>
      </c>
      <c r="M83" s="700">
        <f t="shared" si="16"/>
        <v>88.796944621260337</v>
      </c>
      <c r="N83" s="706"/>
      <c r="O83" s="700">
        <f t="shared" si="17"/>
        <v>0</v>
      </c>
      <c r="P83" s="700">
        <f t="shared" si="17"/>
        <v>0</v>
      </c>
      <c r="Q83" s="700" t="str">
        <f t="shared" si="17"/>
        <v>.</v>
      </c>
      <c r="R83" s="700" t="str">
        <f t="shared" si="17"/>
        <v>.</v>
      </c>
      <c r="S83" s="700">
        <f t="shared" si="17"/>
        <v>0</v>
      </c>
      <c r="T83" s="704"/>
      <c r="U83" s="700">
        <f t="shared" si="18"/>
        <v>100</v>
      </c>
      <c r="V83" s="700">
        <f t="shared" si="18"/>
        <v>100</v>
      </c>
      <c r="W83" s="700" t="str">
        <f t="shared" si="18"/>
        <v>.</v>
      </c>
      <c r="X83" s="700" t="str">
        <f t="shared" si="18"/>
        <v>.</v>
      </c>
      <c r="Y83" s="703">
        <f t="shared" si="18"/>
        <v>100</v>
      </c>
      <c r="Z83" s="375"/>
      <c r="AA83" s="376"/>
      <c r="AB83" s="382"/>
      <c r="AC83" s="382"/>
      <c r="AD83" s="382"/>
      <c r="AE83" s="382"/>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row>
    <row r="84" spans="1:56" ht="15" customHeight="1" x14ac:dyDescent="0.2">
      <c r="A84" s="380"/>
      <c r="B84" s="378" t="s">
        <v>43</v>
      </c>
      <c r="C84" s="700">
        <f t="shared" si="15"/>
        <v>65.486725663716811</v>
      </c>
      <c r="D84" s="700">
        <f t="shared" si="15"/>
        <v>65.577889447236188</v>
      </c>
      <c r="E84" s="700">
        <f t="shared" si="15"/>
        <v>66.666666666666657</v>
      </c>
      <c r="F84" s="700">
        <f t="shared" si="15"/>
        <v>66.666666666666657</v>
      </c>
      <c r="G84" s="700">
        <f t="shared" si="15"/>
        <v>65.545087483176317</v>
      </c>
      <c r="H84" s="705"/>
      <c r="I84" s="700">
        <f t="shared" si="16"/>
        <v>34.513274336283182</v>
      </c>
      <c r="J84" s="700">
        <f t="shared" si="16"/>
        <v>34.422110552763819</v>
      </c>
      <c r="K84" s="700">
        <f t="shared" si="16"/>
        <v>33.333333333333329</v>
      </c>
      <c r="L84" s="700">
        <f t="shared" si="16"/>
        <v>33.333333333333329</v>
      </c>
      <c r="M84" s="700">
        <f t="shared" si="16"/>
        <v>34.45491251682369</v>
      </c>
      <c r="N84" s="705"/>
      <c r="O84" s="700">
        <f t="shared" si="17"/>
        <v>0</v>
      </c>
      <c r="P84" s="700">
        <f t="shared" si="17"/>
        <v>0</v>
      </c>
      <c r="Q84" s="700">
        <f t="shared" si="17"/>
        <v>0</v>
      </c>
      <c r="R84" s="700">
        <f t="shared" si="17"/>
        <v>0</v>
      </c>
      <c r="S84" s="700">
        <f t="shared" si="17"/>
        <v>0</v>
      </c>
      <c r="T84" s="704"/>
      <c r="U84" s="700">
        <f t="shared" si="18"/>
        <v>100</v>
      </c>
      <c r="V84" s="700">
        <f t="shared" si="18"/>
        <v>100</v>
      </c>
      <c r="W84" s="700">
        <f t="shared" si="18"/>
        <v>100</v>
      </c>
      <c r="X84" s="700">
        <f t="shared" si="18"/>
        <v>100</v>
      </c>
      <c r="Y84" s="703">
        <f t="shared" si="18"/>
        <v>100</v>
      </c>
      <c r="Z84" s="375"/>
      <c r="AA84" s="376"/>
      <c r="AB84" s="382"/>
      <c r="AC84" s="382"/>
      <c r="AD84" s="382"/>
      <c r="AE84" s="382"/>
      <c r="AF84" s="375"/>
      <c r="AG84" s="375"/>
      <c r="AH84" s="375"/>
      <c r="AI84" s="375"/>
      <c r="AJ84" s="375"/>
      <c r="AK84" s="375"/>
      <c r="AL84" s="375"/>
      <c r="AM84" s="375"/>
      <c r="AN84" s="375"/>
      <c r="AO84" s="375"/>
      <c r="AP84" s="375"/>
      <c r="AQ84" s="375"/>
      <c r="AR84" s="375"/>
      <c r="AS84" s="375"/>
      <c r="AT84" s="375"/>
      <c r="AU84" s="375"/>
      <c r="AV84" s="375"/>
      <c r="AW84" s="375"/>
      <c r="AX84" s="375"/>
      <c r="AY84" s="375"/>
      <c r="AZ84" s="375"/>
      <c r="BA84" s="375"/>
      <c r="BB84" s="375"/>
      <c r="BC84" s="375"/>
      <c r="BD84" s="375"/>
    </row>
    <row r="85" spans="1:56" ht="15" customHeight="1" x14ac:dyDescent="0.2">
      <c r="A85" s="380"/>
      <c r="B85" s="378" t="s">
        <v>44</v>
      </c>
      <c r="C85" s="700" t="str">
        <f t="shared" ref="C85:G95" si="19">IFERROR((C38/U38)*100,".")</f>
        <v>.</v>
      </c>
      <c r="D85" s="700" t="str">
        <f t="shared" si="19"/>
        <v>.</v>
      </c>
      <c r="E85" s="700" t="str">
        <f t="shared" si="19"/>
        <v>.</v>
      </c>
      <c r="F85" s="700" t="str">
        <f t="shared" si="19"/>
        <v>.</v>
      </c>
      <c r="G85" s="700" t="str">
        <f t="shared" si="19"/>
        <v>.</v>
      </c>
      <c r="H85" s="706"/>
      <c r="I85" s="700" t="str">
        <f t="shared" ref="I85:M95" si="20">IFERROR((I38/U38*100),".")</f>
        <v>.</v>
      </c>
      <c r="J85" s="700" t="str">
        <f t="shared" si="20"/>
        <v>.</v>
      </c>
      <c r="K85" s="700" t="str">
        <f t="shared" si="20"/>
        <v>.</v>
      </c>
      <c r="L85" s="700" t="str">
        <f t="shared" si="20"/>
        <v>.</v>
      </c>
      <c r="M85" s="700" t="str">
        <f t="shared" si="20"/>
        <v>.</v>
      </c>
      <c r="N85" s="706"/>
      <c r="O85" s="700" t="str">
        <f t="shared" ref="O85:S95" si="21">IFERROR((O38/U38*100),".")</f>
        <v>.</v>
      </c>
      <c r="P85" s="700" t="str">
        <f t="shared" si="21"/>
        <v>.</v>
      </c>
      <c r="Q85" s="700" t="str">
        <f t="shared" si="21"/>
        <v>.</v>
      </c>
      <c r="R85" s="700" t="str">
        <f t="shared" si="21"/>
        <v>.</v>
      </c>
      <c r="S85" s="700" t="str">
        <f t="shared" si="21"/>
        <v>.</v>
      </c>
      <c r="T85" s="704"/>
      <c r="U85" s="700" t="str">
        <f t="shared" ref="U85:Y95" si="22">IFERROR((U38/U38*100),".")</f>
        <v>.</v>
      </c>
      <c r="V85" s="700" t="str">
        <f t="shared" si="22"/>
        <v>.</v>
      </c>
      <c r="W85" s="700" t="str">
        <f t="shared" si="22"/>
        <v>.</v>
      </c>
      <c r="X85" s="700" t="str">
        <f t="shared" si="22"/>
        <v>.</v>
      </c>
      <c r="Y85" s="703" t="str">
        <f t="shared" si="22"/>
        <v>.</v>
      </c>
      <c r="Z85" s="375"/>
      <c r="AA85" s="376"/>
      <c r="AB85" s="382"/>
      <c r="AC85" s="382"/>
      <c r="AD85" s="382"/>
      <c r="AE85" s="382"/>
      <c r="AF85" s="375"/>
      <c r="AG85" s="375"/>
      <c r="AH85" s="375"/>
      <c r="AI85" s="375"/>
      <c r="AJ85" s="375"/>
      <c r="AK85" s="375"/>
      <c r="AL85" s="375"/>
      <c r="AM85" s="375"/>
      <c r="AN85" s="375"/>
      <c r="AO85" s="375"/>
      <c r="AP85" s="375"/>
      <c r="AQ85" s="375"/>
      <c r="AR85" s="375"/>
      <c r="AS85" s="375"/>
      <c r="AT85" s="375"/>
      <c r="AU85" s="375"/>
      <c r="AV85" s="375"/>
      <c r="AW85" s="375"/>
      <c r="AX85" s="375"/>
      <c r="AY85" s="375"/>
      <c r="AZ85" s="375"/>
      <c r="BA85" s="375"/>
      <c r="BB85" s="375"/>
      <c r="BC85" s="375"/>
      <c r="BD85" s="375"/>
    </row>
    <row r="86" spans="1:56" ht="15" customHeight="1" x14ac:dyDescent="0.2">
      <c r="A86" s="380"/>
      <c r="B86" s="378" t="s">
        <v>90</v>
      </c>
      <c r="C86" s="700" t="str">
        <f t="shared" si="19"/>
        <v>.</v>
      </c>
      <c r="D86" s="700" t="str">
        <f t="shared" si="19"/>
        <v>.</v>
      </c>
      <c r="E86" s="700" t="str">
        <f t="shared" si="19"/>
        <v>.</v>
      </c>
      <c r="F86" s="700" t="str">
        <f t="shared" si="19"/>
        <v>.</v>
      </c>
      <c r="G86" s="700" t="str">
        <f t="shared" si="19"/>
        <v>.</v>
      </c>
      <c r="H86" s="705"/>
      <c r="I86" s="700" t="str">
        <f t="shared" si="20"/>
        <v>.</v>
      </c>
      <c r="J86" s="700" t="str">
        <f t="shared" si="20"/>
        <v>.</v>
      </c>
      <c r="K86" s="700" t="str">
        <f t="shared" si="20"/>
        <v>.</v>
      </c>
      <c r="L86" s="700" t="str">
        <f t="shared" si="20"/>
        <v>.</v>
      </c>
      <c r="M86" s="700" t="str">
        <f t="shared" si="20"/>
        <v>.</v>
      </c>
      <c r="N86" s="705"/>
      <c r="O86" s="700" t="str">
        <f t="shared" si="21"/>
        <v>.</v>
      </c>
      <c r="P86" s="700" t="str">
        <f t="shared" si="21"/>
        <v>.</v>
      </c>
      <c r="Q86" s="700" t="str">
        <f t="shared" si="21"/>
        <v>.</v>
      </c>
      <c r="R86" s="700" t="str">
        <f t="shared" si="21"/>
        <v>.</v>
      </c>
      <c r="S86" s="700" t="str">
        <f t="shared" si="21"/>
        <v>.</v>
      </c>
      <c r="T86" s="704"/>
      <c r="U86" s="700" t="str">
        <f t="shared" si="22"/>
        <v>.</v>
      </c>
      <c r="V86" s="700" t="str">
        <f t="shared" si="22"/>
        <v>.</v>
      </c>
      <c r="W86" s="700" t="str">
        <f t="shared" si="22"/>
        <v>.</v>
      </c>
      <c r="X86" s="700" t="str">
        <f t="shared" si="22"/>
        <v>.</v>
      </c>
      <c r="Y86" s="703" t="str">
        <f t="shared" si="22"/>
        <v>.</v>
      </c>
      <c r="Z86" s="375"/>
      <c r="AA86" s="376"/>
      <c r="AB86" s="382"/>
      <c r="AC86" s="382"/>
      <c r="AD86" s="382"/>
      <c r="AE86" s="382"/>
      <c r="AF86" s="375"/>
      <c r="AG86" s="375"/>
      <c r="AH86" s="375"/>
      <c r="AI86" s="375"/>
      <c r="AJ86" s="375"/>
      <c r="AK86" s="375"/>
      <c r="AL86" s="375"/>
      <c r="AM86" s="375"/>
      <c r="AN86" s="375"/>
      <c r="AO86" s="375"/>
      <c r="AP86" s="375"/>
      <c r="AQ86" s="375"/>
      <c r="AR86" s="375"/>
      <c r="AS86" s="375"/>
      <c r="AT86" s="375"/>
      <c r="AU86" s="375"/>
      <c r="AV86" s="375"/>
      <c r="AW86" s="375"/>
      <c r="AX86" s="375"/>
      <c r="AY86" s="375"/>
      <c r="AZ86" s="375"/>
      <c r="BA86" s="375"/>
      <c r="BB86" s="375"/>
      <c r="BC86" s="375"/>
      <c r="BD86" s="375"/>
    </row>
    <row r="87" spans="1:56" ht="15" customHeight="1" x14ac:dyDescent="0.2">
      <c r="A87" s="380"/>
      <c r="B87" s="378" t="s">
        <v>46</v>
      </c>
      <c r="C87" s="700">
        <f t="shared" si="19"/>
        <v>68.831168831168839</v>
      </c>
      <c r="D87" s="700">
        <f t="shared" si="19"/>
        <v>68.795620437956202</v>
      </c>
      <c r="E87" s="700">
        <f t="shared" si="19"/>
        <v>66.666666666666657</v>
      </c>
      <c r="F87" s="700" t="str">
        <f t="shared" si="19"/>
        <v>.</v>
      </c>
      <c r="G87" s="700">
        <f t="shared" si="19"/>
        <v>68.803418803418808</v>
      </c>
      <c r="H87" s="705"/>
      <c r="I87" s="700">
        <f t="shared" si="20"/>
        <v>31.168831168831169</v>
      </c>
      <c r="J87" s="700">
        <f t="shared" si="20"/>
        <v>31.204379562043794</v>
      </c>
      <c r="K87" s="700">
        <f t="shared" si="20"/>
        <v>33.333333333333329</v>
      </c>
      <c r="L87" s="700" t="str">
        <f t="shared" si="20"/>
        <v>.</v>
      </c>
      <c r="M87" s="700">
        <f t="shared" si="20"/>
        <v>31.196581196581196</v>
      </c>
      <c r="N87" s="705"/>
      <c r="O87" s="700">
        <f t="shared" si="21"/>
        <v>0</v>
      </c>
      <c r="P87" s="700">
        <f t="shared" si="21"/>
        <v>0</v>
      </c>
      <c r="Q87" s="700">
        <f t="shared" si="21"/>
        <v>0</v>
      </c>
      <c r="R87" s="700" t="str">
        <f t="shared" si="21"/>
        <v>.</v>
      </c>
      <c r="S87" s="700">
        <f t="shared" si="21"/>
        <v>0</v>
      </c>
      <c r="T87" s="704"/>
      <c r="U87" s="700">
        <f t="shared" si="22"/>
        <v>100</v>
      </c>
      <c r="V87" s="700">
        <f t="shared" si="22"/>
        <v>100</v>
      </c>
      <c r="W87" s="700">
        <f t="shared" si="22"/>
        <v>100</v>
      </c>
      <c r="X87" s="700" t="str">
        <f t="shared" si="22"/>
        <v>.</v>
      </c>
      <c r="Y87" s="703">
        <f t="shared" si="22"/>
        <v>100</v>
      </c>
      <c r="Z87" s="375"/>
      <c r="AA87" s="376"/>
      <c r="AB87" s="382"/>
      <c r="AC87" s="382"/>
      <c r="AD87" s="382"/>
      <c r="AE87" s="382"/>
      <c r="AF87" s="375"/>
      <c r="AG87" s="375"/>
      <c r="AH87" s="375"/>
      <c r="AI87" s="375"/>
      <c r="AJ87" s="375"/>
      <c r="AK87" s="375"/>
      <c r="AL87" s="375"/>
      <c r="AM87" s="375"/>
      <c r="AN87" s="375"/>
      <c r="AO87" s="375"/>
      <c r="AP87" s="375"/>
      <c r="AQ87" s="375"/>
      <c r="AR87" s="375"/>
      <c r="AS87" s="375"/>
      <c r="AT87" s="375"/>
      <c r="AU87" s="375"/>
      <c r="AV87" s="375"/>
      <c r="AW87" s="375"/>
      <c r="AX87" s="375"/>
      <c r="AY87" s="375"/>
      <c r="AZ87" s="375"/>
      <c r="BA87" s="375"/>
      <c r="BB87" s="375"/>
      <c r="BC87" s="375"/>
      <c r="BD87" s="375"/>
    </row>
    <row r="88" spans="1:56" ht="15" customHeight="1" x14ac:dyDescent="0.2">
      <c r="A88" s="380"/>
      <c r="B88" s="378" t="s">
        <v>47</v>
      </c>
      <c r="C88" s="700">
        <f t="shared" si="19"/>
        <v>59.649122807017541</v>
      </c>
      <c r="D88" s="700">
        <f t="shared" si="19"/>
        <v>36.084905660377359</v>
      </c>
      <c r="E88" s="700">
        <f t="shared" si="19"/>
        <v>50</v>
      </c>
      <c r="F88" s="700" t="str">
        <f t="shared" si="19"/>
        <v>.</v>
      </c>
      <c r="G88" s="700">
        <f t="shared" si="19"/>
        <v>47.527141133896258</v>
      </c>
      <c r="H88" s="706"/>
      <c r="I88" s="700">
        <f t="shared" si="20"/>
        <v>40.350877192982452</v>
      </c>
      <c r="J88" s="700">
        <f t="shared" si="20"/>
        <v>63.915094339622648</v>
      </c>
      <c r="K88" s="700">
        <f t="shared" si="20"/>
        <v>50</v>
      </c>
      <c r="L88" s="700" t="str">
        <f t="shared" si="20"/>
        <v>.</v>
      </c>
      <c r="M88" s="700">
        <f t="shared" si="20"/>
        <v>52.472858866103742</v>
      </c>
      <c r="N88" s="706"/>
      <c r="O88" s="700">
        <f t="shared" si="21"/>
        <v>0</v>
      </c>
      <c r="P88" s="700">
        <f t="shared" si="21"/>
        <v>0</v>
      </c>
      <c r="Q88" s="700">
        <f t="shared" si="21"/>
        <v>0</v>
      </c>
      <c r="R88" s="700" t="str">
        <f t="shared" si="21"/>
        <v>.</v>
      </c>
      <c r="S88" s="700">
        <f t="shared" si="21"/>
        <v>0</v>
      </c>
      <c r="T88" s="704"/>
      <c r="U88" s="700">
        <f t="shared" si="22"/>
        <v>100</v>
      </c>
      <c r="V88" s="700">
        <f t="shared" si="22"/>
        <v>100</v>
      </c>
      <c r="W88" s="700">
        <f t="shared" si="22"/>
        <v>100</v>
      </c>
      <c r="X88" s="700" t="str">
        <f t="shared" si="22"/>
        <v>.</v>
      </c>
      <c r="Y88" s="703">
        <f t="shared" si="22"/>
        <v>100</v>
      </c>
      <c r="Z88" s="375"/>
      <c r="AA88" s="376"/>
      <c r="AB88" s="382"/>
      <c r="AC88" s="382"/>
      <c r="AD88" s="382"/>
      <c r="AE88" s="382"/>
      <c r="AF88" s="375"/>
      <c r="AG88" s="375"/>
      <c r="AH88" s="375"/>
      <c r="AI88" s="375"/>
      <c r="AJ88" s="375"/>
      <c r="AK88" s="375"/>
      <c r="AL88" s="375"/>
      <c r="AM88" s="375"/>
      <c r="AN88" s="375"/>
      <c r="AO88" s="375"/>
      <c r="AP88" s="375"/>
      <c r="AQ88" s="375"/>
      <c r="AR88" s="375"/>
      <c r="AS88" s="375"/>
      <c r="AT88" s="375"/>
      <c r="AU88" s="375"/>
      <c r="AV88" s="375"/>
      <c r="AW88" s="375"/>
      <c r="AX88" s="375"/>
      <c r="AY88" s="375"/>
      <c r="AZ88" s="375"/>
      <c r="BA88" s="375"/>
      <c r="BB88" s="375"/>
      <c r="BC88" s="375"/>
      <c r="BD88" s="375"/>
    </row>
    <row r="89" spans="1:56" ht="15" customHeight="1" x14ac:dyDescent="0.2">
      <c r="A89" s="380"/>
      <c r="B89" s="378" t="s">
        <v>48</v>
      </c>
      <c r="C89" s="700">
        <f t="shared" si="19"/>
        <v>51.351351351351347</v>
      </c>
      <c r="D89" s="700">
        <f t="shared" si="19"/>
        <v>49.446494464944649</v>
      </c>
      <c r="E89" s="700">
        <f t="shared" si="19"/>
        <v>100</v>
      </c>
      <c r="F89" s="700" t="str">
        <f t="shared" si="19"/>
        <v>.</v>
      </c>
      <c r="G89" s="700">
        <f t="shared" si="19"/>
        <v>50.186799501867995</v>
      </c>
      <c r="H89" s="706"/>
      <c r="I89" s="700">
        <f t="shared" si="20"/>
        <v>48.648648648648653</v>
      </c>
      <c r="J89" s="700">
        <f t="shared" si="20"/>
        <v>50.553505535055351</v>
      </c>
      <c r="K89" s="700">
        <f t="shared" si="20"/>
        <v>0</v>
      </c>
      <c r="L89" s="700" t="str">
        <f t="shared" si="20"/>
        <v>.</v>
      </c>
      <c r="M89" s="700">
        <f t="shared" si="20"/>
        <v>49.813200498132005</v>
      </c>
      <c r="N89" s="706"/>
      <c r="O89" s="700">
        <f t="shared" si="21"/>
        <v>0</v>
      </c>
      <c r="P89" s="700">
        <f t="shared" si="21"/>
        <v>0</v>
      </c>
      <c r="Q89" s="700">
        <f t="shared" si="21"/>
        <v>0</v>
      </c>
      <c r="R89" s="700" t="str">
        <f t="shared" si="21"/>
        <v>.</v>
      </c>
      <c r="S89" s="700">
        <f t="shared" si="21"/>
        <v>0</v>
      </c>
      <c r="T89" s="704"/>
      <c r="U89" s="700">
        <f t="shared" si="22"/>
        <v>100</v>
      </c>
      <c r="V89" s="700">
        <f t="shared" si="22"/>
        <v>100</v>
      </c>
      <c r="W89" s="700">
        <f t="shared" si="22"/>
        <v>100</v>
      </c>
      <c r="X89" s="700" t="str">
        <f t="shared" si="22"/>
        <v>.</v>
      </c>
      <c r="Y89" s="703">
        <f t="shared" si="22"/>
        <v>100</v>
      </c>
      <c r="Z89" s="375"/>
      <c r="AA89" s="376"/>
      <c r="AB89" s="382"/>
      <c r="AC89" s="382"/>
      <c r="AD89" s="382"/>
      <c r="AE89" s="382"/>
      <c r="AF89" s="375"/>
      <c r="AG89" s="375"/>
      <c r="AH89" s="375"/>
      <c r="AI89" s="375"/>
      <c r="AJ89" s="375"/>
      <c r="AK89" s="375"/>
      <c r="AL89" s="375"/>
      <c r="AM89" s="375"/>
      <c r="AN89" s="375"/>
      <c r="AO89" s="375"/>
      <c r="AP89" s="375"/>
      <c r="AQ89" s="375"/>
      <c r="AR89" s="375"/>
      <c r="AS89" s="375"/>
      <c r="AT89" s="375"/>
      <c r="AU89" s="375"/>
      <c r="AV89" s="375"/>
      <c r="AW89" s="375"/>
      <c r="AX89" s="375"/>
      <c r="AY89" s="375"/>
      <c r="AZ89" s="375"/>
      <c r="BA89" s="375"/>
      <c r="BB89" s="375"/>
      <c r="BC89" s="375"/>
      <c r="BD89" s="375"/>
    </row>
    <row r="90" spans="1:56" ht="15" customHeight="1" x14ac:dyDescent="0.2">
      <c r="A90" s="380"/>
      <c r="B90" s="378" t="s">
        <v>49</v>
      </c>
      <c r="C90" s="700" t="str">
        <f t="shared" si="19"/>
        <v>.</v>
      </c>
      <c r="D90" s="700" t="str">
        <f t="shared" si="19"/>
        <v>.</v>
      </c>
      <c r="E90" s="700" t="str">
        <f t="shared" si="19"/>
        <v>.</v>
      </c>
      <c r="F90" s="700">
        <f t="shared" si="19"/>
        <v>10.159118727050185</v>
      </c>
      <c r="G90" s="700">
        <f t="shared" si="19"/>
        <v>10.159118727050185</v>
      </c>
      <c r="H90" s="706"/>
      <c r="I90" s="700" t="str">
        <f t="shared" si="20"/>
        <v>.</v>
      </c>
      <c r="J90" s="700" t="str">
        <f t="shared" si="20"/>
        <v>.</v>
      </c>
      <c r="K90" s="700" t="str">
        <f t="shared" si="20"/>
        <v>.</v>
      </c>
      <c r="L90" s="700">
        <f t="shared" si="20"/>
        <v>89.840881272949815</v>
      </c>
      <c r="M90" s="700">
        <f t="shared" si="20"/>
        <v>89.840881272949815</v>
      </c>
      <c r="N90" s="706"/>
      <c r="O90" s="700" t="str">
        <f t="shared" si="21"/>
        <v>.</v>
      </c>
      <c r="P90" s="700" t="str">
        <f t="shared" si="21"/>
        <v>.</v>
      </c>
      <c r="Q90" s="700" t="str">
        <f t="shared" si="21"/>
        <v>.</v>
      </c>
      <c r="R90" s="700">
        <f t="shared" si="21"/>
        <v>0</v>
      </c>
      <c r="S90" s="700">
        <f t="shared" si="21"/>
        <v>0</v>
      </c>
      <c r="T90" s="704"/>
      <c r="U90" s="700" t="str">
        <f t="shared" si="22"/>
        <v>.</v>
      </c>
      <c r="V90" s="700" t="str">
        <f t="shared" si="22"/>
        <v>.</v>
      </c>
      <c r="W90" s="700" t="str">
        <f t="shared" si="22"/>
        <v>.</v>
      </c>
      <c r="X90" s="700">
        <f t="shared" si="22"/>
        <v>100</v>
      </c>
      <c r="Y90" s="703">
        <f t="shared" si="22"/>
        <v>100</v>
      </c>
      <c r="Z90" s="375"/>
      <c r="AA90" s="376"/>
      <c r="AB90" s="382"/>
      <c r="AC90" s="382"/>
      <c r="AD90" s="382"/>
      <c r="AE90" s="382"/>
      <c r="AF90" s="375"/>
      <c r="AG90" s="375"/>
      <c r="AH90" s="375"/>
      <c r="AI90" s="375"/>
      <c r="AJ90" s="375"/>
      <c r="AK90" s="375"/>
      <c r="AL90" s="375"/>
      <c r="AM90" s="375"/>
      <c r="AN90" s="375"/>
      <c r="AO90" s="375"/>
      <c r="AP90" s="375"/>
      <c r="AQ90" s="375"/>
      <c r="AR90" s="375"/>
      <c r="AS90" s="375"/>
      <c r="AT90" s="375"/>
      <c r="AU90" s="375"/>
      <c r="AV90" s="375"/>
      <c r="AW90" s="375"/>
      <c r="AX90" s="375"/>
      <c r="AY90" s="375"/>
      <c r="AZ90" s="375"/>
      <c r="BA90" s="375"/>
      <c r="BB90" s="375"/>
      <c r="BC90" s="375"/>
      <c r="BD90" s="375"/>
    </row>
    <row r="91" spans="1:56" ht="15" customHeight="1" x14ac:dyDescent="0.2">
      <c r="A91" s="380"/>
      <c r="B91" s="378" t="s">
        <v>50</v>
      </c>
      <c r="C91" s="700">
        <f t="shared" si="19"/>
        <v>11.194029850746269</v>
      </c>
      <c r="D91" s="700">
        <f t="shared" si="19"/>
        <v>4.3062200956937797</v>
      </c>
      <c r="E91" s="700" t="str">
        <f t="shared" si="19"/>
        <v>.</v>
      </c>
      <c r="F91" s="700">
        <f t="shared" si="19"/>
        <v>0</v>
      </c>
      <c r="G91" s="700">
        <f t="shared" si="19"/>
        <v>6.9565217391304346</v>
      </c>
      <c r="H91" s="706"/>
      <c r="I91" s="700">
        <f t="shared" si="20"/>
        <v>88.805970149253739</v>
      </c>
      <c r="J91" s="700">
        <f t="shared" si="20"/>
        <v>95.693779904306226</v>
      </c>
      <c r="K91" s="700" t="str">
        <f t="shared" si="20"/>
        <v>.</v>
      </c>
      <c r="L91" s="700">
        <f t="shared" si="20"/>
        <v>100</v>
      </c>
      <c r="M91" s="700">
        <f t="shared" si="20"/>
        <v>93.043478260869563</v>
      </c>
      <c r="N91" s="706"/>
      <c r="O91" s="700">
        <f t="shared" si="21"/>
        <v>0</v>
      </c>
      <c r="P91" s="700">
        <f t="shared" si="21"/>
        <v>0</v>
      </c>
      <c r="Q91" s="700" t="str">
        <f t="shared" si="21"/>
        <v>.</v>
      </c>
      <c r="R91" s="700">
        <f t="shared" si="21"/>
        <v>0</v>
      </c>
      <c r="S91" s="700">
        <f t="shared" si="21"/>
        <v>0</v>
      </c>
      <c r="T91" s="704"/>
      <c r="U91" s="700">
        <f t="shared" si="22"/>
        <v>100</v>
      </c>
      <c r="V91" s="700">
        <f t="shared" si="22"/>
        <v>100</v>
      </c>
      <c r="W91" s="700" t="str">
        <f t="shared" si="22"/>
        <v>.</v>
      </c>
      <c r="X91" s="700">
        <f t="shared" si="22"/>
        <v>100</v>
      </c>
      <c r="Y91" s="703">
        <f t="shared" si="22"/>
        <v>100</v>
      </c>
      <c r="Z91" s="375"/>
      <c r="AA91" s="376"/>
      <c r="AB91" s="382"/>
      <c r="AC91" s="382"/>
      <c r="AD91" s="382"/>
      <c r="AE91" s="382"/>
      <c r="AF91" s="375"/>
      <c r="AG91" s="375"/>
      <c r="AH91" s="375"/>
      <c r="AI91" s="375"/>
      <c r="AJ91" s="375"/>
      <c r="AK91" s="375"/>
      <c r="AL91" s="375"/>
      <c r="AM91" s="375"/>
      <c r="AN91" s="375"/>
      <c r="AO91" s="375"/>
      <c r="AP91" s="375"/>
      <c r="AQ91" s="375"/>
      <c r="AR91" s="375"/>
      <c r="AS91" s="375"/>
      <c r="AT91" s="375"/>
      <c r="AU91" s="375"/>
      <c r="AV91" s="375"/>
      <c r="AW91" s="375"/>
      <c r="AX91" s="375"/>
      <c r="AY91" s="375"/>
      <c r="AZ91" s="375"/>
      <c r="BA91" s="375"/>
      <c r="BB91" s="375"/>
      <c r="BC91" s="375"/>
      <c r="BD91" s="375"/>
    </row>
    <row r="92" spans="1:56" ht="15" customHeight="1" x14ac:dyDescent="0.2">
      <c r="A92" s="380"/>
      <c r="B92" s="378" t="s">
        <v>51</v>
      </c>
      <c r="C92" s="700">
        <f t="shared" si="19"/>
        <v>33.333333333333329</v>
      </c>
      <c r="D92" s="700">
        <f t="shared" si="19"/>
        <v>19.340659340659343</v>
      </c>
      <c r="E92" s="700" t="str">
        <f t="shared" si="19"/>
        <v>.</v>
      </c>
      <c r="F92" s="700">
        <f t="shared" si="19"/>
        <v>0</v>
      </c>
      <c r="G92" s="700">
        <f t="shared" si="19"/>
        <v>24.833997343957503</v>
      </c>
      <c r="H92" s="705"/>
      <c r="I92" s="700">
        <f t="shared" si="20"/>
        <v>66.666666666666657</v>
      </c>
      <c r="J92" s="700">
        <f t="shared" si="20"/>
        <v>80.659340659340657</v>
      </c>
      <c r="K92" s="700" t="str">
        <f t="shared" si="20"/>
        <v>.</v>
      </c>
      <c r="L92" s="700">
        <f t="shared" si="20"/>
        <v>100</v>
      </c>
      <c r="M92" s="700">
        <f t="shared" si="20"/>
        <v>75.166002656042494</v>
      </c>
      <c r="N92" s="705"/>
      <c r="O92" s="700">
        <f t="shared" si="21"/>
        <v>0</v>
      </c>
      <c r="P92" s="700">
        <f t="shared" si="21"/>
        <v>0</v>
      </c>
      <c r="Q92" s="700" t="str">
        <f t="shared" si="21"/>
        <v>.</v>
      </c>
      <c r="R92" s="700">
        <f t="shared" si="21"/>
        <v>0</v>
      </c>
      <c r="S92" s="700">
        <f t="shared" si="21"/>
        <v>0</v>
      </c>
      <c r="T92" s="704"/>
      <c r="U92" s="700">
        <f t="shared" si="22"/>
        <v>100</v>
      </c>
      <c r="V92" s="700">
        <f t="shared" si="22"/>
        <v>100</v>
      </c>
      <c r="W92" s="700" t="str">
        <f t="shared" si="22"/>
        <v>.</v>
      </c>
      <c r="X92" s="700">
        <f t="shared" si="22"/>
        <v>100</v>
      </c>
      <c r="Y92" s="703">
        <f t="shared" si="22"/>
        <v>100</v>
      </c>
      <c r="Z92" s="375"/>
      <c r="AA92" s="376"/>
      <c r="AB92" s="375"/>
      <c r="AC92" s="375"/>
      <c r="AD92" s="375"/>
      <c r="AE92" s="375"/>
      <c r="AF92" s="375"/>
      <c r="AG92" s="375"/>
      <c r="AH92" s="375"/>
      <c r="AI92" s="375"/>
      <c r="AJ92" s="375"/>
      <c r="AK92" s="375"/>
      <c r="AL92" s="375"/>
      <c r="AM92" s="375"/>
      <c r="AN92" s="375"/>
      <c r="AO92" s="375"/>
      <c r="AP92" s="375"/>
      <c r="AQ92" s="375"/>
      <c r="AR92" s="375"/>
      <c r="AS92" s="375"/>
      <c r="AT92" s="375"/>
      <c r="AU92" s="375"/>
      <c r="AV92" s="375"/>
      <c r="AW92" s="375"/>
      <c r="AX92" s="375"/>
      <c r="AY92" s="375"/>
      <c r="AZ92" s="375"/>
      <c r="BA92" s="375"/>
      <c r="BB92" s="375"/>
      <c r="BC92" s="375"/>
      <c r="BD92" s="375"/>
    </row>
    <row r="93" spans="1:56" x14ac:dyDescent="0.2">
      <c r="A93" s="380"/>
      <c r="B93" s="378" t="s">
        <v>76</v>
      </c>
      <c r="C93" s="700">
        <f t="shared" si="19"/>
        <v>69.565217391304344</v>
      </c>
      <c r="D93" s="700">
        <f t="shared" si="19"/>
        <v>69.603524229074893</v>
      </c>
      <c r="E93" s="700">
        <f t="shared" si="19"/>
        <v>66.666666666666657</v>
      </c>
      <c r="F93" s="700">
        <f t="shared" si="19"/>
        <v>75</v>
      </c>
      <c r="G93" s="700">
        <f t="shared" si="19"/>
        <v>69.588607594936718</v>
      </c>
      <c r="H93" s="705"/>
      <c r="I93" s="700">
        <f t="shared" si="20"/>
        <v>30.434782608695656</v>
      </c>
      <c r="J93" s="700">
        <f t="shared" si="20"/>
        <v>30.396475770925107</v>
      </c>
      <c r="K93" s="700">
        <f t="shared" si="20"/>
        <v>33.333333333333329</v>
      </c>
      <c r="L93" s="700">
        <f t="shared" si="20"/>
        <v>25</v>
      </c>
      <c r="M93" s="700">
        <f t="shared" si="20"/>
        <v>30.411392405063292</v>
      </c>
      <c r="N93" s="705"/>
      <c r="O93" s="700">
        <f t="shared" si="21"/>
        <v>0</v>
      </c>
      <c r="P93" s="700">
        <f t="shared" si="21"/>
        <v>0</v>
      </c>
      <c r="Q93" s="700">
        <f t="shared" si="21"/>
        <v>0</v>
      </c>
      <c r="R93" s="700">
        <f t="shared" si="21"/>
        <v>0</v>
      </c>
      <c r="S93" s="700">
        <f t="shared" si="21"/>
        <v>0</v>
      </c>
      <c r="T93" s="704"/>
      <c r="U93" s="700">
        <f t="shared" si="22"/>
        <v>100</v>
      </c>
      <c r="V93" s="700">
        <f t="shared" si="22"/>
        <v>100</v>
      </c>
      <c r="W93" s="700">
        <f t="shared" si="22"/>
        <v>100</v>
      </c>
      <c r="X93" s="700">
        <f t="shared" si="22"/>
        <v>100</v>
      </c>
      <c r="Y93" s="703">
        <f t="shared" si="22"/>
        <v>100</v>
      </c>
      <c r="Z93" s="375"/>
      <c r="AA93" s="376"/>
      <c r="AB93" s="375"/>
      <c r="AC93" s="375"/>
      <c r="AD93" s="375"/>
      <c r="AE93" s="375"/>
      <c r="AF93" s="375"/>
      <c r="AG93" s="375"/>
      <c r="AH93" s="375"/>
      <c r="AI93" s="375"/>
      <c r="AJ93" s="375"/>
      <c r="AK93" s="375"/>
      <c r="AL93" s="375"/>
      <c r="AM93" s="375"/>
      <c r="AN93" s="375"/>
      <c r="AO93" s="375"/>
      <c r="AP93" s="375"/>
      <c r="AQ93" s="375"/>
      <c r="AR93" s="375"/>
      <c r="AS93" s="375"/>
      <c r="AT93" s="375"/>
      <c r="AU93" s="375"/>
      <c r="AV93" s="375"/>
      <c r="AW93" s="375"/>
      <c r="AX93" s="375"/>
      <c r="AY93" s="375"/>
      <c r="AZ93" s="375"/>
      <c r="BA93" s="375"/>
      <c r="BB93" s="375"/>
      <c r="BC93" s="375"/>
      <c r="BD93" s="375"/>
    </row>
    <row r="94" spans="1:56" x14ac:dyDescent="0.2">
      <c r="A94" s="380"/>
      <c r="B94" s="378" t="s">
        <v>53</v>
      </c>
      <c r="C94" s="700">
        <f t="shared" si="19"/>
        <v>28.276779773785758</v>
      </c>
      <c r="D94" s="700">
        <f t="shared" si="19"/>
        <v>19.863013698630137</v>
      </c>
      <c r="E94" s="700" t="str">
        <f t="shared" si="19"/>
        <v>.</v>
      </c>
      <c r="F94" s="700">
        <f t="shared" si="19"/>
        <v>27.777777777777779</v>
      </c>
      <c r="G94" s="700">
        <f t="shared" si="19"/>
        <v>23.352014945289564</v>
      </c>
      <c r="H94" s="706"/>
      <c r="I94" s="700">
        <f t="shared" si="20"/>
        <v>71.45708582834331</v>
      </c>
      <c r="J94" s="700">
        <f t="shared" si="20"/>
        <v>79.908675799086765</v>
      </c>
      <c r="K94" s="700" t="str">
        <f t="shared" si="20"/>
        <v>.</v>
      </c>
      <c r="L94" s="700">
        <f t="shared" si="20"/>
        <v>70.370370370370367</v>
      </c>
      <c r="M94" s="700">
        <f t="shared" si="20"/>
        <v>76.381104883907128</v>
      </c>
      <c r="N94" s="706"/>
      <c r="O94" s="700">
        <f t="shared" si="21"/>
        <v>0.2661343978709248</v>
      </c>
      <c r="P94" s="700">
        <f t="shared" si="21"/>
        <v>0.22831050228310501</v>
      </c>
      <c r="Q94" s="700" t="str">
        <f t="shared" si="21"/>
        <v>.</v>
      </c>
      <c r="R94" s="700">
        <f t="shared" si="21"/>
        <v>1.8518518518518516</v>
      </c>
      <c r="S94" s="700">
        <f t="shared" si="21"/>
        <v>0.26688017080330934</v>
      </c>
      <c r="T94" s="704"/>
      <c r="U94" s="700">
        <f t="shared" si="22"/>
        <v>100</v>
      </c>
      <c r="V94" s="700">
        <f t="shared" si="22"/>
        <v>100</v>
      </c>
      <c r="W94" s="700" t="str">
        <f t="shared" si="22"/>
        <v>.</v>
      </c>
      <c r="X94" s="700">
        <f t="shared" si="22"/>
        <v>100</v>
      </c>
      <c r="Y94" s="703">
        <f t="shared" si="22"/>
        <v>100</v>
      </c>
      <c r="Z94" s="375"/>
      <c r="AA94" s="376"/>
      <c r="AB94" s="375"/>
      <c r="AC94" s="375"/>
      <c r="AD94" s="375"/>
      <c r="AE94" s="375"/>
      <c r="AF94" s="375"/>
      <c r="AG94" s="375"/>
      <c r="AH94" s="375"/>
      <c r="AI94" s="375"/>
      <c r="AJ94" s="375"/>
      <c r="AK94" s="375"/>
      <c r="AL94" s="375"/>
      <c r="AM94" s="375"/>
      <c r="AN94" s="375"/>
      <c r="AO94" s="375"/>
      <c r="AP94" s="375"/>
      <c r="AQ94" s="375"/>
      <c r="AR94" s="375"/>
      <c r="AS94" s="375"/>
      <c r="AT94" s="375"/>
      <c r="AU94" s="375"/>
      <c r="AV94" s="375"/>
      <c r="AW94" s="375"/>
      <c r="AX94" s="375"/>
      <c r="AY94" s="375"/>
      <c r="AZ94" s="375"/>
      <c r="BA94" s="375"/>
      <c r="BB94" s="375"/>
      <c r="BC94" s="375"/>
      <c r="BD94" s="375"/>
    </row>
    <row r="95" spans="1:56" x14ac:dyDescent="0.2">
      <c r="A95" s="380"/>
      <c r="B95" s="378" t="s">
        <v>54</v>
      </c>
      <c r="C95" s="390">
        <f t="shared" si="19"/>
        <v>37.867647058823529</v>
      </c>
      <c r="D95" s="390">
        <f t="shared" si="19"/>
        <v>19.373219373219371</v>
      </c>
      <c r="E95" s="390" t="str">
        <f t="shared" si="19"/>
        <v>.</v>
      </c>
      <c r="F95" s="390" t="str">
        <f t="shared" si="19"/>
        <v>.</v>
      </c>
      <c r="G95" s="390">
        <f t="shared" si="19"/>
        <v>27.447833065810595</v>
      </c>
      <c r="H95" s="378"/>
      <c r="I95" s="390">
        <f t="shared" si="20"/>
        <v>62.132352941176471</v>
      </c>
      <c r="J95" s="390">
        <f t="shared" si="20"/>
        <v>80.626780626780629</v>
      </c>
      <c r="K95" s="390" t="str">
        <f t="shared" si="20"/>
        <v>.</v>
      </c>
      <c r="L95" s="390" t="str">
        <f t="shared" si="20"/>
        <v>.</v>
      </c>
      <c r="M95" s="390">
        <f t="shared" si="20"/>
        <v>72.552166934189415</v>
      </c>
      <c r="N95" s="378"/>
      <c r="O95" s="390">
        <f t="shared" si="21"/>
        <v>0</v>
      </c>
      <c r="P95" s="390">
        <f t="shared" si="21"/>
        <v>0</v>
      </c>
      <c r="Q95" s="390" t="str">
        <f t="shared" si="21"/>
        <v>.</v>
      </c>
      <c r="R95" s="390" t="str">
        <f t="shared" si="21"/>
        <v>.</v>
      </c>
      <c r="S95" s="390">
        <f t="shared" si="21"/>
        <v>0</v>
      </c>
      <c r="T95" s="337"/>
      <c r="U95" s="390">
        <f t="shared" si="22"/>
        <v>100</v>
      </c>
      <c r="V95" s="390">
        <f t="shared" si="22"/>
        <v>100</v>
      </c>
      <c r="W95" s="390" t="str">
        <f t="shared" si="22"/>
        <v>.</v>
      </c>
      <c r="X95" s="390" t="str">
        <f t="shared" si="22"/>
        <v>.</v>
      </c>
      <c r="Y95" s="374">
        <f t="shared" si="22"/>
        <v>100</v>
      </c>
      <c r="Z95" s="375"/>
      <c r="AA95" s="376"/>
      <c r="AB95" s="375"/>
      <c r="AC95" s="375"/>
      <c r="AD95" s="375"/>
      <c r="AE95" s="375"/>
      <c r="AF95" s="375"/>
      <c r="AG95" s="375"/>
      <c r="AH95" s="375"/>
      <c r="AI95" s="375"/>
      <c r="AJ95" s="375"/>
      <c r="AK95" s="375"/>
      <c r="AL95" s="375"/>
      <c r="AM95" s="375"/>
      <c r="AN95" s="375"/>
      <c r="AO95" s="375"/>
      <c r="AP95" s="375"/>
      <c r="AQ95" s="375"/>
      <c r="AR95" s="375"/>
      <c r="AS95" s="375"/>
      <c r="AT95" s="375"/>
      <c r="AU95" s="375"/>
      <c r="AV95" s="375"/>
      <c r="AW95" s="375"/>
      <c r="AX95" s="375"/>
      <c r="AY95" s="375"/>
      <c r="AZ95" s="375"/>
      <c r="BA95" s="375"/>
      <c r="BB95" s="375"/>
      <c r="BC95" s="375"/>
      <c r="BD95" s="375"/>
    </row>
    <row r="96" spans="1:56" x14ac:dyDescent="0.2">
      <c r="A96" s="383"/>
      <c r="B96" s="384"/>
      <c r="C96" s="386"/>
      <c r="D96" s="386"/>
      <c r="E96" s="386"/>
      <c r="F96" s="386"/>
      <c r="G96" s="386"/>
      <c r="H96" s="384"/>
      <c r="I96" s="387"/>
      <c r="J96" s="391"/>
      <c r="K96" s="391"/>
      <c r="L96" s="391"/>
      <c r="M96" s="385"/>
      <c r="N96" s="384"/>
      <c r="O96" s="387"/>
      <c r="P96" s="391"/>
      <c r="Q96" s="391"/>
      <c r="R96" s="391"/>
      <c r="S96" s="385"/>
      <c r="T96" s="386"/>
      <c r="U96" s="386"/>
      <c r="V96" s="386"/>
      <c r="W96" s="386"/>
      <c r="X96" s="386"/>
      <c r="Y96" s="389"/>
      <c r="Z96" s="375"/>
      <c r="AA96" s="375"/>
      <c r="AB96" s="375"/>
      <c r="AC96" s="375"/>
      <c r="AD96" s="375"/>
      <c r="AE96" s="375"/>
      <c r="AF96" s="375"/>
      <c r="AG96" s="375"/>
      <c r="AH96" s="375"/>
      <c r="AI96" s="375"/>
      <c r="AJ96" s="375"/>
      <c r="AK96" s="375"/>
      <c r="AL96" s="375"/>
      <c r="AM96" s="375"/>
      <c r="AN96" s="375"/>
      <c r="AO96" s="375"/>
      <c r="AP96" s="375"/>
      <c r="AQ96" s="375"/>
      <c r="AR96" s="375"/>
      <c r="AS96" s="375"/>
      <c r="AT96" s="375"/>
      <c r="AU96" s="375"/>
      <c r="AV96" s="375"/>
      <c r="AW96" s="375"/>
      <c r="AX96" s="375"/>
      <c r="AY96" s="375"/>
      <c r="AZ96" s="375"/>
      <c r="BA96" s="375"/>
      <c r="BB96" s="375"/>
      <c r="BC96" s="375"/>
      <c r="BD96" s="375"/>
    </row>
    <row r="97" spans="1:56" x14ac:dyDescent="0.2">
      <c r="A97" s="380"/>
      <c r="B97" s="378"/>
      <c r="C97" s="381"/>
      <c r="D97" s="381"/>
      <c r="E97" s="381"/>
      <c r="F97" s="381"/>
      <c r="G97" s="381"/>
      <c r="H97" s="378"/>
      <c r="I97" s="392"/>
      <c r="J97" s="390"/>
      <c r="K97" s="390"/>
      <c r="L97" s="390"/>
      <c r="M97" s="371"/>
      <c r="N97" s="378"/>
      <c r="O97" s="392"/>
      <c r="P97" s="390"/>
      <c r="Q97" s="390"/>
      <c r="R97" s="390"/>
      <c r="S97" s="371"/>
      <c r="T97" s="381"/>
      <c r="U97" s="381"/>
      <c r="V97" s="381"/>
      <c r="W97" s="381"/>
      <c r="X97" s="381"/>
      <c r="Y97" s="393"/>
      <c r="Z97" s="375"/>
      <c r="AA97" s="375"/>
      <c r="AB97" s="375"/>
      <c r="AC97" s="375"/>
      <c r="AD97" s="375"/>
      <c r="AE97" s="375"/>
      <c r="AF97" s="375"/>
      <c r="AG97" s="375"/>
      <c r="AH97" s="375"/>
      <c r="AI97" s="375"/>
      <c r="AJ97" s="375"/>
      <c r="AK97" s="375"/>
      <c r="AL97" s="375"/>
      <c r="AM97" s="375"/>
      <c r="AN97" s="375"/>
      <c r="AO97" s="375"/>
      <c r="AP97" s="375"/>
      <c r="AQ97" s="375"/>
      <c r="AR97" s="375"/>
      <c r="AS97" s="375"/>
      <c r="AT97" s="375"/>
      <c r="AU97" s="375"/>
      <c r="AV97" s="375"/>
      <c r="AW97" s="375"/>
      <c r="AX97" s="375"/>
      <c r="AY97" s="375"/>
      <c r="AZ97" s="375"/>
      <c r="BA97" s="375"/>
      <c r="BB97" s="375"/>
      <c r="BC97" s="375"/>
      <c r="BD97" s="375"/>
    </row>
    <row r="98" spans="1:56" x14ac:dyDescent="0.2">
      <c r="A98" s="380" t="s">
        <v>58</v>
      </c>
      <c r="B98" s="378"/>
      <c r="C98" s="381"/>
      <c r="D98" s="381"/>
      <c r="E98" s="381"/>
      <c r="F98" s="381"/>
      <c r="G98" s="381"/>
      <c r="H98" s="378"/>
      <c r="I98" s="392"/>
      <c r="J98" s="390"/>
      <c r="K98" s="390"/>
      <c r="L98" s="390"/>
      <c r="M98" s="371"/>
      <c r="N98" s="378"/>
      <c r="O98" s="392"/>
      <c r="P98" s="390"/>
      <c r="Q98" s="390"/>
      <c r="R98" s="390"/>
      <c r="S98" s="371"/>
      <c r="T98" s="381"/>
      <c r="U98" s="381"/>
      <c r="V98" s="381"/>
      <c r="W98" s="381"/>
      <c r="X98" s="381"/>
      <c r="Y98" s="393"/>
      <c r="Z98" s="375"/>
      <c r="AA98" s="375"/>
      <c r="AB98" s="375"/>
      <c r="AC98" s="375"/>
      <c r="AD98" s="375"/>
      <c r="AE98" s="375"/>
      <c r="AF98" s="375"/>
      <c r="AG98" s="375"/>
      <c r="AH98" s="375"/>
      <c r="AI98" s="375"/>
      <c r="AJ98" s="375"/>
      <c r="AK98" s="375"/>
      <c r="AL98" s="375"/>
      <c r="AM98" s="375"/>
      <c r="AN98" s="375"/>
      <c r="AO98" s="375"/>
      <c r="AP98" s="375"/>
      <c r="AQ98" s="375"/>
      <c r="AR98" s="375"/>
      <c r="AS98" s="375"/>
      <c r="AT98" s="375"/>
      <c r="AU98" s="375"/>
      <c r="AV98" s="375"/>
      <c r="AW98" s="375"/>
      <c r="AX98" s="375"/>
      <c r="AY98" s="375"/>
      <c r="AZ98" s="375"/>
      <c r="BA98" s="375"/>
      <c r="BB98" s="375"/>
      <c r="BC98" s="375"/>
      <c r="BD98" s="375"/>
    </row>
    <row r="99" spans="1:56" x14ac:dyDescent="0.2">
      <c r="A99" s="380" t="s">
        <v>59</v>
      </c>
      <c r="B99" s="378"/>
      <c r="C99" s="381"/>
      <c r="D99" s="381"/>
      <c r="E99" s="381"/>
      <c r="F99" s="381"/>
      <c r="G99" s="381"/>
      <c r="H99" s="378"/>
      <c r="I99" s="392"/>
      <c r="J99" s="390"/>
      <c r="K99" s="390"/>
      <c r="L99" s="390"/>
      <c r="M99" s="371"/>
      <c r="N99" s="378"/>
      <c r="O99" s="392"/>
      <c r="P99" s="390"/>
      <c r="Q99" s="390"/>
      <c r="R99" s="390"/>
      <c r="S99" s="371"/>
      <c r="T99" s="381"/>
      <c r="U99" s="381"/>
      <c r="V99" s="381"/>
      <c r="W99" s="381"/>
      <c r="X99" s="381"/>
      <c r="Y99" s="393"/>
      <c r="Z99" s="375"/>
      <c r="AA99" s="375"/>
      <c r="AB99" s="375"/>
      <c r="AC99" s="375"/>
      <c r="AD99" s="375"/>
      <c r="AE99" s="375"/>
      <c r="AF99" s="375"/>
      <c r="AG99" s="375"/>
      <c r="AH99" s="375"/>
      <c r="AI99" s="375"/>
      <c r="AJ99" s="375"/>
      <c r="AK99" s="375"/>
      <c r="AL99" s="375"/>
      <c r="AM99" s="375"/>
      <c r="AN99" s="375"/>
      <c r="AO99" s="375"/>
      <c r="AP99" s="375"/>
      <c r="AQ99" s="375"/>
      <c r="AR99" s="375"/>
      <c r="AS99" s="375"/>
      <c r="AT99" s="375"/>
      <c r="AU99" s="375"/>
      <c r="AV99" s="375"/>
      <c r="AW99" s="375"/>
      <c r="AX99" s="375"/>
      <c r="AY99" s="375"/>
      <c r="AZ99" s="375"/>
      <c r="BA99" s="375"/>
      <c r="BB99" s="375"/>
      <c r="BC99" s="375"/>
      <c r="BD99" s="375"/>
    </row>
    <row r="100" spans="1:56" x14ac:dyDescent="0.2">
      <c r="A100" s="383"/>
      <c r="B100" s="384"/>
      <c r="C100" s="386"/>
      <c r="D100" s="386"/>
      <c r="E100" s="386"/>
      <c r="F100" s="386"/>
      <c r="G100" s="386"/>
      <c r="H100" s="384"/>
      <c r="I100" s="386"/>
      <c r="J100" s="386"/>
      <c r="K100" s="386"/>
      <c r="L100" s="386"/>
      <c r="M100" s="385"/>
      <c r="N100" s="384"/>
      <c r="O100" s="386"/>
      <c r="P100" s="386"/>
      <c r="Q100" s="386"/>
      <c r="R100" s="386"/>
      <c r="S100" s="385"/>
      <c r="T100" s="386"/>
      <c r="U100" s="386"/>
      <c r="V100" s="386"/>
      <c r="W100" s="386"/>
      <c r="X100" s="386"/>
      <c r="Y100" s="389"/>
      <c r="Z100" s="375"/>
      <c r="AA100" s="375"/>
      <c r="AB100" s="375"/>
      <c r="AC100" s="375"/>
      <c r="AD100" s="375"/>
      <c r="AE100" s="375"/>
      <c r="AF100" s="375"/>
      <c r="AG100" s="375"/>
      <c r="AH100" s="375"/>
      <c r="AI100" s="375"/>
      <c r="AJ100" s="375"/>
      <c r="AK100" s="375"/>
      <c r="AL100" s="375"/>
      <c r="AM100" s="375"/>
      <c r="AN100" s="375"/>
      <c r="AO100" s="375"/>
      <c r="AP100" s="375"/>
      <c r="AQ100" s="375"/>
      <c r="AR100" s="375"/>
      <c r="AS100" s="375"/>
      <c r="AT100" s="375"/>
      <c r="AU100" s="375"/>
      <c r="AV100" s="375"/>
      <c r="AW100" s="375"/>
      <c r="AX100" s="375"/>
      <c r="AY100" s="375"/>
      <c r="AZ100" s="375"/>
      <c r="BA100" s="375"/>
      <c r="BB100" s="375"/>
      <c r="BC100" s="375"/>
      <c r="BD100" s="375"/>
    </row>
    <row r="101" spans="1:56" x14ac:dyDescent="0.2">
      <c r="A101" s="375"/>
      <c r="B101" s="375"/>
      <c r="C101" s="394"/>
      <c r="D101" s="394"/>
      <c r="E101" s="394"/>
      <c r="F101" s="394"/>
      <c r="G101" s="394"/>
      <c r="H101" s="375"/>
      <c r="I101" s="394"/>
      <c r="J101" s="394"/>
      <c r="K101" s="394"/>
      <c r="L101" s="394"/>
      <c r="M101" s="394"/>
      <c r="N101" s="375"/>
      <c r="O101" s="394"/>
      <c r="P101" s="394"/>
      <c r="Q101" s="394"/>
      <c r="R101" s="394"/>
      <c r="S101" s="394"/>
      <c r="T101" s="394"/>
      <c r="U101" s="394"/>
      <c r="V101" s="394"/>
      <c r="W101" s="394"/>
      <c r="X101" s="394"/>
      <c r="Y101" s="395"/>
      <c r="Z101" s="375"/>
      <c r="AA101" s="375"/>
      <c r="AB101" s="375"/>
      <c r="AC101" s="375"/>
      <c r="AD101" s="375"/>
      <c r="AE101" s="375"/>
      <c r="AF101" s="375"/>
      <c r="AG101" s="375"/>
      <c r="AH101" s="375"/>
      <c r="AI101" s="375"/>
      <c r="AJ101" s="375"/>
      <c r="AK101" s="375"/>
      <c r="AL101" s="375"/>
      <c r="AM101" s="375"/>
      <c r="AN101" s="375"/>
      <c r="AO101" s="375"/>
      <c r="AP101" s="375"/>
      <c r="AQ101" s="375"/>
      <c r="AR101" s="375"/>
      <c r="AS101" s="375"/>
      <c r="AT101" s="375"/>
      <c r="AU101" s="375"/>
      <c r="AV101" s="375"/>
      <c r="AW101" s="375"/>
      <c r="AX101" s="375"/>
      <c r="AY101" s="375"/>
      <c r="AZ101" s="375"/>
      <c r="BA101" s="375"/>
      <c r="BB101" s="375"/>
      <c r="BC101" s="375"/>
      <c r="BD101" s="375"/>
    </row>
    <row r="102" spans="1:56" x14ac:dyDescent="0.2">
      <c r="A102" s="375"/>
      <c r="B102" s="375"/>
      <c r="C102" s="394"/>
      <c r="D102" s="394"/>
      <c r="E102" s="394"/>
      <c r="F102" s="394"/>
      <c r="G102" s="394"/>
      <c r="H102" s="375"/>
      <c r="I102" s="394"/>
      <c r="J102" s="394"/>
      <c r="K102" s="394"/>
      <c r="L102" s="394"/>
      <c r="M102" s="394"/>
      <c r="N102" s="375"/>
      <c r="O102" s="394"/>
      <c r="P102" s="394"/>
      <c r="Q102" s="394"/>
      <c r="R102" s="394"/>
      <c r="S102" s="394"/>
      <c r="T102" s="394"/>
      <c r="U102" s="394"/>
      <c r="V102" s="394"/>
      <c r="W102" s="394"/>
      <c r="X102" s="394"/>
      <c r="Y102" s="395"/>
      <c r="Z102" s="375"/>
      <c r="AA102" s="375"/>
      <c r="AB102" s="375"/>
      <c r="AC102" s="375"/>
      <c r="AD102" s="375"/>
      <c r="AE102" s="375"/>
      <c r="AF102" s="375"/>
      <c r="AG102" s="375"/>
      <c r="AH102" s="375"/>
      <c r="AI102" s="375"/>
      <c r="AJ102" s="375"/>
      <c r="AK102" s="375"/>
      <c r="AL102" s="375"/>
      <c r="AM102" s="375"/>
      <c r="AN102" s="375"/>
      <c r="AO102" s="375"/>
      <c r="AP102" s="375"/>
      <c r="AQ102" s="375"/>
      <c r="AR102" s="375"/>
      <c r="AS102" s="375"/>
      <c r="AT102" s="375"/>
      <c r="AU102" s="375"/>
      <c r="AV102" s="375"/>
      <c r="AW102" s="375"/>
      <c r="AX102" s="375"/>
      <c r="AY102" s="375"/>
      <c r="AZ102" s="375"/>
      <c r="BA102" s="375"/>
      <c r="BB102" s="375"/>
      <c r="BC102" s="375"/>
      <c r="BD102" s="375"/>
    </row>
    <row r="103" spans="1:56" x14ac:dyDescent="0.2">
      <c r="A103" s="375"/>
      <c r="B103" s="375"/>
      <c r="C103" s="394"/>
      <c r="D103" s="394"/>
      <c r="E103" s="394"/>
      <c r="F103" s="394"/>
      <c r="G103" s="394"/>
      <c r="H103" s="375"/>
      <c r="I103" s="394"/>
      <c r="J103" s="394"/>
      <c r="K103" s="394"/>
      <c r="L103" s="394"/>
      <c r="M103" s="394"/>
      <c r="N103" s="375"/>
      <c r="O103" s="394"/>
      <c r="P103" s="394"/>
      <c r="Q103" s="394"/>
      <c r="R103" s="394"/>
      <c r="S103" s="394"/>
      <c r="T103" s="394"/>
      <c r="U103" s="394"/>
      <c r="V103" s="394"/>
      <c r="W103" s="394"/>
      <c r="X103" s="394"/>
      <c r="Y103" s="395"/>
      <c r="Z103" s="375"/>
      <c r="AA103" s="375"/>
      <c r="AB103" s="375"/>
      <c r="AC103" s="375"/>
      <c r="AD103" s="375"/>
      <c r="AE103" s="375"/>
      <c r="AF103" s="375"/>
      <c r="AG103" s="375"/>
      <c r="AH103" s="375"/>
      <c r="AI103" s="375"/>
      <c r="AJ103" s="375"/>
      <c r="AK103" s="375"/>
      <c r="AL103" s="375"/>
      <c r="AM103" s="375"/>
      <c r="AN103" s="375"/>
      <c r="AO103" s="375"/>
      <c r="AP103" s="375"/>
      <c r="AQ103" s="375"/>
      <c r="AR103" s="375"/>
      <c r="AS103" s="375"/>
      <c r="AT103" s="375"/>
      <c r="AU103" s="375"/>
      <c r="AV103" s="375"/>
      <c r="AW103" s="375"/>
      <c r="AX103" s="375"/>
      <c r="AY103" s="375"/>
      <c r="AZ103" s="375"/>
      <c r="BA103" s="375"/>
      <c r="BB103" s="375"/>
      <c r="BC103" s="375"/>
      <c r="BD103" s="375"/>
    </row>
    <row r="104" spans="1:56" x14ac:dyDescent="0.2">
      <c r="A104" s="375"/>
      <c r="B104" s="375"/>
      <c r="C104" s="394"/>
      <c r="D104" s="394"/>
      <c r="E104" s="394"/>
      <c r="F104" s="394"/>
      <c r="G104" s="394"/>
      <c r="H104" s="375"/>
      <c r="I104" s="394"/>
      <c r="J104" s="394"/>
      <c r="K104" s="394"/>
      <c r="L104" s="394"/>
      <c r="M104" s="394"/>
      <c r="N104" s="375"/>
      <c r="O104" s="394"/>
      <c r="P104" s="394"/>
      <c r="Q104" s="394"/>
      <c r="R104" s="394"/>
      <c r="S104" s="394"/>
      <c r="T104" s="394"/>
      <c r="U104" s="394"/>
      <c r="V104" s="394"/>
      <c r="W104" s="394"/>
      <c r="X104" s="394"/>
      <c r="Y104" s="395"/>
      <c r="Z104" s="375"/>
      <c r="AA104" s="375"/>
      <c r="AB104" s="375"/>
      <c r="AC104" s="375"/>
      <c r="AD104" s="375"/>
      <c r="AE104" s="375"/>
      <c r="AF104" s="375"/>
      <c r="AG104" s="375"/>
      <c r="AH104" s="375"/>
      <c r="AI104" s="375"/>
      <c r="AJ104" s="375"/>
      <c r="AK104" s="375"/>
      <c r="AL104" s="375"/>
      <c r="AM104" s="375"/>
      <c r="AN104" s="375"/>
      <c r="AO104" s="375"/>
      <c r="AP104" s="375"/>
      <c r="AQ104" s="375"/>
      <c r="AR104" s="375"/>
      <c r="AS104" s="375"/>
      <c r="AT104" s="375"/>
      <c r="AU104" s="375"/>
      <c r="AV104" s="375"/>
      <c r="AW104" s="375"/>
      <c r="AX104" s="375"/>
      <c r="AY104" s="375"/>
      <c r="AZ104" s="375"/>
      <c r="BA104" s="375"/>
      <c r="BB104" s="375"/>
      <c r="BC104" s="375"/>
      <c r="BD104" s="375"/>
    </row>
    <row r="105" spans="1:56" x14ac:dyDescent="0.2">
      <c r="A105" s="375"/>
      <c r="B105" s="375"/>
      <c r="C105" s="394"/>
      <c r="D105" s="394"/>
      <c r="E105" s="394"/>
      <c r="F105" s="394"/>
      <c r="G105" s="394"/>
      <c r="H105" s="375"/>
      <c r="I105" s="394"/>
      <c r="J105" s="394"/>
      <c r="K105" s="394"/>
      <c r="L105" s="394"/>
      <c r="M105" s="394"/>
      <c r="N105" s="375"/>
      <c r="O105" s="394"/>
      <c r="P105" s="394"/>
      <c r="Q105" s="394"/>
      <c r="R105" s="394"/>
      <c r="S105" s="394"/>
      <c r="T105" s="394"/>
      <c r="U105" s="394"/>
      <c r="V105" s="394"/>
      <c r="W105" s="394"/>
      <c r="X105" s="394"/>
      <c r="Y105" s="395"/>
      <c r="Z105" s="375"/>
      <c r="AA105" s="375"/>
      <c r="AB105" s="375"/>
      <c r="AC105" s="375"/>
      <c r="AD105" s="375"/>
      <c r="AE105" s="375"/>
      <c r="AF105" s="375"/>
      <c r="AG105" s="375"/>
      <c r="AH105" s="375"/>
      <c r="AI105" s="375"/>
      <c r="AJ105" s="375"/>
      <c r="AK105" s="375"/>
      <c r="AL105" s="375"/>
      <c r="AM105" s="375"/>
      <c r="AN105" s="375"/>
      <c r="AO105" s="375"/>
      <c r="AP105" s="375"/>
      <c r="AQ105" s="375"/>
      <c r="AR105" s="375"/>
      <c r="AS105" s="375"/>
      <c r="AT105" s="375"/>
      <c r="AU105" s="375"/>
      <c r="AV105" s="375"/>
      <c r="AW105" s="375"/>
      <c r="AX105" s="375"/>
      <c r="AY105" s="375"/>
      <c r="AZ105" s="375"/>
      <c r="BA105" s="375"/>
      <c r="BB105" s="375"/>
      <c r="BC105" s="375"/>
      <c r="BD105" s="375"/>
    </row>
    <row r="106" spans="1:56" x14ac:dyDescent="0.2">
      <c r="A106" s="375"/>
      <c r="B106" s="375"/>
      <c r="C106" s="394"/>
      <c r="D106" s="394"/>
      <c r="E106" s="394"/>
      <c r="F106" s="394"/>
      <c r="G106" s="394"/>
      <c r="H106" s="375"/>
      <c r="I106" s="394"/>
      <c r="J106" s="394"/>
      <c r="K106" s="394"/>
      <c r="L106" s="394"/>
      <c r="M106" s="394"/>
      <c r="N106" s="375"/>
      <c r="O106" s="394"/>
      <c r="P106" s="394"/>
      <c r="Q106" s="394"/>
      <c r="R106" s="394"/>
      <c r="S106" s="394"/>
      <c r="T106" s="394"/>
      <c r="U106" s="394"/>
      <c r="V106" s="394"/>
      <c r="W106" s="394"/>
      <c r="X106" s="394"/>
      <c r="Y106" s="395"/>
      <c r="Z106" s="375"/>
      <c r="AA106" s="375"/>
      <c r="AB106" s="375"/>
      <c r="AC106" s="375"/>
      <c r="AD106" s="375"/>
      <c r="AE106" s="375"/>
      <c r="AF106" s="375"/>
      <c r="AG106" s="375"/>
      <c r="AH106" s="375"/>
      <c r="AI106" s="375"/>
      <c r="AJ106" s="375"/>
      <c r="AK106" s="375"/>
      <c r="AL106" s="375"/>
      <c r="AM106" s="375"/>
      <c r="AN106" s="375"/>
      <c r="AO106" s="375"/>
      <c r="AP106" s="375"/>
      <c r="AQ106" s="375"/>
      <c r="AR106" s="375"/>
      <c r="AS106" s="375"/>
      <c r="AT106" s="375"/>
      <c r="AU106" s="375"/>
      <c r="AV106" s="375"/>
      <c r="AW106" s="375"/>
      <c r="AX106" s="375"/>
      <c r="AY106" s="375"/>
      <c r="AZ106" s="375"/>
      <c r="BA106" s="375"/>
      <c r="BB106" s="375"/>
      <c r="BC106" s="375"/>
      <c r="BD106" s="375"/>
    </row>
    <row r="107" spans="1:56" x14ac:dyDescent="0.2">
      <c r="A107" s="375"/>
      <c r="B107" s="375"/>
      <c r="C107" s="394"/>
      <c r="D107" s="394"/>
      <c r="E107" s="394"/>
      <c r="F107" s="394"/>
      <c r="G107" s="394"/>
      <c r="H107" s="375"/>
      <c r="I107" s="394"/>
      <c r="J107" s="394"/>
      <c r="K107" s="394"/>
      <c r="L107" s="394"/>
      <c r="M107" s="394"/>
      <c r="N107" s="375"/>
      <c r="O107" s="394"/>
      <c r="P107" s="394"/>
      <c r="Q107" s="394"/>
      <c r="R107" s="394"/>
      <c r="S107" s="394"/>
      <c r="T107" s="394"/>
      <c r="U107" s="394"/>
      <c r="V107" s="394"/>
      <c r="W107" s="394"/>
      <c r="X107" s="394"/>
      <c r="Y107" s="395"/>
      <c r="Z107" s="375"/>
      <c r="AA107" s="375"/>
      <c r="AB107" s="375"/>
      <c r="AC107" s="375"/>
      <c r="AD107" s="375"/>
      <c r="AE107" s="375"/>
      <c r="AF107" s="375"/>
      <c r="AG107" s="375"/>
      <c r="AH107" s="375"/>
      <c r="AI107" s="375"/>
      <c r="AJ107" s="375"/>
      <c r="AK107" s="375"/>
      <c r="AL107" s="375"/>
      <c r="AM107" s="375"/>
      <c r="AN107" s="375"/>
      <c r="AO107" s="375"/>
      <c r="AP107" s="375"/>
      <c r="AQ107" s="375"/>
      <c r="AR107" s="375"/>
      <c r="AS107" s="375"/>
      <c r="AT107" s="375"/>
      <c r="AU107" s="375"/>
      <c r="AV107" s="375"/>
      <c r="AW107" s="375"/>
      <c r="AX107" s="375"/>
      <c r="AY107" s="375"/>
      <c r="AZ107" s="375"/>
      <c r="BA107" s="375"/>
      <c r="BB107" s="375"/>
      <c r="BC107" s="375"/>
      <c r="BD107" s="375"/>
    </row>
    <row r="108" spans="1:56" x14ac:dyDescent="0.2">
      <c r="A108" s="375"/>
      <c r="B108" s="375"/>
      <c r="C108" s="394"/>
      <c r="D108" s="394"/>
      <c r="E108" s="394"/>
      <c r="F108" s="394"/>
      <c r="G108" s="394"/>
      <c r="H108" s="375"/>
      <c r="I108" s="394"/>
      <c r="J108" s="394"/>
      <c r="K108" s="394"/>
      <c r="L108" s="394"/>
      <c r="M108" s="394"/>
      <c r="N108" s="375"/>
      <c r="O108" s="394"/>
      <c r="P108" s="394"/>
      <c r="Q108" s="394"/>
      <c r="R108" s="394"/>
      <c r="S108" s="394"/>
      <c r="T108" s="394"/>
      <c r="U108" s="394"/>
      <c r="V108" s="394"/>
      <c r="W108" s="394"/>
      <c r="X108" s="394"/>
      <c r="Y108" s="395"/>
      <c r="Z108" s="375"/>
      <c r="AA108" s="375"/>
      <c r="AB108" s="375"/>
      <c r="AC108" s="375"/>
      <c r="AD108" s="375"/>
      <c r="AE108" s="375"/>
      <c r="AF108" s="375"/>
      <c r="AG108" s="375"/>
      <c r="AH108" s="375"/>
      <c r="AI108" s="375"/>
      <c r="AJ108" s="375"/>
      <c r="AK108" s="375"/>
      <c r="AL108" s="375"/>
      <c r="AM108" s="375"/>
      <c r="AN108" s="375"/>
      <c r="AO108" s="375"/>
      <c r="AP108" s="375"/>
      <c r="AQ108" s="375"/>
      <c r="AR108" s="375"/>
      <c r="AS108" s="375"/>
      <c r="AT108" s="375"/>
      <c r="AU108" s="375"/>
      <c r="AV108" s="375"/>
      <c r="AW108" s="375"/>
      <c r="AX108" s="375"/>
      <c r="AY108" s="375"/>
      <c r="AZ108" s="375"/>
      <c r="BA108" s="375"/>
      <c r="BB108" s="375"/>
      <c r="BC108" s="375"/>
      <c r="BD108" s="375"/>
    </row>
    <row r="109" spans="1:56" x14ac:dyDescent="0.2">
      <c r="A109" s="375"/>
      <c r="B109" s="375"/>
      <c r="C109" s="394"/>
      <c r="D109" s="394"/>
      <c r="E109" s="394"/>
      <c r="F109" s="394"/>
      <c r="G109" s="394"/>
      <c r="H109" s="375"/>
      <c r="I109" s="394"/>
      <c r="J109" s="394"/>
      <c r="K109" s="394"/>
      <c r="L109" s="394"/>
      <c r="M109" s="394"/>
      <c r="N109" s="375"/>
      <c r="O109" s="394"/>
      <c r="P109" s="394"/>
      <c r="Q109" s="394"/>
      <c r="R109" s="394"/>
      <c r="S109" s="394"/>
      <c r="T109" s="394"/>
      <c r="U109" s="394"/>
      <c r="V109" s="394"/>
      <c r="W109" s="394"/>
      <c r="X109" s="394"/>
      <c r="Y109" s="395"/>
      <c r="Z109" s="375"/>
      <c r="AA109" s="375"/>
      <c r="AB109" s="375"/>
      <c r="AC109" s="375"/>
      <c r="AD109" s="375"/>
      <c r="AE109" s="375"/>
      <c r="AF109" s="375"/>
      <c r="AG109" s="375"/>
      <c r="AH109" s="375"/>
      <c r="AI109" s="375"/>
      <c r="AJ109" s="375"/>
      <c r="AK109" s="375"/>
      <c r="AL109" s="375"/>
      <c r="AM109" s="375"/>
      <c r="AN109" s="375"/>
      <c r="AO109" s="375"/>
      <c r="AP109" s="375"/>
      <c r="AQ109" s="375"/>
      <c r="AR109" s="375"/>
      <c r="AS109" s="375"/>
      <c r="AT109" s="375"/>
      <c r="AU109" s="375"/>
      <c r="AV109" s="375"/>
      <c r="AW109" s="375"/>
      <c r="AX109" s="375"/>
      <c r="AY109" s="375"/>
      <c r="AZ109" s="375"/>
      <c r="BA109" s="375"/>
      <c r="BB109" s="375"/>
      <c r="BC109" s="375"/>
      <c r="BD109" s="375"/>
    </row>
    <row r="110" spans="1:56" x14ac:dyDescent="0.2">
      <c r="A110" s="375"/>
      <c r="B110" s="375"/>
      <c r="C110" s="394"/>
      <c r="D110" s="394"/>
      <c r="E110" s="394"/>
      <c r="F110" s="394"/>
      <c r="G110" s="394"/>
      <c r="H110" s="375"/>
      <c r="I110" s="394"/>
      <c r="J110" s="394"/>
      <c r="K110" s="394"/>
      <c r="L110" s="394"/>
      <c r="M110" s="394"/>
      <c r="N110" s="375"/>
      <c r="O110" s="394"/>
      <c r="P110" s="394"/>
      <c r="Q110" s="394"/>
      <c r="R110" s="394"/>
      <c r="S110" s="394"/>
      <c r="T110" s="394"/>
      <c r="U110" s="394"/>
      <c r="V110" s="394"/>
      <c r="W110" s="394"/>
      <c r="X110" s="394"/>
      <c r="Y110" s="395"/>
      <c r="Z110" s="375"/>
      <c r="AA110" s="375"/>
      <c r="AB110" s="375"/>
      <c r="AC110" s="375"/>
      <c r="AD110" s="375"/>
      <c r="AE110" s="375"/>
      <c r="AF110" s="375"/>
      <c r="AG110" s="375"/>
      <c r="AH110" s="375"/>
      <c r="AI110" s="375"/>
      <c r="AJ110" s="375"/>
      <c r="AK110" s="375"/>
      <c r="AL110" s="375"/>
      <c r="AM110" s="375"/>
      <c r="AN110" s="375"/>
      <c r="AO110" s="375"/>
      <c r="AP110" s="375"/>
      <c r="AQ110" s="375"/>
      <c r="AR110" s="375"/>
      <c r="AS110" s="375"/>
      <c r="AT110" s="375"/>
      <c r="AU110" s="375"/>
      <c r="AV110" s="375"/>
      <c r="AW110" s="375"/>
      <c r="AX110" s="375"/>
      <c r="AY110" s="375"/>
      <c r="AZ110" s="375"/>
      <c r="BA110" s="375"/>
      <c r="BB110" s="375"/>
      <c r="BC110" s="375"/>
      <c r="BD110" s="375"/>
    </row>
    <row r="111" spans="1:56" x14ac:dyDescent="0.2">
      <c r="A111" s="375"/>
      <c r="B111" s="375"/>
      <c r="C111" s="394"/>
      <c r="D111" s="394"/>
      <c r="E111" s="394"/>
      <c r="F111" s="394"/>
      <c r="G111" s="394"/>
      <c r="H111" s="375"/>
      <c r="I111" s="394"/>
      <c r="J111" s="394"/>
      <c r="K111" s="394"/>
      <c r="L111" s="394"/>
      <c r="M111" s="394"/>
      <c r="N111" s="375"/>
      <c r="O111" s="394"/>
      <c r="P111" s="394"/>
      <c r="Q111" s="394"/>
      <c r="R111" s="394"/>
      <c r="S111" s="394"/>
      <c r="T111" s="394"/>
      <c r="U111" s="394"/>
      <c r="V111" s="394"/>
      <c r="W111" s="394"/>
      <c r="X111" s="394"/>
      <c r="Y111" s="395"/>
      <c r="Z111" s="375"/>
      <c r="AA111" s="375"/>
      <c r="AB111" s="375"/>
      <c r="AC111" s="375"/>
      <c r="AD111" s="375"/>
      <c r="AE111" s="375"/>
      <c r="AF111" s="375"/>
      <c r="AG111" s="375"/>
      <c r="AH111" s="375"/>
      <c r="AI111" s="375"/>
      <c r="AJ111" s="375"/>
      <c r="AK111" s="375"/>
      <c r="AL111" s="375"/>
      <c r="AM111" s="375"/>
      <c r="AN111" s="375"/>
      <c r="AO111" s="375"/>
      <c r="AP111" s="375"/>
      <c r="AQ111" s="375"/>
      <c r="AR111" s="375"/>
      <c r="AS111" s="375"/>
      <c r="AT111" s="375"/>
      <c r="AU111" s="375"/>
      <c r="AV111" s="375"/>
      <c r="AW111" s="375"/>
      <c r="AX111" s="375"/>
      <c r="AY111" s="375"/>
      <c r="AZ111" s="375"/>
      <c r="BA111" s="375"/>
      <c r="BB111" s="375"/>
      <c r="BC111" s="375"/>
      <c r="BD111" s="375"/>
    </row>
    <row r="112" spans="1:56" x14ac:dyDescent="0.2">
      <c r="A112" s="375"/>
      <c r="B112" s="375"/>
      <c r="C112" s="394"/>
      <c r="D112" s="394"/>
      <c r="E112" s="394"/>
      <c r="F112" s="394"/>
      <c r="G112" s="394"/>
      <c r="H112" s="375"/>
      <c r="I112" s="394"/>
      <c r="J112" s="394"/>
      <c r="K112" s="394"/>
      <c r="L112" s="394"/>
      <c r="M112" s="394"/>
      <c r="N112" s="375"/>
      <c r="O112" s="394"/>
      <c r="P112" s="394"/>
      <c r="Q112" s="394"/>
      <c r="R112" s="394"/>
      <c r="S112" s="394"/>
      <c r="T112" s="394"/>
      <c r="U112" s="394"/>
      <c r="V112" s="394"/>
      <c r="W112" s="394"/>
      <c r="X112" s="394"/>
      <c r="Y112" s="395"/>
      <c r="Z112" s="375"/>
      <c r="AA112" s="375"/>
      <c r="AB112" s="375"/>
      <c r="AC112" s="375"/>
      <c r="AD112" s="375"/>
      <c r="AE112" s="375"/>
      <c r="AF112" s="375"/>
      <c r="AG112" s="375"/>
      <c r="AH112" s="375"/>
      <c r="AI112" s="375"/>
      <c r="AJ112" s="375"/>
      <c r="AK112" s="375"/>
      <c r="AL112" s="375"/>
      <c r="AM112" s="375"/>
      <c r="AN112" s="375"/>
      <c r="AO112" s="375"/>
      <c r="AP112" s="375"/>
      <c r="AQ112" s="375"/>
      <c r="AR112" s="375"/>
      <c r="AS112" s="375"/>
      <c r="AT112" s="375"/>
      <c r="AU112" s="375"/>
      <c r="AV112" s="375"/>
      <c r="AW112" s="375"/>
      <c r="AX112" s="375"/>
      <c r="AY112" s="375"/>
      <c r="AZ112" s="375"/>
      <c r="BA112" s="375"/>
      <c r="BB112" s="375"/>
      <c r="BC112" s="375"/>
      <c r="BD112" s="375"/>
    </row>
    <row r="113" spans="1:56" x14ac:dyDescent="0.2">
      <c r="A113" s="375"/>
      <c r="B113" s="375"/>
      <c r="C113" s="394"/>
      <c r="D113" s="394"/>
      <c r="E113" s="394"/>
      <c r="F113" s="394"/>
      <c r="G113" s="394"/>
      <c r="H113" s="375"/>
      <c r="I113" s="394"/>
      <c r="J113" s="394"/>
      <c r="K113" s="394"/>
      <c r="L113" s="394"/>
      <c r="M113" s="394"/>
      <c r="N113" s="375"/>
      <c r="O113" s="394"/>
      <c r="P113" s="394"/>
      <c r="Q113" s="394"/>
      <c r="R113" s="394"/>
      <c r="S113" s="394"/>
      <c r="T113" s="394"/>
      <c r="U113" s="394"/>
      <c r="V113" s="394"/>
      <c r="W113" s="394"/>
      <c r="X113" s="394"/>
      <c r="Y113" s="395"/>
      <c r="Z113" s="375"/>
      <c r="AA113" s="375"/>
      <c r="AB113" s="375"/>
      <c r="AC113" s="375"/>
      <c r="AD113" s="375"/>
      <c r="AE113" s="375"/>
      <c r="AF113" s="375"/>
      <c r="AG113" s="375"/>
      <c r="AH113" s="375"/>
      <c r="AI113" s="375"/>
      <c r="AJ113" s="375"/>
      <c r="AK113" s="375"/>
      <c r="AL113" s="375"/>
      <c r="AM113" s="375"/>
      <c r="AN113" s="375"/>
      <c r="AO113" s="375"/>
      <c r="AP113" s="375"/>
      <c r="AQ113" s="375"/>
      <c r="AR113" s="375"/>
      <c r="AS113" s="375"/>
      <c r="AT113" s="375"/>
      <c r="AU113" s="375"/>
      <c r="AV113" s="375"/>
      <c r="AW113" s="375"/>
      <c r="AX113" s="375"/>
      <c r="AY113" s="375"/>
      <c r="AZ113" s="375"/>
      <c r="BA113" s="375"/>
      <c r="BB113" s="375"/>
      <c r="BC113" s="375"/>
      <c r="BD113" s="375"/>
    </row>
    <row r="114" spans="1:56" x14ac:dyDescent="0.2">
      <c r="A114" s="375"/>
      <c r="B114" s="375"/>
      <c r="C114" s="394"/>
      <c r="D114" s="394"/>
      <c r="E114" s="394"/>
      <c r="F114" s="394"/>
      <c r="G114" s="394"/>
      <c r="H114" s="375"/>
      <c r="I114" s="394"/>
      <c r="J114" s="394"/>
      <c r="K114" s="394"/>
      <c r="L114" s="394"/>
      <c r="M114" s="394"/>
      <c r="N114" s="375"/>
      <c r="O114" s="394"/>
      <c r="P114" s="394"/>
      <c r="Q114" s="394"/>
      <c r="R114" s="394"/>
      <c r="S114" s="394"/>
      <c r="T114" s="394"/>
      <c r="U114" s="394"/>
      <c r="V114" s="394"/>
      <c r="W114" s="394"/>
      <c r="X114" s="394"/>
      <c r="Y114" s="395"/>
      <c r="Z114" s="375"/>
      <c r="AA114" s="375"/>
      <c r="AB114" s="375"/>
      <c r="AC114" s="375"/>
      <c r="AD114" s="375"/>
      <c r="AE114" s="375"/>
      <c r="AF114" s="375"/>
      <c r="AG114" s="375"/>
      <c r="AH114" s="375"/>
      <c r="AI114" s="375"/>
      <c r="AJ114" s="375"/>
      <c r="AK114" s="375"/>
      <c r="AL114" s="375"/>
      <c r="AM114" s="375"/>
      <c r="AN114" s="375"/>
      <c r="AO114" s="375"/>
      <c r="AP114" s="375"/>
      <c r="AQ114" s="375"/>
      <c r="AR114" s="375"/>
      <c r="AS114" s="375"/>
      <c r="AT114" s="375"/>
      <c r="AU114" s="375"/>
      <c r="AV114" s="375"/>
      <c r="AW114" s="375"/>
      <c r="AX114" s="375"/>
      <c r="AY114" s="375"/>
      <c r="AZ114" s="375"/>
      <c r="BA114" s="375"/>
      <c r="BB114" s="375"/>
      <c r="BC114" s="375"/>
      <c r="BD114" s="375"/>
    </row>
    <row r="115" spans="1:56" x14ac:dyDescent="0.2">
      <c r="A115" s="375"/>
      <c r="B115" s="375"/>
      <c r="C115" s="394"/>
      <c r="D115" s="394"/>
      <c r="E115" s="394"/>
      <c r="F115" s="394"/>
      <c r="G115" s="394"/>
      <c r="H115" s="375"/>
      <c r="I115" s="394"/>
      <c r="J115" s="394"/>
      <c r="K115" s="394"/>
      <c r="L115" s="394"/>
      <c r="M115" s="394"/>
      <c r="N115" s="375"/>
      <c r="O115" s="394"/>
      <c r="P115" s="394"/>
      <c r="Q115" s="394"/>
      <c r="R115" s="394"/>
      <c r="S115" s="394"/>
      <c r="T115" s="394"/>
      <c r="U115" s="394"/>
      <c r="V115" s="394"/>
      <c r="W115" s="394"/>
      <c r="X115" s="394"/>
      <c r="Y115" s="395"/>
      <c r="Z115" s="375"/>
      <c r="AA115" s="375"/>
      <c r="AB115" s="375"/>
      <c r="AC115" s="375"/>
      <c r="AD115" s="375"/>
      <c r="AE115" s="375"/>
      <c r="AF115" s="375"/>
      <c r="AG115" s="375"/>
      <c r="AH115" s="375"/>
      <c r="AI115" s="375"/>
      <c r="AJ115" s="375"/>
      <c r="AK115" s="375"/>
      <c r="AL115" s="375"/>
      <c r="AM115" s="375"/>
      <c r="AN115" s="375"/>
      <c r="AO115" s="375"/>
      <c r="AP115" s="375"/>
      <c r="AQ115" s="375"/>
      <c r="AR115" s="375"/>
      <c r="AS115" s="375"/>
      <c r="AT115" s="375"/>
      <c r="AU115" s="375"/>
      <c r="AV115" s="375"/>
      <c r="AW115" s="375"/>
      <c r="AX115" s="375"/>
      <c r="AY115" s="375"/>
      <c r="AZ115" s="375"/>
      <c r="BA115" s="375"/>
      <c r="BB115" s="375"/>
      <c r="BC115" s="375"/>
      <c r="BD115" s="375"/>
    </row>
    <row r="116" spans="1:56" x14ac:dyDescent="0.2">
      <c r="A116" s="375"/>
      <c r="B116" s="375"/>
      <c r="C116" s="394"/>
      <c r="D116" s="394"/>
      <c r="E116" s="394"/>
      <c r="F116" s="394"/>
      <c r="G116" s="394"/>
      <c r="H116" s="375"/>
      <c r="I116" s="394"/>
      <c r="J116" s="394"/>
      <c r="K116" s="394"/>
      <c r="L116" s="394"/>
      <c r="M116" s="394"/>
      <c r="N116" s="375"/>
      <c r="O116" s="394"/>
      <c r="P116" s="394"/>
      <c r="Q116" s="394"/>
      <c r="R116" s="394"/>
      <c r="S116" s="394"/>
      <c r="T116" s="394"/>
      <c r="U116" s="394"/>
      <c r="V116" s="394"/>
      <c r="W116" s="394"/>
      <c r="X116" s="394"/>
      <c r="Y116" s="395"/>
      <c r="Z116" s="375"/>
      <c r="AA116" s="375"/>
      <c r="AB116" s="375"/>
      <c r="AC116" s="375"/>
      <c r="AD116" s="375"/>
      <c r="AE116" s="375"/>
      <c r="AF116" s="375"/>
      <c r="AG116" s="375"/>
      <c r="AH116" s="375"/>
      <c r="AI116" s="375"/>
      <c r="AJ116" s="375"/>
      <c r="AK116" s="375"/>
      <c r="AL116" s="375"/>
      <c r="AM116" s="375"/>
      <c r="AN116" s="375"/>
      <c r="AO116" s="375"/>
      <c r="AP116" s="375"/>
      <c r="AQ116" s="375"/>
      <c r="AR116" s="375"/>
      <c r="AS116" s="375"/>
      <c r="AT116" s="375"/>
      <c r="AU116" s="375"/>
      <c r="AV116" s="375"/>
      <c r="AW116" s="375"/>
      <c r="AX116" s="375"/>
      <c r="AY116" s="375"/>
      <c r="AZ116" s="375"/>
      <c r="BA116" s="375"/>
      <c r="BB116" s="375"/>
      <c r="BC116" s="375"/>
      <c r="BD116" s="375"/>
    </row>
    <row r="117" spans="1:56" x14ac:dyDescent="0.2">
      <c r="A117" s="375"/>
      <c r="B117" s="375"/>
      <c r="C117" s="394"/>
      <c r="D117" s="394"/>
      <c r="E117" s="394"/>
      <c r="F117" s="394"/>
      <c r="G117" s="394"/>
      <c r="H117" s="375"/>
      <c r="I117" s="394"/>
      <c r="J117" s="394"/>
      <c r="K117" s="394"/>
      <c r="L117" s="394"/>
      <c r="M117" s="394"/>
      <c r="N117" s="375"/>
      <c r="O117" s="394"/>
      <c r="P117" s="394"/>
      <c r="Q117" s="394"/>
      <c r="R117" s="394"/>
      <c r="S117" s="394"/>
      <c r="T117" s="394"/>
      <c r="U117" s="394"/>
      <c r="V117" s="394"/>
      <c r="W117" s="394"/>
      <c r="X117" s="394"/>
      <c r="Y117" s="395"/>
      <c r="Z117" s="375"/>
      <c r="AA117" s="375"/>
      <c r="AB117" s="375"/>
      <c r="AC117" s="375"/>
      <c r="AD117" s="375"/>
      <c r="AE117" s="375"/>
      <c r="AF117" s="375"/>
      <c r="AG117" s="375"/>
      <c r="AH117" s="375"/>
      <c r="AI117" s="375"/>
      <c r="AJ117" s="375"/>
      <c r="AK117" s="375"/>
      <c r="AL117" s="375"/>
      <c r="AM117" s="375"/>
      <c r="AN117" s="375"/>
      <c r="AO117" s="375"/>
      <c r="AP117" s="375"/>
      <c r="AQ117" s="375"/>
      <c r="AR117" s="375"/>
      <c r="AS117" s="375"/>
      <c r="AT117" s="375"/>
      <c r="AU117" s="375"/>
      <c r="AV117" s="375"/>
      <c r="AW117" s="375"/>
      <c r="AX117" s="375"/>
      <c r="AY117" s="375"/>
      <c r="AZ117" s="375"/>
      <c r="BA117" s="375"/>
      <c r="BB117" s="375"/>
      <c r="BC117" s="375"/>
      <c r="BD117" s="375"/>
    </row>
    <row r="118" spans="1:56" x14ac:dyDescent="0.2">
      <c r="A118" s="375"/>
      <c r="B118" s="375"/>
      <c r="C118" s="394"/>
      <c r="D118" s="394"/>
      <c r="E118" s="394"/>
      <c r="F118" s="394"/>
      <c r="G118" s="394"/>
      <c r="H118" s="375"/>
      <c r="I118" s="394"/>
      <c r="J118" s="394"/>
      <c r="K118" s="394"/>
      <c r="L118" s="394"/>
      <c r="M118" s="394"/>
      <c r="N118" s="375"/>
      <c r="O118" s="394"/>
      <c r="P118" s="394"/>
      <c r="Q118" s="394"/>
      <c r="R118" s="394"/>
      <c r="S118" s="394"/>
      <c r="T118" s="394"/>
      <c r="U118" s="394"/>
      <c r="V118" s="394"/>
      <c r="W118" s="394"/>
      <c r="X118" s="394"/>
      <c r="Y118" s="395"/>
      <c r="Z118" s="375"/>
      <c r="AA118" s="375"/>
      <c r="AB118" s="375"/>
      <c r="AC118" s="375"/>
      <c r="AD118" s="375"/>
      <c r="AE118" s="375"/>
      <c r="AF118" s="375"/>
      <c r="AG118" s="375"/>
      <c r="AH118" s="375"/>
      <c r="AI118" s="375"/>
      <c r="AJ118" s="375"/>
      <c r="AK118" s="375"/>
      <c r="AL118" s="375"/>
      <c r="AM118" s="375"/>
      <c r="AN118" s="375"/>
      <c r="AO118" s="375"/>
      <c r="AP118" s="375"/>
      <c r="AQ118" s="375"/>
      <c r="AR118" s="375"/>
      <c r="AS118" s="375"/>
      <c r="AT118" s="375"/>
      <c r="AU118" s="375"/>
      <c r="AV118" s="375"/>
      <c r="AW118" s="375"/>
      <c r="AX118" s="375"/>
      <c r="AY118" s="375"/>
      <c r="AZ118" s="375"/>
      <c r="BA118" s="375"/>
      <c r="BB118" s="375"/>
      <c r="BC118" s="375"/>
      <c r="BD118" s="375"/>
    </row>
    <row r="119" spans="1:56" x14ac:dyDescent="0.2">
      <c r="A119" s="375"/>
      <c r="B119" s="375"/>
      <c r="C119" s="394"/>
      <c r="D119" s="394"/>
      <c r="E119" s="394"/>
      <c r="F119" s="394"/>
      <c r="G119" s="394"/>
      <c r="H119" s="375"/>
      <c r="I119" s="394"/>
      <c r="J119" s="394"/>
      <c r="K119" s="394"/>
      <c r="L119" s="394"/>
      <c r="M119" s="394"/>
      <c r="N119" s="375"/>
      <c r="O119" s="394"/>
      <c r="P119" s="394"/>
      <c r="Q119" s="394"/>
      <c r="R119" s="394"/>
      <c r="S119" s="394"/>
      <c r="T119" s="394"/>
      <c r="U119" s="394"/>
      <c r="V119" s="394"/>
      <c r="W119" s="394"/>
      <c r="X119" s="394"/>
      <c r="Y119" s="395"/>
      <c r="Z119" s="375"/>
      <c r="AA119" s="375"/>
      <c r="AB119" s="375"/>
      <c r="AC119" s="375"/>
      <c r="AD119" s="375"/>
      <c r="AE119" s="375"/>
      <c r="AF119" s="375"/>
      <c r="AG119" s="375"/>
      <c r="AH119" s="375"/>
      <c r="AI119" s="375"/>
      <c r="AJ119" s="375"/>
      <c r="AK119" s="375"/>
      <c r="AL119" s="375"/>
      <c r="AM119" s="375"/>
      <c r="AN119" s="375"/>
      <c r="AO119" s="375"/>
      <c r="AP119" s="375"/>
      <c r="AQ119" s="375"/>
      <c r="AR119" s="375"/>
      <c r="AS119" s="375"/>
      <c r="AT119" s="375"/>
      <c r="AU119" s="375"/>
      <c r="AV119" s="375"/>
      <c r="AW119" s="375"/>
      <c r="AX119" s="375"/>
      <c r="AY119" s="375"/>
      <c r="AZ119" s="375"/>
      <c r="BA119" s="375"/>
      <c r="BB119" s="375"/>
      <c r="BC119" s="375"/>
      <c r="BD119" s="375"/>
    </row>
    <row r="120" spans="1:56" x14ac:dyDescent="0.2">
      <c r="A120" s="375"/>
      <c r="B120" s="375"/>
      <c r="C120" s="394"/>
      <c r="D120" s="394"/>
      <c r="E120" s="394"/>
      <c r="F120" s="394"/>
      <c r="G120" s="394"/>
      <c r="H120" s="375"/>
      <c r="I120" s="394"/>
      <c r="J120" s="394"/>
      <c r="K120" s="394"/>
      <c r="L120" s="394"/>
      <c r="M120" s="394"/>
      <c r="N120" s="375"/>
      <c r="O120" s="394"/>
      <c r="P120" s="394"/>
      <c r="Q120" s="394"/>
      <c r="R120" s="394"/>
      <c r="S120" s="394"/>
      <c r="T120" s="394"/>
      <c r="U120" s="394"/>
      <c r="V120" s="394"/>
      <c r="W120" s="394"/>
      <c r="X120" s="394"/>
      <c r="Y120" s="395"/>
      <c r="Z120" s="375"/>
      <c r="AA120" s="375"/>
      <c r="AB120" s="375"/>
      <c r="AC120" s="375"/>
      <c r="AD120" s="375"/>
      <c r="AE120" s="375"/>
      <c r="AF120" s="375"/>
      <c r="AG120" s="375"/>
      <c r="AH120" s="375"/>
      <c r="AI120" s="375"/>
      <c r="AJ120" s="375"/>
      <c r="AK120" s="375"/>
      <c r="AL120" s="375"/>
      <c r="AM120" s="375"/>
      <c r="AN120" s="375"/>
      <c r="AO120" s="375"/>
      <c r="AP120" s="375"/>
      <c r="AQ120" s="375"/>
      <c r="AR120" s="375"/>
      <c r="AS120" s="375"/>
      <c r="AT120" s="375"/>
      <c r="AU120" s="375"/>
      <c r="AV120" s="375"/>
      <c r="AW120" s="375"/>
      <c r="AX120" s="375"/>
      <c r="AY120" s="375"/>
      <c r="AZ120" s="375"/>
      <c r="BA120" s="375"/>
      <c r="BB120" s="375"/>
      <c r="BC120" s="375"/>
      <c r="BD120" s="375"/>
    </row>
    <row r="121" spans="1:56" x14ac:dyDescent="0.2">
      <c r="A121" s="375"/>
      <c r="B121" s="375"/>
      <c r="C121" s="394"/>
      <c r="D121" s="394"/>
      <c r="E121" s="394"/>
      <c r="F121" s="394"/>
      <c r="G121" s="394"/>
      <c r="H121" s="375"/>
      <c r="I121" s="394"/>
      <c r="J121" s="394"/>
      <c r="K121" s="394"/>
      <c r="L121" s="394"/>
      <c r="M121" s="394"/>
      <c r="N121" s="375"/>
      <c r="O121" s="394"/>
      <c r="P121" s="394"/>
      <c r="Q121" s="394"/>
      <c r="R121" s="394"/>
      <c r="S121" s="394"/>
      <c r="T121" s="394"/>
      <c r="U121" s="394"/>
      <c r="V121" s="394"/>
      <c r="W121" s="394"/>
      <c r="X121" s="394"/>
      <c r="Y121" s="395"/>
      <c r="Z121" s="375"/>
      <c r="AA121" s="375"/>
      <c r="AB121" s="375"/>
      <c r="AC121" s="375"/>
      <c r="AD121" s="375"/>
      <c r="AE121" s="375"/>
      <c r="AF121" s="375"/>
      <c r="AG121" s="375"/>
      <c r="AH121" s="375"/>
      <c r="AI121" s="375"/>
      <c r="AJ121" s="375"/>
      <c r="AK121" s="375"/>
      <c r="AL121" s="375"/>
      <c r="AM121" s="375"/>
      <c r="AN121" s="375"/>
      <c r="AO121" s="375"/>
      <c r="AP121" s="375"/>
      <c r="AQ121" s="375"/>
      <c r="AR121" s="375"/>
      <c r="AS121" s="375"/>
      <c r="AT121" s="375"/>
      <c r="AU121" s="375"/>
      <c r="AV121" s="375"/>
      <c r="AW121" s="375"/>
      <c r="AX121" s="375"/>
      <c r="AY121" s="375"/>
      <c r="AZ121" s="375"/>
      <c r="BA121" s="375"/>
      <c r="BB121" s="375"/>
      <c r="BC121" s="375"/>
      <c r="BD121" s="375"/>
    </row>
    <row r="122" spans="1:56" x14ac:dyDescent="0.2">
      <c r="A122" s="375"/>
      <c r="B122" s="375"/>
      <c r="C122" s="394"/>
      <c r="D122" s="394"/>
      <c r="E122" s="394"/>
      <c r="F122" s="394"/>
      <c r="G122" s="394"/>
      <c r="H122" s="375"/>
      <c r="I122" s="394"/>
      <c r="J122" s="394"/>
      <c r="K122" s="394"/>
      <c r="L122" s="394"/>
      <c r="M122" s="394"/>
      <c r="N122" s="375"/>
      <c r="O122" s="394"/>
      <c r="P122" s="394"/>
      <c r="Q122" s="394"/>
      <c r="R122" s="394"/>
      <c r="S122" s="394"/>
      <c r="T122" s="394"/>
      <c r="U122" s="394"/>
      <c r="V122" s="394"/>
      <c r="W122" s="394"/>
      <c r="X122" s="394"/>
      <c r="Y122" s="395"/>
      <c r="Z122" s="375"/>
      <c r="AA122" s="375"/>
      <c r="AB122" s="375"/>
      <c r="AC122" s="375"/>
      <c r="AD122" s="375"/>
      <c r="AE122" s="375"/>
      <c r="AF122" s="375"/>
      <c r="AG122" s="375"/>
      <c r="AH122" s="375"/>
      <c r="AI122" s="375"/>
      <c r="AJ122" s="375"/>
      <c r="AK122" s="375"/>
      <c r="AL122" s="375"/>
      <c r="AM122" s="375"/>
      <c r="AN122" s="375"/>
      <c r="AO122" s="375"/>
      <c r="AP122" s="375"/>
      <c r="AQ122" s="375"/>
      <c r="AR122" s="375"/>
      <c r="AS122" s="375"/>
      <c r="AT122" s="375"/>
      <c r="AU122" s="375"/>
      <c r="AV122" s="375"/>
      <c r="AW122" s="375"/>
      <c r="AX122" s="375"/>
      <c r="AY122" s="375"/>
      <c r="AZ122" s="375"/>
      <c r="BA122" s="375"/>
      <c r="BB122" s="375"/>
      <c r="BC122" s="375"/>
      <c r="BD122" s="375"/>
    </row>
    <row r="123" spans="1:56" x14ac:dyDescent="0.2">
      <c r="A123" s="375"/>
      <c r="B123" s="375"/>
      <c r="C123" s="394"/>
      <c r="D123" s="394"/>
      <c r="E123" s="394"/>
      <c r="F123" s="394"/>
      <c r="G123" s="394"/>
      <c r="H123" s="375"/>
      <c r="I123" s="394"/>
      <c r="J123" s="394"/>
      <c r="K123" s="394"/>
      <c r="L123" s="394"/>
      <c r="M123" s="394"/>
      <c r="N123" s="375"/>
      <c r="O123" s="394"/>
      <c r="P123" s="394"/>
      <c r="Q123" s="394"/>
      <c r="R123" s="394"/>
      <c r="S123" s="394"/>
      <c r="T123" s="394"/>
      <c r="U123" s="394"/>
      <c r="V123" s="394"/>
      <c r="W123" s="394"/>
      <c r="X123" s="394"/>
      <c r="Y123" s="395"/>
      <c r="Z123" s="375"/>
      <c r="AA123" s="375"/>
      <c r="AB123" s="375"/>
      <c r="AC123" s="375"/>
      <c r="AD123" s="375"/>
      <c r="AE123" s="375"/>
      <c r="AF123" s="375"/>
      <c r="AG123" s="375"/>
      <c r="AH123" s="375"/>
      <c r="AI123" s="375"/>
      <c r="AJ123" s="375"/>
      <c r="AK123" s="375"/>
      <c r="AL123" s="375"/>
      <c r="AM123" s="375"/>
      <c r="AN123" s="375"/>
      <c r="AO123" s="375"/>
      <c r="AP123" s="375"/>
      <c r="AQ123" s="375"/>
      <c r="AR123" s="375"/>
      <c r="AS123" s="375"/>
      <c r="AT123" s="375"/>
      <c r="AU123" s="375"/>
      <c r="AV123" s="375"/>
      <c r="AW123" s="375"/>
      <c r="AX123" s="375"/>
      <c r="AY123" s="375"/>
      <c r="AZ123" s="375"/>
      <c r="BA123" s="375"/>
      <c r="BB123" s="375"/>
      <c r="BC123" s="375"/>
      <c r="BD123" s="375"/>
    </row>
    <row r="124" spans="1:56" x14ac:dyDescent="0.2">
      <c r="A124" s="375"/>
      <c r="B124" s="375"/>
      <c r="C124" s="394"/>
      <c r="D124" s="394"/>
      <c r="E124" s="394"/>
      <c r="F124" s="394"/>
      <c r="G124" s="394"/>
      <c r="H124" s="375"/>
      <c r="I124" s="394"/>
      <c r="J124" s="394"/>
      <c r="K124" s="394"/>
      <c r="L124" s="394"/>
      <c r="M124" s="394"/>
      <c r="N124" s="375"/>
      <c r="O124" s="394"/>
      <c r="P124" s="394"/>
      <c r="Q124" s="394"/>
      <c r="R124" s="394"/>
      <c r="S124" s="394"/>
      <c r="T124" s="394"/>
      <c r="U124" s="394"/>
      <c r="V124" s="394"/>
      <c r="W124" s="394"/>
      <c r="X124" s="394"/>
      <c r="Y124" s="395"/>
      <c r="Z124" s="375"/>
      <c r="AA124" s="375"/>
      <c r="AB124" s="375"/>
      <c r="AC124" s="375"/>
      <c r="AD124" s="375"/>
      <c r="AE124" s="375"/>
      <c r="AF124" s="375"/>
      <c r="AG124" s="375"/>
      <c r="AH124" s="375"/>
      <c r="AI124" s="375"/>
      <c r="AJ124" s="375"/>
      <c r="AK124" s="375"/>
      <c r="AL124" s="375"/>
      <c r="AM124" s="375"/>
      <c r="AN124" s="375"/>
      <c r="AO124" s="375"/>
      <c r="AP124" s="375"/>
      <c r="AQ124" s="375"/>
      <c r="AR124" s="375"/>
      <c r="AS124" s="375"/>
      <c r="AT124" s="375"/>
      <c r="AU124" s="375"/>
      <c r="AV124" s="375"/>
      <c r="AW124" s="375"/>
      <c r="AX124" s="375"/>
      <c r="AY124" s="375"/>
      <c r="AZ124" s="375"/>
      <c r="BA124" s="375"/>
      <c r="BB124" s="375"/>
      <c r="BC124" s="375"/>
      <c r="BD124" s="375"/>
    </row>
    <row r="125" spans="1:56" x14ac:dyDescent="0.2">
      <c r="A125" s="375"/>
      <c r="B125" s="375"/>
      <c r="C125" s="394"/>
      <c r="D125" s="394"/>
      <c r="E125" s="394"/>
      <c r="F125" s="394"/>
      <c r="G125" s="394"/>
      <c r="H125" s="375"/>
      <c r="I125" s="394"/>
      <c r="J125" s="394"/>
      <c r="K125" s="394"/>
      <c r="L125" s="394"/>
      <c r="M125" s="394"/>
      <c r="N125" s="375"/>
      <c r="O125" s="394"/>
      <c r="P125" s="394"/>
      <c r="Q125" s="394"/>
      <c r="R125" s="394"/>
      <c r="S125" s="394"/>
      <c r="T125" s="394"/>
      <c r="U125" s="394"/>
      <c r="V125" s="394"/>
      <c r="W125" s="394"/>
      <c r="X125" s="394"/>
      <c r="Y125" s="395"/>
      <c r="Z125" s="375"/>
      <c r="AA125" s="375"/>
      <c r="AB125" s="375"/>
      <c r="AC125" s="375"/>
      <c r="AD125" s="375"/>
      <c r="AE125" s="375"/>
      <c r="AF125" s="375"/>
      <c r="AG125" s="375"/>
      <c r="AH125" s="375"/>
      <c r="AI125" s="375"/>
      <c r="AJ125" s="375"/>
      <c r="AK125" s="375"/>
      <c r="AL125" s="375"/>
      <c r="AM125" s="375"/>
      <c r="AN125" s="375"/>
      <c r="AO125" s="375"/>
      <c r="AP125" s="375"/>
      <c r="AQ125" s="375"/>
      <c r="AR125" s="375"/>
      <c r="AS125" s="375"/>
      <c r="AT125" s="375"/>
      <c r="AU125" s="375"/>
      <c r="AV125" s="375"/>
      <c r="AW125" s="375"/>
      <c r="AX125" s="375"/>
      <c r="AY125" s="375"/>
      <c r="AZ125" s="375"/>
      <c r="BA125" s="375"/>
      <c r="BB125" s="375"/>
      <c r="BC125" s="375"/>
      <c r="BD125" s="375"/>
    </row>
    <row r="126" spans="1:56" x14ac:dyDescent="0.2">
      <c r="A126" s="375"/>
      <c r="B126" s="375"/>
      <c r="C126" s="394"/>
      <c r="D126" s="394"/>
      <c r="E126" s="394"/>
      <c r="F126" s="394"/>
      <c r="G126" s="394"/>
      <c r="H126" s="375"/>
      <c r="I126" s="394"/>
      <c r="J126" s="394"/>
      <c r="K126" s="394"/>
      <c r="L126" s="394"/>
      <c r="M126" s="394"/>
      <c r="N126" s="375"/>
      <c r="O126" s="394"/>
      <c r="P126" s="394"/>
      <c r="Q126" s="394"/>
      <c r="R126" s="394"/>
      <c r="S126" s="394"/>
      <c r="T126" s="394"/>
      <c r="U126" s="394"/>
      <c r="V126" s="394"/>
      <c r="W126" s="394"/>
      <c r="X126" s="394"/>
      <c r="Y126" s="395"/>
      <c r="Z126" s="375"/>
      <c r="AA126" s="375"/>
      <c r="AB126" s="375"/>
      <c r="AC126" s="375"/>
      <c r="AD126" s="375"/>
      <c r="AE126" s="375"/>
      <c r="AF126" s="375"/>
      <c r="AG126" s="375"/>
      <c r="AH126" s="375"/>
      <c r="AI126" s="375"/>
      <c r="AJ126" s="375"/>
      <c r="AK126" s="375"/>
      <c r="AL126" s="375"/>
      <c r="AM126" s="375"/>
      <c r="AN126" s="375"/>
      <c r="AO126" s="375"/>
      <c r="AP126" s="375"/>
      <c r="AQ126" s="375"/>
      <c r="AR126" s="375"/>
      <c r="AS126" s="375"/>
      <c r="AT126" s="375"/>
      <c r="AU126" s="375"/>
      <c r="AV126" s="375"/>
      <c r="AW126" s="375"/>
      <c r="AX126" s="375"/>
      <c r="AY126" s="375"/>
      <c r="AZ126" s="375"/>
      <c r="BA126" s="375"/>
      <c r="BB126" s="375"/>
      <c r="BC126" s="375"/>
      <c r="BD126" s="375"/>
    </row>
    <row r="127" spans="1:56" x14ac:dyDescent="0.2">
      <c r="A127" s="375"/>
      <c r="B127" s="375"/>
      <c r="C127" s="394"/>
      <c r="D127" s="394"/>
      <c r="E127" s="394"/>
      <c r="F127" s="394"/>
      <c r="G127" s="394"/>
      <c r="H127" s="375"/>
      <c r="I127" s="394"/>
      <c r="J127" s="394"/>
      <c r="K127" s="394"/>
      <c r="L127" s="394"/>
      <c r="M127" s="394"/>
      <c r="N127" s="375"/>
      <c r="O127" s="394"/>
      <c r="P127" s="394"/>
      <c r="Q127" s="394"/>
      <c r="R127" s="394"/>
      <c r="S127" s="394"/>
      <c r="T127" s="394"/>
      <c r="U127" s="394"/>
      <c r="V127" s="394"/>
      <c r="W127" s="394"/>
      <c r="X127" s="394"/>
      <c r="Y127" s="395"/>
      <c r="Z127" s="375"/>
      <c r="AA127" s="375"/>
      <c r="AB127" s="375"/>
      <c r="AC127" s="375"/>
      <c r="AD127" s="375"/>
      <c r="AE127" s="375"/>
      <c r="AF127" s="375"/>
      <c r="AG127" s="375"/>
      <c r="AH127" s="375"/>
      <c r="AI127" s="375"/>
      <c r="AJ127" s="375"/>
      <c r="AK127" s="375"/>
      <c r="AL127" s="375"/>
      <c r="AM127" s="375"/>
      <c r="AN127" s="375"/>
      <c r="AO127" s="375"/>
      <c r="AP127" s="375"/>
      <c r="AQ127" s="375"/>
      <c r="AR127" s="375"/>
      <c r="AS127" s="375"/>
      <c r="AT127" s="375"/>
      <c r="AU127" s="375"/>
      <c r="AV127" s="375"/>
      <c r="AW127" s="375"/>
      <c r="AX127" s="375"/>
      <c r="AY127" s="375"/>
      <c r="AZ127" s="375"/>
      <c r="BA127" s="375"/>
      <c r="BB127" s="375"/>
      <c r="BC127" s="375"/>
      <c r="BD127" s="375"/>
    </row>
    <row r="128" spans="1:56" x14ac:dyDescent="0.2">
      <c r="A128" s="375"/>
      <c r="B128" s="375"/>
      <c r="C128" s="394"/>
      <c r="D128" s="394"/>
      <c r="E128" s="394"/>
      <c r="F128" s="394"/>
      <c r="G128" s="394"/>
      <c r="H128" s="375"/>
      <c r="I128" s="394"/>
      <c r="J128" s="394"/>
      <c r="K128" s="394"/>
      <c r="L128" s="394"/>
      <c r="M128" s="394"/>
      <c r="N128" s="375"/>
      <c r="O128" s="394"/>
      <c r="P128" s="394"/>
      <c r="Q128" s="394"/>
      <c r="R128" s="394"/>
      <c r="S128" s="394"/>
      <c r="T128" s="394"/>
      <c r="U128" s="394"/>
      <c r="V128" s="394"/>
      <c r="W128" s="394"/>
      <c r="X128" s="394"/>
      <c r="Y128" s="395"/>
      <c r="Z128" s="375"/>
      <c r="AA128" s="375"/>
      <c r="AB128" s="375"/>
      <c r="AC128" s="375"/>
      <c r="AD128" s="375"/>
      <c r="AE128" s="375"/>
      <c r="AF128" s="375"/>
      <c r="AG128" s="375"/>
      <c r="AH128" s="375"/>
      <c r="AI128" s="375"/>
      <c r="AJ128" s="375"/>
      <c r="AK128" s="375"/>
      <c r="AL128" s="375"/>
      <c r="AM128" s="375"/>
      <c r="AN128" s="375"/>
      <c r="AO128" s="375"/>
      <c r="AP128" s="375"/>
      <c r="AQ128" s="375"/>
      <c r="AR128" s="375"/>
      <c r="AS128" s="375"/>
      <c r="AT128" s="375"/>
      <c r="AU128" s="375"/>
      <c r="AV128" s="375"/>
      <c r="AW128" s="375"/>
      <c r="AX128" s="375"/>
      <c r="AY128" s="375"/>
      <c r="AZ128" s="375"/>
      <c r="BA128" s="375"/>
      <c r="BB128" s="375"/>
      <c r="BC128" s="375"/>
      <c r="BD128" s="375"/>
    </row>
    <row r="129" spans="1:56" x14ac:dyDescent="0.2">
      <c r="A129" s="375"/>
      <c r="B129" s="375"/>
      <c r="C129" s="394"/>
      <c r="D129" s="394"/>
      <c r="E129" s="394"/>
      <c r="F129" s="394"/>
      <c r="G129" s="394"/>
      <c r="H129" s="375"/>
      <c r="I129" s="394"/>
      <c r="J129" s="394"/>
      <c r="K129" s="394"/>
      <c r="L129" s="394"/>
      <c r="M129" s="394"/>
      <c r="N129" s="375"/>
      <c r="O129" s="394"/>
      <c r="P129" s="394"/>
      <c r="Q129" s="394"/>
      <c r="R129" s="394"/>
      <c r="S129" s="394"/>
      <c r="T129" s="394"/>
      <c r="U129" s="394"/>
      <c r="V129" s="394"/>
      <c r="W129" s="394"/>
      <c r="X129" s="394"/>
      <c r="Y129" s="395"/>
      <c r="Z129" s="375"/>
      <c r="AA129" s="375"/>
      <c r="AB129" s="375"/>
      <c r="AC129" s="375"/>
      <c r="AD129" s="375"/>
      <c r="AE129" s="375"/>
      <c r="AF129" s="375"/>
      <c r="AG129" s="375"/>
      <c r="AH129" s="375"/>
      <c r="AI129" s="375"/>
      <c r="AJ129" s="375"/>
      <c r="AK129" s="375"/>
      <c r="AL129" s="375"/>
      <c r="AM129" s="375"/>
      <c r="AN129" s="375"/>
      <c r="AO129" s="375"/>
      <c r="AP129" s="375"/>
      <c r="AQ129" s="375"/>
      <c r="AR129" s="375"/>
      <c r="AS129" s="375"/>
      <c r="AT129" s="375"/>
      <c r="AU129" s="375"/>
      <c r="AV129" s="375"/>
      <c r="AW129" s="375"/>
      <c r="AX129" s="375"/>
      <c r="AY129" s="375"/>
      <c r="AZ129" s="375"/>
      <c r="BA129" s="375"/>
      <c r="BB129" s="375"/>
      <c r="BC129" s="375"/>
      <c r="BD129" s="375"/>
    </row>
    <row r="130" spans="1:56" x14ac:dyDescent="0.2">
      <c r="A130" s="375"/>
      <c r="B130" s="375"/>
      <c r="C130" s="394"/>
      <c r="D130" s="394"/>
      <c r="E130" s="394"/>
      <c r="F130" s="394"/>
      <c r="G130" s="394"/>
      <c r="H130" s="375"/>
      <c r="I130" s="394"/>
      <c r="J130" s="394"/>
      <c r="K130" s="394"/>
      <c r="L130" s="394"/>
      <c r="M130" s="394"/>
      <c r="N130" s="375"/>
      <c r="O130" s="394"/>
      <c r="P130" s="394"/>
      <c r="Q130" s="394"/>
      <c r="R130" s="394"/>
      <c r="S130" s="394"/>
      <c r="T130" s="394"/>
      <c r="U130" s="394"/>
      <c r="V130" s="394"/>
      <c r="W130" s="394"/>
      <c r="X130" s="394"/>
      <c r="Y130" s="395"/>
      <c r="Z130" s="375"/>
      <c r="AA130" s="375"/>
      <c r="AB130" s="375"/>
      <c r="AC130" s="375"/>
      <c r="AD130" s="375"/>
      <c r="AE130" s="375"/>
      <c r="AF130" s="375"/>
      <c r="AG130" s="375"/>
      <c r="AH130" s="375"/>
      <c r="AI130" s="375"/>
      <c r="AJ130" s="375"/>
      <c r="AK130" s="375"/>
      <c r="AL130" s="375"/>
      <c r="AM130" s="375"/>
      <c r="AN130" s="375"/>
      <c r="AO130" s="375"/>
      <c r="AP130" s="375"/>
      <c r="AQ130" s="375"/>
      <c r="AR130" s="375"/>
      <c r="AS130" s="375"/>
      <c r="AT130" s="375"/>
      <c r="AU130" s="375"/>
      <c r="AV130" s="375"/>
      <c r="AW130" s="375"/>
      <c r="AX130" s="375"/>
      <c r="AY130" s="375"/>
      <c r="AZ130" s="375"/>
      <c r="BA130" s="375"/>
      <c r="BB130" s="375"/>
      <c r="BC130" s="375"/>
      <c r="BD130" s="375"/>
    </row>
    <row r="131" spans="1:56" x14ac:dyDescent="0.2">
      <c r="A131" s="375"/>
      <c r="B131" s="375"/>
      <c r="C131" s="394"/>
      <c r="D131" s="394"/>
      <c r="E131" s="394"/>
      <c r="F131" s="394"/>
      <c r="G131" s="394"/>
      <c r="H131" s="375"/>
      <c r="I131" s="394"/>
      <c r="J131" s="394"/>
      <c r="K131" s="394"/>
      <c r="L131" s="394"/>
      <c r="M131" s="394"/>
      <c r="N131" s="375"/>
      <c r="O131" s="394"/>
      <c r="P131" s="394"/>
      <c r="Q131" s="394"/>
      <c r="R131" s="394"/>
      <c r="S131" s="394"/>
      <c r="T131" s="394"/>
      <c r="U131" s="394"/>
      <c r="V131" s="394"/>
      <c r="W131" s="394"/>
      <c r="X131" s="394"/>
      <c r="Y131" s="395"/>
      <c r="Z131" s="375"/>
      <c r="AA131" s="375"/>
      <c r="AB131" s="375"/>
      <c r="AC131" s="375"/>
      <c r="AD131" s="375"/>
      <c r="AE131" s="375"/>
      <c r="AF131" s="375"/>
      <c r="AG131" s="375"/>
      <c r="AH131" s="375"/>
      <c r="AI131" s="375"/>
      <c r="AJ131" s="375"/>
      <c r="AK131" s="375"/>
      <c r="AL131" s="375"/>
      <c r="AM131" s="375"/>
      <c r="AN131" s="375"/>
      <c r="AO131" s="375"/>
      <c r="AP131" s="375"/>
      <c r="AQ131" s="375"/>
      <c r="AR131" s="375"/>
      <c r="AS131" s="375"/>
      <c r="AT131" s="375"/>
      <c r="AU131" s="375"/>
      <c r="AV131" s="375"/>
      <c r="AW131" s="375"/>
      <c r="AX131" s="375"/>
      <c r="AY131" s="375"/>
      <c r="AZ131" s="375"/>
      <c r="BA131" s="375"/>
      <c r="BB131" s="375"/>
      <c r="BC131" s="375"/>
      <c r="BD131" s="375"/>
    </row>
    <row r="132" spans="1:56" x14ac:dyDescent="0.2">
      <c r="A132" s="375"/>
      <c r="B132" s="375"/>
      <c r="C132" s="394"/>
      <c r="D132" s="394"/>
      <c r="E132" s="394"/>
      <c r="F132" s="394"/>
      <c r="G132" s="394"/>
      <c r="H132" s="375"/>
      <c r="I132" s="394"/>
      <c r="J132" s="394"/>
      <c r="K132" s="394"/>
      <c r="L132" s="394"/>
      <c r="M132" s="394"/>
      <c r="N132" s="375"/>
      <c r="O132" s="394"/>
      <c r="P132" s="394"/>
      <c r="Q132" s="394"/>
      <c r="R132" s="394"/>
      <c r="S132" s="394"/>
      <c r="T132" s="394"/>
      <c r="U132" s="394"/>
      <c r="V132" s="394"/>
      <c r="W132" s="394"/>
      <c r="X132" s="394"/>
      <c r="Y132" s="395"/>
      <c r="Z132" s="375"/>
      <c r="AA132" s="375"/>
      <c r="AB132" s="375"/>
      <c r="AC132" s="375"/>
      <c r="AD132" s="375"/>
      <c r="AE132" s="375"/>
      <c r="AF132" s="375"/>
      <c r="AG132" s="375"/>
      <c r="AH132" s="375"/>
      <c r="AI132" s="375"/>
      <c r="AJ132" s="375"/>
      <c r="AK132" s="375"/>
      <c r="AL132" s="375"/>
      <c r="AM132" s="375"/>
      <c r="AN132" s="375"/>
      <c r="AO132" s="375"/>
      <c r="AP132" s="375"/>
      <c r="AQ132" s="375"/>
      <c r="AR132" s="375"/>
      <c r="AS132" s="375"/>
      <c r="AT132" s="375"/>
      <c r="AU132" s="375"/>
      <c r="AV132" s="375"/>
      <c r="AW132" s="375"/>
      <c r="AX132" s="375"/>
      <c r="AY132" s="375"/>
      <c r="AZ132" s="375"/>
      <c r="BA132" s="375"/>
      <c r="BB132" s="375"/>
      <c r="BC132" s="375"/>
      <c r="BD132" s="375"/>
    </row>
    <row r="133" spans="1:56" x14ac:dyDescent="0.2">
      <c r="A133" s="375"/>
      <c r="B133" s="375"/>
      <c r="C133" s="394"/>
      <c r="D133" s="394"/>
      <c r="E133" s="394"/>
      <c r="F133" s="394"/>
      <c r="G133" s="394"/>
      <c r="H133" s="375"/>
      <c r="I133" s="394"/>
      <c r="J133" s="394"/>
      <c r="K133" s="394"/>
      <c r="L133" s="394"/>
      <c r="M133" s="394"/>
      <c r="N133" s="375"/>
      <c r="O133" s="394"/>
      <c r="P133" s="394"/>
      <c r="Q133" s="394"/>
      <c r="R133" s="394"/>
      <c r="S133" s="394"/>
      <c r="T133" s="394"/>
      <c r="U133" s="394"/>
      <c r="V133" s="394"/>
      <c r="W133" s="394"/>
      <c r="X133" s="394"/>
      <c r="Y133" s="395"/>
      <c r="Z133" s="375"/>
      <c r="AA133" s="375"/>
      <c r="AB133" s="375"/>
      <c r="AC133" s="375"/>
      <c r="AD133" s="375"/>
      <c r="AE133" s="375"/>
      <c r="AF133" s="375"/>
      <c r="AG133" s="375"/>
      <c r="AH133" s="375"/>
      <c r="AI133" s="375"/>
      <c r="AJ133" s="375"/>
      <c r="AK133" s="375"/>
      <c r="AL133" s="375"/>
      <c r="AM133" s="375"/>
      <c r="AN133" s="375"/>
      <c r="AO133" s="375"/>
      <c r="AP133" s="375"/>
      <c r="AQ133" s="375"/>
      <c r="AR133" s="375"/>
      <c r="AS133" s="375"/>
      <c r="AT133" s="375"/>
      <c r="AU133" s="375"/>
      <c r="AV133" s="375"/>
      <c r="AW133" s="375"/>
      <c r="AX133" s="375"/>
      <c r="AY133" s="375"/>
      <c r="AZ133" s="375"/>
      <c r="BA133" s="375"/>
      <c r="BB133" s="375"/>
      <c r="BC133" s="375"/>
      <c r="BD133" s="375"/>
    </row>
    <row r="134" spans="1:56" x14ac:dyDescent="0.2">
      <c r="A134" s="375"/>
      <c r="B134" s="375"/>
      <c r="C134" s="394"/>
      <c r="D134" s="394"/>
      <c r="E134" s="394"/>
      <c r="F134" s="394"/>
      <c r="G134" s="394"/>
      <c r="H134" s="375"/>
      <c r="I134" s="394"/>
      <c r="J134" s="394"/>
      <c r="K134" s="394"/>
      <c r="L134" s="394"/>
      <c r="M134" s="394"/>
      <c r="N134" s="375"/>
      <c r="O134" s="394"/>
      <c r="P134" s="394"/>
      <c r="Q134" s="394"/>
      <c r="R134" s="394"/>
      <c r="S134" s="394"/>
      <c r="T134" s="394"/>
      <c r="U134" s="394"/>
      <c r="V134" s="394"/>
      <c r="W134" s="394"/>
      <c r="X134" s="394"/>
      <c r="Y134" s="395"/>
      <c r="Z134" s="375"/>
      <c r="AA134" s="375"/>
      <c r="AB134" s="375"/>
      <c r="AC134" s="375"/>
      <c r="AD134" s="375"/>
      <c r="AE134" s="375"/>
      <c r="AF134" s="375"/>
      <c r="AG134" s="375"/>
      <c r="AH134" s="375"/>
      <c r="AI134" s="375"/>
      <c r="AJ134" s="375"/>
      <c r="AK134" s="375"/>
      <c r="AL134" s="375"/>
      <c r="AM134" s="375"/>
      <c r="AN134" s="375"/>
      <c r="AO134" s="375"/>
      <c r="AP134" s="375"/>
      <c r="AQ134" s="375"/>
      <c r="AR134" s="375"/>
      <c r="AS134" s="375"/>
      <c r="AT134" s="375"/>
      <c r="AU134" s="375"/>
      <c r="AV134" s="375"/>
      <c r="AW134" s="375"/>
      <c r="AX134" s="375"/>
      <c r="AY134" s="375"/>
      <c r="AZ134" s="375"/>
      <c r="BA134" s="375"/>
      <c r="BB134" s="375"/>
      <c r="BC134" s="375"/>
      <c r="BD134" s="375"/>
    </row>
    <row r="135" spans="1:56" x14ac:dyDescent="0.2">
      <c r="A135" s="375"/>
      <c r="B135" s="375"/>
      <c r="C135" s="394"/>
      <c r="D135" s="394"/>
      <c r="E135" s="394"/>
      <c r="F135" s="394"/>
      <c r="G135" s="394"/>
      <c r="H135" s="375"/>
      <c r="I135" s="394"/>
      <c r="J135" s="394"/>
      <c r="K135" s="394"/>
      <c r="L135" s="394"/>
      <c r="M135" s="394"/>
      <c r="N135" s="375"/>
      <c r="O135" s="394"/>
      <c r="P135" s="394"/>
      <c r="Q135" s="394"/>
      <c r="R135" s="394"/>
      <c r="S135" s="394"/>
      <c r="T135" s="394"/>
      <c r="U135" s="394"/>
      <c r="V135" s="394"/>
      <c r="W135" s="394"/>
      <c r="X135" s="394"/>
      <c r="Y135" s="395"/>
      <c r="Z135" s="375"/>
      <c r="AA135" s="375"/>
      <c r="AB135" s="375"/>
      <c r="AC135" s="375"/>
      <c r="AD135" s="375"/>
      <c r="AE135" s="375"/>
      <c r="AF135" s="375"/>
      <c r="AG135" s="375"/>
      <c r="AH135" s="375"/>
      <c r="AI135" s="375"/>
      <c r="AJ135" s="375"/>
      <c r="AK135" s="375"/>
      <c r="AL135" s="375"/>
      <c r="AM135" s="375"/>
      <c r="AN135" s="375"/>
      <c r="AO135" s="375"/>
      <c r="AP135" s="375"/>
      <c r="AQ135" s="375"/>
      <c r="AR135" s="375"/>
      <c r="AS135" s="375"/>
      <c r="AT135" s="375"/>
      <c r="AU135" s="375"/>
      <c r="AV135" s="375"/>
      <c r="AW135" s="375"/>
      <c r="AX135" s="375"/>
      <c r="AY135" s="375"/>
      <c r="AZ135" s="375"/>
      <c r="BA135" s="375"/>
      <c r="BB135" s="375"/>
      <c r="BC135" s="375"/>
      <c r="BD135" s="375"/>
    </row>
    <row r="136" spans="1:56" x14ac:dyDescent="0.2">
      <c r="A136" s="375"/>
      <c r="B136" s="375"/>
      <c r="C136" s="394"/>
      <c r="D136" s="394"/>
      <c r="E136" s="394"/>
      <c r="F136" s="394"/>
      <c r="G136" s="394"/>
      <c r="H136" s="375"/>
      <c r="I136" s="394"/>
      <c r="J136" s="394"/>
      <c r="K136" s="394"/>
      <c r="L136" s="394"/>
      <c r="M136" s="394"/>
      <c r="N136" s="375"/>
      <c r="O136" s="394"/>
      <c r="P136" s="394"/>
      <c r="Q136" s="394"/>
      <c r="R136" s="394"/>
      <c r="S136" s="394"/>
      <c r="T136" s="394"/>
      <c r="U136" s="394"/>
      <c r="V136" s="394"/>
      <c r="W136" s="394"/>
      <c r="X136" s="394"/>
      <c r="Y136" s="395"/>
      <c r="Z136" s="375"/>
      <c r="AA136" s="375"/>
      <c r="AB136" s="375"/>
      <c r="AC136" s="375"/>
      <c r="AD136" s="375"/>
      <c r="AE136" s="375"/>
      <c r="AF136" s="375"/>
      <c r="AG136" s="375"/>
      <c r="AH136" s="375"/>
      <c r="AI136" s="375"/>
      <c r="AJ136" s="375"/>
      <c r="AK136" s="375"/>
      <c r="AL136" s="375"/>
      <c r="AM136" s="375"/>
      <c r="AN136" s="375"/>
      <c r="AO136" s="375"/>
      <c r="AP136" s="375"/>
      <c r="AQ136" s="375"/>
      <c r="AR136" s="375"/>
      <c r="AS136" s="375"/>
      <c r="AT136" s="375"/>
      <c r="AU136" s="375"/>
      <c r="AV136" s="375"/>
      <c r="AW136" s="375"/>
      <c r="AX136" s="375"/>
      <c r="AY136" s="375"/>
      <c r="AZ136" s="375"/>
      <c r="BA136" s="375"/>
      <c r="BB136" s="375"/>
      <c r="BC136" s="375"/>
      <c r="BD136" s="375"/>
    </row>
    <row r="137" spans="1:56" x14ac:dyDescent="0.2">
      <c r="A137" s="375"/>
      <c r="B137" s="375"/>
      <c r="C137" s="394"/>
      <c r="D137" s="394"/>
      <c r="E137" s="394"/>
      <c r="F137" s="394"/>
      <c r="G137" s="394"/>
      <c r="H137" s="375"/>
      <c r="I137" s="394"/>
      <c r="J137" s="394"/>
      <c r="K137" s="394"/>
      <c r="L137" s="394"/>
      <c r="M137" s="394"/>
      <c r="N137" s="375"/>
      <c r="O137" s="394"/>
      <c r="P137" s="394"/>
      <c r="Q137" s="394"/>
      <c r="R137" s="394"/>
      <c r="S137" s="394"/>
      <c r="T137" s="394"/>
      <c r="U137" s="394"/>
      <c r="V137" s="394"/>
      <c r="W137" s="394"/>
      <c r="X137" s="394"/>
      <c r="Y137" s="395"/>
      <c r="Z137" s="375"/>
      <c r="AA137" s="375"/>
      <c r="AB137" s="375"/>
      <c r="AC137" s="375"/>
      <c r="AD137" s="375"/>
      <c r="AE137" s="375"/>
      <c r="AF137" s="375"/>
      <c r="AG137" s="375"/>
      <c r="AH137" s="375"/>
      <c r="AI137" s="375"/>
      <c r="AJ137" s="375"/>
      <c r="AK137" s="375"/>
      <c r="AL137" s="375"/>
      <c r="AM137" s="375"/>
      <c r="AN137" s="375"/>
      <c r="AO137" s="375"/>
      <c r="AP137" s="375"/>
      <c r="AQ137" s="375"/>
      <c r="AR137" s="375"/>
      <c r="AS137" s="375"/>
      <c r="AT137" s="375"/>
      <c r="AU137" s="375"/>
      <c r="AV137" s="375"/>
      <c r="AW137" s="375"/>
      <c r="AX137" s="375"/>
      <c r="AY137" s="375"/>
      <c r="AZ137" s="375"/>
      <c r="BA137" s="375"/>
      <c r="BB137" s="375"/>
      <c r="BC137" s="375"/>
      <c r="BD137" s="375"/>
    </row>
    <row r="138" spans="1:56" x14ac:dyDescent="0.2">
      <c r="A138" s="375"/>
      <c r="B138" s="375"/>
      <c r="C138" s="394"/>
      <c r="D138" s="394"/>
      <c r="E138" s="394"/>
      <c r="F138" s="394"/>
      <c r="G138" s="394"/>
      <c r="H138" s="375"/>
      <c r="I138" s="394"/>
      <c r="J138" s="394"/>
      <c r="K138" s="394"/>
      <c r="L138" s="394"/>
      <c r="M138" s="394"/>
      <c r="N138" s="375"/>
      <c r="O138" s="394"/>
      <c r="P138" s="394"/>
      <c r="Q138" s="394"/>
      <c r="R138" s="394"/>
      <c r="S138" s="394"/>
      <c r="T138" s="394"/>
      <c r="U138" s="394"/>
      <c r="V138" s="394"/>
      <c r="W138" s="394"/>
      <c r="X138" s="394"/>
      <c r="Y138" s="395"/>
      <c r="Z138" s="375"/>
      <c r="AA138" s="375"/>
      <c r="AB138" s="375"/>
      <c r="AC138" s="375"/>
      <c r="AD138" s="375"/>
      <c r="AE138" s="375"/>
      <c r="AF138" s="375"/>
      <c r="AG138" s="375"/>
      <c r="AH138" s="375"/>
      <c r="AI138" s="375"/>
      <c r="AJ138" s="375"/>
      <c r="AK138" s="375"/>
      <c r="AL138" s="375"/>
      <c r="AM138" s="375"/>
      <c r="AN138" s="375"/>
      <c r="AO138" s="375"/>
      <c r="AP138" s="375"/>
      <c r="AQ138" s="375"/>
      <c r="AR138" s="375"/>
      <c r="AS138" s="375"/>
      <c r="AT138" s="375"/>
      <c r="AU138" s="375"/>
      <c r="AV138" s="375"/>
      <c r="AW138" s="375"/>
      <c r="AX138" s="375"/>
      <c r="AY138" s="375"/>
      <c r="AZ138" s="375"/>
      <c r="BA138" s="375"/>
      <c r="BB138" s="375"/>
      <c r="BC138" s="375"/>
      <c r="BD138" s="375"/>
    </row>
    <row r="139" spans="1:56" x14ac:dyDescent="0.2">
      <c r="A139" s="375"/>
      <c r="B139" s="375"/>
      <c r="C139" s="394"/>
      <c r="D139" s="394"/>
      <c r="E139" s="394"/>
      <c r="F139" s="394"/>
      <c r="G139" s="394"/>
      <c r="H139" s="375"/>
      <c r="I139" s="394"/>
      <c r="J139" s="394"/>
      <c r="K139" s="394"/>
      <c r="L139" s="394"/>
      <c r="M139" s="394"/>
      <c r="N139" s="375"/>
      <c r="O139" s="394"/>
      <c r="P139" s="394"/>
      <c r="Q139" s="394"/>
      <c r="R139" s="394"/>
      <c r="S139" s="394"/>
      <c r="T139" s="394"/>
      <c r="U139" s="394"/>
      <c r="V139" s="394"/>
      <c r="W139" s="394"/>
      <c r="X139" s="394"/>
      <c r="Y139" s="395"/>
      <c r="Z139" s="375"/>
      <c r="AA139" s="375"/>
      <c r="AB139" s="375"/>
      <c r="AC139" s="375"/>
      <c r="AD139" s="375"/>
      <c r="AE139" s="375"/>
      <c r="AF139" s="375"/>
      <c r="AG139" s="375"/>
      <c r="AH139" s="375"/>
      <c r="AI139" s="375"/>
      <c r="AJ139" s="375"/>
      <c r="AK139" s="375"/>
      <c r="AL139" s="375"/>
      <c r="AM139" s="375"/>
      <c r="AN139" s="375"/>
      <c r="AO139" s="375"/>
      <c r="AP139" s="375"/>
      <c r="AQ139" s="375"/>
      <c r="AR139" s="375"/>
      <c r="AS139" s="375"/>
      <c r="AT139" s="375"/>
      <c r="AU139" s="375"/>
      <c r="AV139" s="375"/>
      <c r="AW139" s="375"/>
      <c r="AX139" s="375"/>
      <c r="AY139" s="375"/>
      <c r="AZ139" s="375"/>
      <c r="BA139" s="375"/>
      <c r="BB139" s="375"/>
      <c r="BC139" s="375"/>
      <c r="BD139" s="375"/>
    </row>
    <row r="140" spans="1:56" x14ac:dyDescent="0.2">
      <c r="A140" s="375"/>
      <c r="B140" s="375"/>
      <c r="C140" s="394"/>
      <c r="D140" s="394"/>
      <c r="E140" s="394"/>
      <c r="F140" s="394"/>
      <c r="G140" s="394"/>
      <c r="H140" s="375"/>
      <c r="I140" s="394"/>
      <c r="J140" s="394"/>
      <c r="K140" s="394"/>
      <c r="L140" s="394"/>
      <c r="M140" s="394"/>
      <c r="N140" s="375"/>
      <c r="O140" s="394"/>
      <c r="P140" s="394"/>
      <c r="Q140" s="394"/>
      <c r="R140" s="394"/>
      <c r="S140" s="394"/>
      <c r="T140" s="394"/>
      <c r="U140" s="394"/>
      <c r="V140" s="394"/>
      <c r="W140" s="394"/>
      <c r="X140" s="394"/>
      <c r="Y140" s="395"/>
      <c r="Z140" s="375"/>
      <c r="AA140" s="375"/>
      <c r="AB140" s="375"/>
      <c r="AC140" s="375"/>
      <c r="AD140" s="375"/>
      <c r="AE140" s="375"/>
      <c r="AF140" s="375"/>
      <c r="AG140" s="375"/>
      <c r="AH140" s="375"/>
      <c r="AI140" s="375"/>
      <c r="AJ140" s="375"/>
      <c r="AK140" s="375"/>
      <c r="AL140" s="375"/>
      <c r="AM140" s="375"/>
      <c r="AN140" s="375"/>
      <c r="AO140" s="375"/>
      <c r="AP140" s="375"/>
      <c r="AQ140" s="375"/>
      <c r="AR140" s="375"/>
      <c r="AS140" s="375"/>
      <c r="AT140" s="375"/>
      <c r="AU140" s="375"/>
      <c r="AV140" s="375"/>
      <c r="AW140" s="375"/>
      <c r="AX140" s="375"/>
      <c r="AY140" s="375"/>
      <c r="AZ140" s="375"/>
      <c r="BA140" s="375"/>
      <c r="BB140" s="375"/>
      <c r="BC140" s="375"/>
      <c r="BD140" s="375"/>
    </row>
    <row r="141" spans="1:56" x14ac:dyDescent="0.2">
      <c r="A141" s="375"/>
      <c r="B141" s="375"/>
      <c r="C141" s="394"/>
      <c r="D141" s="394"/>
      <c r="E141" s="394"/>
      <c r="F141" s="394"/>
      <c r="G141" s="394"/>
      <c r="H141" s="375"/>
      <c r="I141" s="394"/>
      <c r="J141" s="394"/>
      <c r="K141" s="394"/>
      <c r="L141" s="394"/>
      <c r="M141" s="394"/>
      <c r="N141" s="375"/>
      <c r="O141" s="394"/>
      <c r="P141" s="394"/>
      <c r="Q141" s="394"/>
      <c r="R141" s="394"/>
      <c r="S141" s="394"/>
      <c r="T141" s="394"/>
      <c r="U141" s="394"/>
      <c r="V141" s="394"/>
      <c r="W141" s="394"/>
      <c r="X141" s="394"/>
      <c r="Y141" s="395"/>
      <c r="Z141" s="375"/>
      <c r="AA141" s="375"/>
      <c r="AB141" s="375"/>
      <c r="AC141" s="375"/>
      <c r="AD141" s="375"/>
      <c r="AE141" s="375"/>
      <c r="AF141" s="375"/>
      <c r="AG141" s="375"/>
      <c r="AH141" s="375"/>
      <c r="AI141" s="375"/>
      <c r="AJ141" s="375"/>
      <c r="AK141" s="375"/>
      <c r="AL141" s="375"/>
      <c r="AM141" s="375"/>
      <c r="AN141" s="375"/>
      <c r="AO141" s="375"/>
      <c r="AP141" s="375"/>
      <c r="AQ141" s="375"/>
      <c r="AR141" s="375"/>
      <c r="AS141" s="375"/>
      <c r="AT141" s="375"/>
      <c r="AU141" s="375"/>
      <c r="AV141" s="375"/>
      <c r="AW141" s="375"/>
      <c r="AX141" s="375"/>
      <c r="AY141" s="375"/>
      <c r="AZ141" s="375"/>
      <c r="BA141" s="375"/>
      <c r="BB141" s="375"/>
      <c r="BC141" s="375"/>
      <c r="BD141" s="375"/>
    </row>
    <row r="142" spans="1:56" x14ac:dyDescent="0.2">
      <c r="A142" s="375"/>
      <c r="B142" s="375"/>
      <c r="C142" s="394"/>
      <c r="D142" s="394"/>
      <c r="E142" s="394"/>
      <c r="F142" s="394"/>
      <c r="G142" s="394"/>
      <c r="H142" s="375"/>
      <c r="I142" s="394"/>
      <c r="J142" s="394"/>
      <c r="K142" s="394"/>
      <c r="L142" s="394"/>
      <c r="M142" s="394"/>
      <c r="N142" s="375"/>
      <c r="O142" s="394"/>
      <c r="P142" s="394"/>
      <c r="Q142" s="394"/>
      <c r="R142" s="394"/>
      <c r="S142" s="394"/>
      <c r="T142" s="394"/>
      <c r="U142" s="394"/>
      <c r="V142" s="394"/>
      <c r="W142" s="394"/>
      <c r="X142" s="394"/>
      <c r="Y142" s="395"/>
      <c r="Z142" s="375"/>
      <c r="AA142" s="375"/>
      <c r="AB142" s="375"/>
      <c r="AC142" s="375"/>
      <c r="AD142" s="375"/>
      <c r="AE142" s="375"/>
      <c r="AF142" s="375"/>
      <c r="AG142" s="375"/>
      <c r="AH142" s="375"/>
      <c r="AI142" s="375"/>
      <c r="AJ142" s="375"/>
      <c r="AK142" s="375"/>
      <c r="AL142" s="375"/>
      <c r="AM142" s="375"/>
      <c r="AN142" s="375"/>
      <c r="AO142" s="375"/>
      <c r="AP142" s="375"/>
      <c r="AQ142" s="375"/>
      <c r="AR142" s="375"/>
      <c r="AS142" s="375"/>
      <c r="AT142" s="375"/>
      <c r="AU142" s="375"/>
      <c r="AV142" s="375"/>
      <c r="AW142" s="375"/>
      <c r="AX142" s="375"/>
      <c r="AY142" s="375"/>
      <c r="AZ142" s="375"/>
      <c r="BA142" s="375"/>
      <c r="BB142" s="375"/>
      <c r="BC142" s="375"/>
      <c r="BD142" s="375"/>
    </row>
    <row r="143" spans="1:56" x14ac:dyDescent="0.2">
      <c r="A143" s="375"/>
      <c r="B143" s="375"/>
      <c r="C143" s="394"/>
      <c r="D143" s="394"/>
      <c r="E143" s="394"/>
      <c r="F143" s="394"/>
      <c r="G143" s="394"/>
      <c r="H143" s="375"/>
      <c r="I143" s="394"/>
      <c r="J143" s="394"/>
      <c r="K143" s="394"/>
      <c r="L143" s="394"/>
      <c r="M143" s="394"/>
      <c r="N143" s="375"/>
      <c r="O143" s="394"/>
      <c r="P143" s="394"/>
      <c r="Q143" s="394"/>
      <c r="R143" s="394"/>
      <c r="S143" s="394"/>
      <c r="T143" s="394"/>
      <c r="U143" s="394"/>
      <c r="V143" s="394"/>
      <c r="W143" s="394"/>
      <c r="X143" s="394"/>
      <c r="Y143" s="395"/>
      <c r="Z143" s="375"/>
      <c r="AA143" s="375"/>
      <c r="AB143" s="375"/>
      <c r="AC143" s="375"/>
      <c r="AD143" s="375"/>
      <c r="AE143" s="375"/>
      <c r="AF143" s="375"/>
      <c r="AG143" s="375"/>
      <c r="AH143" s="375"/>
      <c r="AI143" s="375"/>
      <c r="AJ143" s="375"/>
      <c r="AK143" s="375"/>
      <c r="AL143" s="375"/>
      <c r="AM143" s="375"/>
      <c r="AN143" s="375"/>
      <c r="AO143" s="375"/>
      <c r="AP143" s="375"/>
      <c r="AQ143" s="375"/>
      <c r="AR143" s="375"/>
      <c r="AS143" s="375"/>
      <c r="AT143" s="375"/>
      <c r="AU143" s="375"/>
      <c r="AV143" s="375"/>
      <c r="AW143" s="375"/>
      <c r="AX143" s="375"/>
      <c r="AY143" s="375"/>
      <c r="AZ143" s="375"/>
      <c r="BA143" s="375"/>
      <c r="BB143" s="375"/>
      <c r="BC143" s="375"/>
      <c r="BD143" s="375"/>
    </row>
    <row r="144" spans="1:56" x14ac:dyDescent="0.2">
      <c r="A144" s="375"/>
      <c r="B144" s="375"/>
      <c r="C144" s="394"/>
      <c r="D144" s="394"/>
      <c r="E144" s="394"/>
      <c r="F144" s="394"/>
      <c r="G144" s="394"/>
      <c r="H144" s="375"/>
      <c r="I144" s="394"/>
      <c r="J144" s="394"/>
      <c r="K144" s="394"/>
      <c r="L144" s="394"/>
      <c r="M144" s="394"/>
      <c r="N144" s="375"/>
      <c r="O144" s="394"/>
      <c r="P144" s="394"/>
      <c r="Q144" s="394"/>
      <c r="R144" s="394"/>
      <c r="S144" s="394"/>
      <c r="T144" s="394"/>
      <c r="U144" s="394"/>
      <c r="V144" s="394"/>
      <c r="W144" s="394"/>
      <c r="X144" s="394"/>
      <c r="Y144" s="395"/>
      <c r="Z144" s="375"/>
      <c r="AA144" s="375"/>
      <c r="AB144" s="375"/>
      <c r="AC144" s="375"/>
      <c r="AD144" s="375"/>
      <c r="AE144" s="375"/>
      <c r="AF144" s="375"/>
      <c r="AG144" s="375"/>
      <c r="AH144" s="375"/>
      <c r="AI144" s="375"/>
      <c r="AJ144" s="375"/>
      <c r="AK144" s="375"/>
      <c r="AL144" s="375"/>
      <c r="AM144" s="375"/>
      <c r="AN144" s="375"/>
      <c r="AO144" s="375"/>
      <c r="AP144" s="375"/>
      <c r="AQ144" s="375"/>
      <c r="AR144" s="375"/>
      <c r="AS144" s="375"/>
      <c r="AT144" s="375"/>
      <c r="AU144" s="375"/>
      <c r="AV144" s="375"/>
      <c r="AW144" s="375"/>
      <c r="AX144" s="375"/>
      <c r="AY144" s="375"/>
      <c r="AZ144" s="375"/>
      <c r="BA144" s="375"/>
      <c r="BB144" s="375"/>
      <c r="BC144" s="375"/>
      <c r="BD144" s="375"/>
    </row>
    <row r="145" spans="1:56" x14ac:dyDescent="0.2">
      <c r="A145" s="375"/>
      <c r="B145" s="375"/>
      <c r="C145" s="394"/>
      <c r="D145" s="394"/>
      <c r="E145" s="394"/>
      <c r="F145" s="394"/>
      <c r="G145" s="394"/>
      <c r="H145" s="375"/>
      <c r="I145" s="394"/>
      <c r="J145" s="394"/>
      <c r="K145" s="394"/>
      <c r="L145" s="394"/>
      <c r="M145" s="394"/>
      <c r="N145" s="375"/>
      <c r="O145" s="394"/>
      <c r="P145" s="394"/>
      <c r="Q145" s="394"/>
      <c r="R145" s="394"/>
      <c r="S145" s="394"/>
      <c r="T145" s="394"/>
      <c r="U145" s="394"/>
      <c r="V145" s="394"/>
      <c r="W145" s="394"/>
      <c r="X145" s="394"/>
      <c r="Y145" s="395"/>
      <c r="Z145" s="375"/>
      <c r="AA145" s="375"/>
      <c r="AB145" s="375"/>
      <c r="AC145" s="375"/>
      <c r="AD145" s="375"/>
      <c r="AE145" s="375"/>
      <c r="AF145" s="375"/>
      <c r="AG145" s="375"/>
      <c r="AH145" s="375"/>
      <c r="AI145" s="375"/>
      <c r="AJ145" s="375"/>
      <c r="AK145" s="375"/>
      <c r="AL145" s="375"/>
      <c r="AM145" s="375"/>
      <c r="AN145" s="375"/>
      <c r="AO145" s="375"/>
      <c r="AP145" s="375"/>
      <c r="AQ145" s="375"/>
      <c r="AR145" s="375"/>
      <c r="AS145" s="375"/>
      <c r="AT145" s="375"/>
      <c r="AU145" s="375"/>
      <c r="AV145" s="375"/>
      <c r="AW145" s="375"/>
      <c r="AX145" s="375"/>
      <c r="AY145" s="375"/>
      <c r="AZ145" s="375"/>
      <c r="BA145" s="375"/>
      <c r="BB145" s="375"/>
      <c r="BC145" s="375"/>
      <c r="BD145" s="375"/>
    </row>
    <row r="146" spans="1:56" x14ac:dyDescent="0.2">
      <c r="A146" s="375"/>
      <c r="B146" s="375"/>
      <c r="C146" s="394"/>
      <c r="D146" s="394"/>
      <c r="E146" s="394"/>
      <c r="F146" s="394"/>
      <c r="G146" s="394"/>
      <c r="H146" s="375"/>
      <c r="I146" s="394"/>
      <c r="J146" s="394"/>
      <c r="K146" s="394"/>
      <c r="L146" s="394"/>
      <c r="M146" s="394"/>
      <c r="N146" s="375"/>
      <c r="O146" s="394"/>
      <c r="P146" s="394"/>
      <c r="Q146" s="394"/>
      <c r="R146" s="394"/>
      <c r="S146" s="394"/>
      <c r="T146" s="394"/>
      <c r="U146" s="394"/>
      <c r="V146" s="394"/>
      <c r="W146" s="394"/>
      <c r="X146" s="394"/>
      <c r="Y146" s="395"/>
      <c r="Z146" s="375"/>
      <c r="AA146" s="375"/>
      <c r="AB146" s="375"/>
      <c r="AC146" s="375"/>
      <c r="AD146" s="375"/>
      <c r="AE146" s="375"/>
      <c r="AF146" s="375"/>
      <c r="AG146" s="375"/>
      <c r="AH146" s="375"/>
      <c r="AI146" s="375"/>
      <c r="AJ146" s="375"/>
      <c r="AK146" s="375"/>
      <c r="AL146" s="375"/>
      <c r="AM146" s="375"/>
      <c r="AN146" s="375"/>
      <c r="AO146" s="375"/>
      <c r="AP146" s="375"/>
      <c r="AQ146" s="375"/>
      <c r="AR146" s="375"/>
      <c r="AS146" s="375"/>
      <c r="AT146" s="375"/>
      <c r="AU146" s="375"/>
      <c r="AV146" s="375"/>
      <c r="AW146" s="375"/>
      <c r="AX146" s="375"/>
      <c r="AY146" s="375"/>
      <c r="AZ146" s="375"/>
      <c r="BA146" s="375"/>
      <c r="BB146" s="375"/>
      <c r="BC146" s="375"/>
      <c r="BD146" s="375"/>
    </row>
    <row r="147" spans="1:56" x14ac:dyDescent="0.2">
      <c r="A147" s="375"/>
      <c r="B147" s="375"/>
      <c r="C147" s="394"/>
      <c r="D147" s="394"/>
      <c r="E147" s="394"/>
      <c r="F147" s="394"/>
      <c r="G147" s="394"/>
      <c r="H147" s="375"/>
      <c r="I147" s="394"/>
      <c r="J147" s="394"/>
      <c r="K147" s="394"/>
      <c r="L147" s="394"/>
      <c r="M147" s="394"/>
      <c r="N147" s="375"/>
      <c r="O147" s="394"/>
      <c r="P147" s="394"/>
      <c r="Q147" s="394"/>
      <c r="R147" s="394"/>
      <c r="S147" s="394"/>
      <c r="T147" s="394"/>
      <c r="U147" s="394"/>
      <c r="V147" s="394"/>
      <c r="W147" s="394"/>
      <c r="X147" s="394"/>
      <c r="Y147" s="395"/>
      <c r="Z147" s="375"/>
      <c r="AA147" s="375"/>
      <c r="AB147" s="375"/>
      <c r="AC147" s="375"/>
      <c r="AD147" s="375"/>
      <c r="AE147" s="375"/>
      <c r="AF147" s="375"/>
      <c r="AG147" s="375"/>
      <c r="AH147" s="375"/>
      <c r="AI147" s="375"/>
      <c r="AJ147" s="375"/>
      <c r="AK147" s="375"/>
      <c r="AL147" s="375"/>
      <c r="AM147" s="375"/>
      <c r="AN147" s="375"/>
      <c r="AO147" s="375"/>
      <c r="AP147" s="375"/>
      <c r="AQ147" s="375"/>
      <c r="AR147" s="375"/>
      <c r="AS147" s="375"/>
      <c r="AT147" s="375"/>
      <c r="AU147" s="375"/>
      <c r="AV147" s="375"/>
      <c r="AW147" s="375"/>
      <c r="AX147" s="375"/>
      <c r="AY147" s="375"/>
      <c r="AZ147" s="375"/>
      <c r="BA147" s="375"/>
      <c r="BB147" s="375"/>
      <c r="BC147" s="375"/>
      <c r="BD147" s="375"/>
    </row>
    <row r="148" spans="1:56" x14ac:dyDescent="0.2">
      <c r="A148" s="375"/>
      <c r="B148" s="375"/>
      <c r="C148" s="394"/>
      <c r="D148" s="394"/>
      <c r="E148" s="394"/>
      <c r="F148" s="394"/>
      <c r="G148" s="394"/>
      <c r="H148" s="375"/>
      <c r="I148" s="394"/>
      <c r="J148" s="394"/>
      <c r="K148" s="394"/>
      <c r="L148" s="394"/>
      <c r="M148" s="394"/>
      <c r="N148" s="375"/>
      <c r="O148" s="394"/>
      <c r="P148" s="394"/>
      <c r="Q148" s="394"/>
      <c r="R148" s="394"/>
      <c r="S148" s="394"/>
      <c r="T148" s="394"/>
      <c r="U148" s="394"/>
      <c r="V148" s="394"/>
      <c r="W148" s="394"/>
      <c r="X148" s="394"/>
      <c r="Y148" s="395"/>
      <c r="Z148" s="375"/>
      <c r="AA148" s="375"/>
      <c r="AB148" s="375"/>
      <c r="AC148" s="375"/>
      <c r="AD148" s="375"/>
      <c r="AE148" s="375"/>
      <c r="AF148" s="375"/>
      <c r="AG148" s="375"/>
      <c r="AH148" s="375"/>
      <c r="AI148" s="375"/>
      <c r="AJ148" s="375"/>
      <c r="AK148" s="375"/>
      <c r="AL148" s="375"/>
      <c r="AM148" s="375"/>
      <c r="AN148" s="375"/>
      <c r="AO148" s="375"/>
      <c r="AP148" s="375"/>
      <c r="AQ148" s="375"/>
      <c r="AR148" s="375"/>
      <c r="AS148" s="375"/>
      <c r="AT148" s="375"/>
      <c r="AU148" s="375"/>
      <c r="AV148" s="375"/>
      <c r="AW148" s="375"/>
      <c r="AX148" s="375"/>
      <c r="AY148" s="375"/>
      <c r="AZ148" s="375"/>
      <c r="BA148" s="375"/>
      <c r="BB148" s="375"/>
      <c r="BC148" s="375"/>
      <c r="BD148" s="375"/>
    </row>
    <row r="149" spans="1:56" x14ac:dyDescent="0.2">
      <c r="A149" s="375"/>
      <c r="B149" s="375"/>
      <c r="C149" s="394"/>
      <c r="D149" s="394"/>
      <c r="E149" s="394"/>
      <c r="F149" s="394"/>
      <c r="G149" s="394"/>
      <c r="H149" s="375"/>
      <c r="I149" s="394"/>
      <c r="J149" s="394"/>
      <c r="K149" s="394"/>
      <c r="L149" s="394"/>
      <c r="M149" s="394"/>
      <c r="N149" s="375"/>
      <c r="O149" s="394"/>
      <c r="P149" s="394"/>
      <c r="Q149" s="394"/>
      <c r="R149" s="394"/>
      <c r="S149" s="394"/>
      <c r="T149" s="394"/>
      <c r="U149" s="394"/>
      <c r="V149" s="394"/>
      <c r="W149" s="394"/>
      <c r="X149" s="394"/>
      <c r="Y149" s="395"/>
      <c r="Z149" s="375"/>
      <c r="AA149" s="375"/>
      <c r="AB149" s="375"/>
      <c r="AC149" s="375"/>
      <c r="AD149" s="375"/>
      <c r="AE149" s="375"/>
      <c r="AF149" s="375"/>
      <c r="AG149" s="375"/>
      <c r="AH149" s="375"/>
      <c r="AI149" s="375"/>
      <c r="AJ149" s="375"/>
      <c r="AK149" s="375"/>
      <c r="AL149" s="375"/>
      <c r="AM149" s="375"/>
      <c r="AN149" s="375"/>
      <c r="AO149" s="375"/>
      <c r="AP149" s="375"/>
      <c r="AQ149" s="375"/>
      <c r="AR149" s="375"/>
      <c r="AS149" s="375"/>
      <c r="AT149" s="375"/>
      <c r="AU149" s="375"/>
      <c r="AV149" s="375"/>
      <c r="AW149" s="375"/>
      <c r="AX149" s="375"/>
      <c r="AY149" s="375"/>
      <c r="AZ149" s="375"/>
      <c r="BA149" s="375"/>
      <c r="BB149" s="375"/>
      <c r="BC149" s="375"/>
      <c r="BD149" s="375"/>
    </row>
    <row r="150" spans="1:56" x14ac:dyDescent="0.2">
      <c r="A150" s="375"/>
      <c r="B150" s="375"/>
      <c r="C150" s="394"/>
      <c r="D150" s="394"/>
      <c r="E150" s="394"/>
      <c r="F150" s="394"/>
      <c r="G150" s="394"/>
      <c r="H150" s="375"/>
      <c r="I150" s="394"/>
      <c r="J150" s="394"/>
      <c r="K150" s="394"/>
      <c r="L150" s="394"/>
      <c r="M150" s="394"/>
      <c r="N150" s="375"/>
      <c r="O150" s="394"/>
      <c r="P150" s="394"/>
      <c r="Q150" s="394"/>
      <c r="R150" s="394"/>
      <c r="S150" s="394"/>
      <c r="T150" s="394"/>
      <c r="U150" s="394"/>
      <c r="V150" s="394"/>
      <c r="W150" s="394"/>
      <c r="X150" s="394"/>
      <c r="Y150" s="395"/>
      <c r="Z150" s="375"/>
      <c r="AA150" s="375"/>
      <c r="AB150" s="375"/>
      <c r="AC150" s="375"/>
      <c r="AD150" s="375"/>
      <c r="AE150" s="375"/>
      <c r="AF150" s="375"/>
      <c r="AG150" s="375"/>
      <c r="AH150" s="375"/>
      <c r="AI150" s="375"/>
      <c r="AJ150" s="375"/>
      <c r="AK150" s="375"/>
      <c r="AL150" s="375"/>
      <c r="AM150" s="375"/>
      <c r="AN150" s="375"/>
      <c r="AO150" s="375"/>
      <c r="AP150" s="375"/>
      <c r="AQ150" s="375"/>
      <c r="AR150" s="375"/>
      <c r="AS150" s="375"/>
      <c r="AT150" s="375"/>
      <c r="AU150" s="375"/>
      <c r="AV150" s="375"/>
      <c r="AW150" s="375"/>
      <c r="AX150" s="375"/>
      <c r="AY150" s="375"/>
      <c r="AZ150" s="375"/>
      <c r="BA150" s="375"/>
      <c r="BB150" s="375"/>
      <c r="BC150" s="375"/>
      <c r="BD150" s="375"/>
    </row>
    <row r="151" spans="1:56" x14ac:dyDescent="0.2">
      <c r="A151" s="375"/>
      <c r="B151" s="375"/>
      <c r="C151" s="394"/>
      <c r="D151" s="394"/>
      <c r="E151" s="394"/>
      <c r="F151" s="394"/>
      <c r="G151" s="394"/>
      <c r="H151" s="375"/>
      <c r="I151" s="394"/>
      <c r="J151" s="394"/>
      <c r="K151" s="394"/>
      <c r="L151" s="394"/>
      <c r="M151" s="394"/>
      <c r="N151" s="375"/>
      <c r="O151" s="394"/>
      <c r="P151" s="394"/>
      <c r="Q151" s="394"/>
      <c r="R151" s="394"/>
      <c r="S151" s="394"/>
      <c r="T151" s="394"/>
      <c r="U151" s="394"/>
      <c r="V151" s="394"/>
      <c r="W151" s="394"/>
      <c r="X151" s="394"/>
      <c r="Y151" s="395"/>
      <c r="Z151" s="375"/>
      <c r="AA151" s="375"/>
      <c r="AB151" s="375"/>
      <c r="AC151" s="375"/>
      <c r="AD151" s="375"/>
      <c r="AE151" s="375"/>
      <c r="AF151" s="375"/>
      <c r="AG151" s="375"/>
      <c r="AH151" s="375"/>
      <c r="AI151" s="375"/>
      <c r="AJ151" s="375"/>
      <c r="AK151" s="375"/>
      <c r="AL151" s="375"/>
      <c r="AM151" s="375"/>
      <c r="AN151" s="375"/>
      <c r="AO151" s="375"/>
      <c r="AP151" s="375"/>
      <c r="AQ151" s="375"/>
      <c r="AR151" s="375"/>
      <c r="AS151" s="375"/>
      <c r="AT151" s="375"/>
      <c r="AU151" s="375"/>
      <c r="AV151" s="375"/>
      <c r="AW151" s="375"/>
      <c r="AX151" s="375"/>
      <c r="AY151" s="375"/>
      <c r="AZ151" s="375"/>
      <c r="BA151" s="375"/>
      <c r="BB151" s="375"/>
      <c r="BC151" s="375"/>
      <c r="BD151" s="375"/>
    </row>
    <row r="152" spans="1:56" x14ac:dyDescent="0.2">
      <c r="A152" s="375"/>
      <c r="B152" s="375"/>
      <c r="C152" s="394"/>
      <c r="D152" s="394"/>
      <c r="E152" s="394"/>
      <c r="F152" s="394"/>
      <c r="G152" s="394"/>
      <c r="H152" s="375"/>
      <c r="I152" s="394"/>
      <c r="J152" s="394"/>
      <c r="K152" s="394"/>
      <c r="L152" s="394"/>
      <c r="M152" s="394"/>
      <c r="N152" s="375"/>
      <c r="O152" s="394"/>
      <c r="P152" s="394"/>
      <c r="Q152" s="394"/>
      <c r="R152" s="394"/>
      <c r="S152" s="394"/>
      <c r="T152" s="394"/>
      <c r="U152" s="394"/>
      <c r="V152" s="394"/>
      <c r="W152" s="394"/>
      <c r="X152" s="394"/>
      <c r="Y152" s="395"/>
      <c r="Z152" s="375"/>
      <c r="AA152" s="375"/>
      <c r="AB152" s="375"/>
      <c r="AC152" s="375"/>
      <c r="AD152" s="375"/>
      <c r="AE152" s="375"/>
      <c r="AF152" s="375"/>
      <c r="AG152" s="375"/>
      <c r="AH152" s="375"/>
      <c r="AI152" s="375"/>
      <c r="AJ152" s="375"/>
      <c r="AK152" s="375"/>
      <c r="AL152" s="375"/>
      <c r="AM152" s="375"/>
      <c r="AN152" s="375"/>
      <c r="AO152" s="375"/>
      <c r="AP152" s="375"/>
      <c r="AQ152" s="375"/>
      <c r="AR152" s="375"/>
      <c r="AS152" s="375"/>
      <c r="AT152" s="375"/>
      <c r="AU152" s="375"/>
      <c r="AV152" s="375"/>
      <c r="AW152" s="375"/>
      <c r="AX152" s="375"/>
      <c r="AY152" s="375"/>
      <c r="AZ152" s="375"/>
      <c r="BA152" s="375"/>
      <c r="BB152" s="375"/>
      <c r="BC152" s="375"/>
      <c r="BD152" s="375"/>
    </row>
    <row r="153" spans="1:56" x14ac:dyDescent="0.2">
      <c r="A153" s="375"/>
      <c r="B153" s="375"/>
      <c r="C153" s="394"/>
      <c r="D153" s="394"/>
      <c r="E153" s="394"/>
      <c r="F153" s="394"/>
      <c r="G153" s="394"/>
      <c r="H153" s="375"/>
      <c r="I153" s="394"/>
      <c r="J153" s="394"/>
      <c r="K153" s="394"/>
      <c r="L153" s="394"/>
      <c r="M153" s="394"/>
      <c r="N153" s="375"/>
      <c r="O153" s="394"/>
      <c r="P153" s="394"/>
      <c r="Q153" s="394"/>
      <c r="R153" s="394"/>
      <c r="S153" s="394"/>
      <c r="T153" s="394"/>
      <c r="U153" s="394"/>
      <c r="V153" s="394"/>
      <c r="W153" s="394"/>
      <c r="X153" s="394"/>
      <c r="Y153" s="395"/>
      <c r="Z153" s="375"/>
      <c r="AA153" s="375"/>
      <c r="AB153" s="375"/>
      <c r="AC153" s="375"/>
      <c r="AD153" s="375"/>
      <c r="AE153" s="375"/>
      <c r="AF153" s="375"/>
      <c r="AG153" s="375"/>
      <c r="AH153" s="375"/>
      <c r="AI153" s="375"/>
      <c r="AJ153" s="375"/>
      <c r="AK153" s="375"/>
      <c r="AL153" s="375"/>
      <c r="AM153" s="375"/>
      <c r="AN153" s="375"/>
      <c r="AO153" s="375"/>
      <c r="AP153" s="375"/>
      <c r="AQ153" s="375"/>
      <c r="AR153" s="375"/>
      <c r="AS153" s="375"/>
      <c r="AT153" s="375"/>
      <c r="AU153" s="375"/>
      <c r="AV153" s="375"/>
      <c r="AW153" s="375"/>
      <c r="AX153" s="375"/>
      <c r="AY153" s="375"/>
      <c r="AZ153" s="375"/>
      <c r="BA153" s="375"/>
      <c r="BB153" s="375"/>
      <c r="BC153" s="375"/>
      <c r="BD153" s="375"/>
    </row>
    <row r="154" spans="1:56" x14ac:dyDescent="0.2">
      <c r="A154" s="375"/>
      <c r="B154" s="375"/>
      <c r="C154" s="394"/>
      <c r="D154" s="394"/>
      <c r="E154" s="394"/>
      <c r="F154" s="394"/>
      <c r="G154" s="394"/>
      <c r="H154" s="375"/>
      <c r="I154" s="394"/>
      <c r="J154" s="394"/>
      <c r="K154" s="394"/>
      <c r="L154" s="394"/>
      <c r="M154" s="394"/>
      <c r="N154" s="375"/>
      <c r="O154" s="394"/>
      <c r="P154" s="394"/>
      <c r="Q154" s="394"/>
      <c r="R154" s="394"/>
      <c r="S154" s="394"/>
      <c r="T154" s="394"/>
      <c r="U154" s="394"/>
      <c r="V154" s="394"/>
      <c r="W154" s="394"/>
      <c r="X154" s="394"/>
      <c r="Y154" s="395"/>
      <c r="Z154" s="375"/>
      <c r="AA154" s="375"/>
      <c r="AB154" s="375"/>
      <c r="AC154" s="375"/>
      <c r="AD154" s="375"/>
      <c r="AE154" s="375"/>
      <c r="AF154" s="375"/>
      <c r="AG154" s="375"/>
      <c r="AH154" s="375"/>
      <c r="AI154" s="375"/>
      <c r="AJ154" s="375"/>
      <c r="AK154" s="375"/>
      <c r="AL154" s="375"/>
      <c r="AM154" s="375"/>
      <c r="AN154" s="375"/>
      <c r="AO154" s="375"/>
      <c r="AP154" s="375"/>
      <c r="AQ154" s="375"/>
      <c r="AR154" s="375"/>
      <c r="AS154" s="375"/>
      <c r="AT154" s="375"/>
      <c r="AU154" s="375"/>
      <c r="AV154" s="375"/>
      <c r="AW154" s="375"/>
      <c r="AX154" s="375"/>
      <c r="AY154" s="375"/>
      <c r="AZ154" s="375"/>
      <c r="BA154" s="375"/>
      <c r="BB154" s="375"/>
      <c r="BC154" s="375"/>
      <c r="BD154" s="375"/>
    </row>
    <row r="155" spans="1:56" x14ac:dyDescent="0.2">
      <c r="A155" s="375"/>
      <c r="B155" s="375"/>
      <c r="C155" s="394"/>
      <c r="D155" s="394"/>
      <c r="E155" s="394"/>
      <c r="F155" s="394"/>
      <c r="G155" s="394"/>
      <c r="H155" s="375"/>
      <c r="I155" s="394"/>
      <c r="J155" s="394"/>
      <c r="K155" s="394"/>
      <c r="L155" s="394"/>
      <c r="M155" s="394"/>
      <c r="N155" s="375"/>
      <c r="O155" s="394"/>
      <c r="P155" s="394"/>
      <c r="Q155" s="394"/>
      <c r="R155" s="394"/>
      <c r="S155" s="394"/>
      <c r="T155" s="394"/>
      <c r="U155" s="394"/>
      <c r="V155" s="394"/>
      <c r="W155" s="394"/>
      <c r="X155" s="394"/>
      <c r="Y155" s="395"/>
      <c r="Z155" s="375"/>
      <c r="AA155" s="375"/>
      <c r="AB155" s="375"/>
      <c r="AC155" s="375"/>
      <c r="AD155" s="375"/>
      <c r="AE155" s="375"/>
      <c r="AF155" s="375"/>
      <c r="AG155" s="375"/>
      <c r="AH155" s="375"/>
      <c r="AI155" s="375"/>
      <c r="AJ155" s="375"/>
      <c r="AK155" s="375"/>
      <c r="AL155" s="375"/>
      <c r="AM155" s="375"/>
      <c r="AN155" s="375"/>
      <c r="AO155" s="375"/>
      <c r="AP155" s="375"/>
      <c r="AQ155" s="375"/>
      <c r="AR155" s="375"/>
      <c r="AS155" s="375"/>
      <c r="AT155" s="375"/>
      <c r="AU155" s="375"/>
      <c r="AV155" s="375"/>
      <c r="AW155" s="375"/>
      <c r="AX155" s="375"/>
      <c r="AY155" s="375"/>
      <c r="AZ155" s="375"/>
      <c r="BA155" s="375"/>
      <c r="BB155" s="375"/>
      <c r="BC155" s="375"/>
      <c r="BD155" s="375"/>
    </row>
    <row r="156" spans="1:56" x14ac:dyDescent="0.2">
      <c r="A156" s="375"/>
      <c r="B156" s="375"/>
      <c r="C156" s="394"/>
      <c r="D156" s="394"/>
      <c r="E156" s="394"/>
      <c r="F156" s="394"/>
      <c r="G156" s="394"/>
      <c r="H156" s="375"/>
      <c r="I156" s="394"/>
      <c r="J156" s="394"/>
      <c r="K156" s="394"/>
      <c r="L156" s="394"/>
      <c r="M156" s="394"/>
      <c r="N156" s="375"/>
      <c r="O156" s="394"/>
      <c r="P156" s="394"/>
      <c r="Q156" s="394"/>
      <c r="R156" s="394"/>
      <c r="S156" s="394"/>
      <c r="T156" s="394"/>
      <c r="U156" s="394"/>
      <c r="V156" s="394"/>
      <c r="W156" s="394"/>
      <c r="X156" s="394"/>
      <c r="Y156" s="395"/>
      <c r="Z156" s="375"/>
      <c r="AA156" s="375"/>
      <c r="AB156" s="375"/>
      <c r="AC156" s="375"/>
      <c r="AD156" s="375"/>
      <c r="AE156" s="375"/>
      <c r="AF156" s="375"/>
      <c r="AG156" s="375"/>
      <c r="AH156" s="375"/>
      <c r="AI156" s="375"/>
      <c r="AJ156" s="375"/>
      <c r="AK156" s="375"/>
      <c r="AL156" s="375"/>
      <c r="AM156" s="375"/>
      <c r="AN156" s="375"/>
      <c r="AO156" s="375"/>
      <c r="AP156" s="375"/>
      <c r="AQ156" s="375"/>
      <c r="AR156" s="375"/>
      <c r="AS156" s="375"/>
      <c r="AT156" s="375"/>
      <c r="AU156" s="375"/>
      <c r="AV156" s="375"/>
      <c r="AW156" s="375"/>
      <c r="AX156" s="375"/>
      <c r="AY156" s="375"/>
      <c r="AZ156" s="375"/>
      <c r="BA156" s="375"/>
      <c r="BB156" s="375"/>
      <c r="BC156" s="375"/>
      <c r="BD156" s="375"/>
    </row>
    <row r="157" spans="1:56" x14ac:dyDescent="0.2">
      <c r="A157" s="375"/>
      <c r="B157" s="375"/>
      <c r="C157" s="394"/>
      <c r="D157" s="394"/>
      <c r="E157" s="394"/>
      <c r="F157" s="394"/>
      <c r="G157" s="394"/>
      <c r="H157" s="375"/>
      <c r="I157" s="394"/>
      <c r="J157" s="394"/>
      <c r="K157" s="394"/>
      <c r="L157" s="394"/>
      <c r="M157" s="394"/>
      <c r="N157" s="375"/>
      <c r="O157" s="394"/>
      <c r="P157" s="394"/>
      <c r="Q157" s="394"/>
      <c r="R157" s="394"/>
      <c r="S157" s="394"/>
      <c r="T157" s="394"/>
      <c r="U157" s="394"/>
      <c r="V157" s="394"/>
      <c r="W157" s="394"/>
      <c r="X157" s="394"/>
      <c r="Y157" s="395"/>
      <c r="Z157" s="375"/>
      <c r="AA157" s="375"/>
      <c r="AB157" s="375"/>
      <c r="AC157" s="375"/>
      <c r="AD157" s="375"/>
      <c r="AE157" s="375"/>
      <c r="AF157" s="375"/>
      <c r="AG157" s="375"/>
      <c r="AH157" s="375"/>
      <c r="AI157" s="375"/>
      <c r="AJ157" s="375"/>
      <c r="AK157" s="375"/>
      <c r="AL157" s="375"/>
      <c r="AM157" s="375"/>
      <c r="AN157" s="375"/>
      <c r="AO157" s="375"/>
      <c r="AP157" s="375"/>
      <c r="AQ157" s="375"/>
      <c r="AR157" s="375"/>
      <c r="AS157" s="375"/>
      <c r="AT157" s="375"/>
      <c r="AU157" s="375"/>
      <c r="AV157" s="375"/>
      <c r="AW157" s="375"/>
      <c r="AX157" s="375"/>
      <c r="AY157" s="375"/>
      <c r="AZ157" s="375"/>
      <c r="BA157" s="375"/>
      <c r="BB157" s="375"/>
      <c r="BC157" s="375"/>
      <c r="BD157" s="375"/>
    </row>
    <row r="158" spans="1:56" x14ac:dyDescent="0.2">
      <c r="A158" s="375"/>
      <c r="B158" s="375"/>
      <c r="C158" s="394"/>
      <c r="D158" s="394"/>
      <c r="E158" s="394"/>
      <c r="F158" s="394"/>
      <c r="G158" s="394"/>
      <c r="H158" s="375"/>
      <c r="I158" s="394"/>
      <c r="J158" s="394"/>
      <c r="K158" s="394"/>
      <c r="L158" s="394"/>
      <c r="M158" s="394"/>
      <c r="N158" s="375"/>
      <c r="O158" s="394"/>
      <c r="P158" s="394"/>
      <c r="Q158" s="394"/>
      <c r="R158" s="394"/>
      <c r="S158" s="394"/>
      <c r="T158" s="394"/>
      <c r="U158" s="394"/>
      <c r="V158" s="394"/>
      <c r="W158" s="394"/>
      <c r="X158" s="394"/>
      <c r="Y158" s="395"/>
      <c r="Z158" s="375"/>
      <c r="AA158" s="375"/>
      <c r="AB158" s="375"/>
      <c r="AC158" s="375"/>
      <c r="AD158" s="375"/>
      <c r="AE158" s="375"/>
      <c r="AF158" s="375"/>
      <c r="AG158" s="375"/>
      <c r="AH158" s="375"/>
      <c r="AI158" s="375"/>
      <c r="AJ158" s="375"/>
      <c r="AK158" s="375"/>
      <c r="AL158" s="375"/>
      <c r="AM158" s="375"/>
      <c r="AN158" s="375"/>
      <c r="AO158" s="375"/>
      <c r="AP158" s="375"/>
      <c r="AQ158" s="375"/>
      <c r="AR158" s="375"/>
      <c r="AS158" s="375"/>
      <c r="AT158" s="375"/>
      <c r="AU158" s="375"/>
      <c r="AV158" s="375"/>
      <c r="AW158" s="375"/>
      <c r="AX158" s="375"/>
      <c r="AY158" s="375"/>
      <c r="AZ158" s="375"/>
      <c r="BA158" s="375"/>
      <c r="BB158" s="375"/>
      <c r="BC158" s="375"/>
      <c r="BD158" s="375"/>
    </row>
    <row r="159" spans="1:56" x14ac:dyDescent="0.2">
      <c r="A159" s="375"/>
      <c r="B159" s="375"/>
      <c r="C159" s="394"/>
      <c r="D159" s="394"/>
      <c r="E159" s="394"/>
      <c r="F159" s="394"/>
      <c r="G159" s="394"/>
      <c r="H159" s="375"/>
      <c r="I159" s="394"/>
      <c r="J159" s="394"/>
      <c r="K159" s="394"/>
      <c r="L159" s="394"/>
      <c r="M159" s="394"/>
      <c r="N159" s="375"/>
      <c r="O159" s="394"/>
      <c r="P159" s="394"/>
      <c r="Q159" s="394"/>
      <c r="R159" s="394"/>
      <c r="S159" s="394"/>
      <c r="T159" s="394"/>
      <c r="U159" s="394"/>
      <c r="V159" s="394"/>
      <c r="W159" s="394"/>
      <c r="X159" s="394"/>
      <c r="Y159" s="395"/>
      <c r="Z159" s="375"/>
      <c r="AA159" s="375"/>
      <c r="AB159" s="375"/>
      <c r="AC159" s="375"/>
      <c r="AD159" s="375"/>
      <c r="AE159" s="375"/>
      <c r="AF159" s="375"/>
      <c r="AG159" s="375"/>
      <c r="AH159" s="375"/>
      <c r="AI159" s="375"/>
      <c r="AJ159" s="375"/>
      <c r="AK159" s="375"/>
      <c r="AL159" s="375"/>
      <c r="AM159" s="375"/>
      <c r="AN159" s="375"/>
      <c r="AO159" s="375"/>
      <c r="AP159" s="375"/>
      <c r="AQ159" s="375"/>
      <c r="AR159" s="375"/>
      <c r="AS159" s="375"/>
      <c r="AT159" s="375"/>
      <c r="AU159" s="375"/>
      <c r="AV159" s="375"/>
      <c r="AW159" s="375"/>
      <c r="AX159" s="375"/>
      <c r="AY159" s="375"/>
      <c r="AZ159" s="375"/>
      <c r="BA159" s="375"/>
      <c r="BB159" s="375"/>
      <c r="BC159" s="375"/>
      <c r="BD159" s="375"/>
    </row>
    <row r="160" spans="1:56" x14ac:dyDescent="0.2">
      <c r="A160" s="375"/>
      <c r="B160" s="375"/>
      <c r="C160" s="394"/>
      <c r="D160" s="394"/>
      <c r="E160" s="394"/>
      <c r="F160" s="394"/>
      <c r="G160" s="394"/>
      <c r="H160" s="375"/>
      <c r="I160" s="394"/>
      <c r="J160" s="394"/>
      <c r="K160" s="394"/>
      <c r="L160" s="394"/>
      <c r="M160" s="394"/>
      <c r="N160" s="375"/>
      <c r="O160" s="394"/>
      <c r="P160" s="394"/>
      <c r="Q160" s="394"/>
      <c r="R160" s="394"/>
      <c r="S160" s="394"/>
      <c r="T160" s="394"/>
      <c r="U160" s="394"/>
      <c r="V160" s="394"/>
      <c r="W160" s="394"/>
      <c r="X160" s="394"/>
      <c r="Y160" s="395"/>
      <c r="Z160" s="375"/>
      <c r="AA160" s="375"/>
      <c r="AB160" s="375"/>
      <c r="AC160" s="375"/>
      <c r="AD160" s="375"/>
      <c r="AE160" s="375"/>
      <c r="AF160" s="375"/>
      <c r="AG160" s="375"/>
      <c r="AH160" s="375"/>
      <c r="AI160" s="375"/>
      <c r="AJ160" s="375"/>
      <c r="AK160" s="375"/>
      <c r="AL160" s="375"/>
      <c r="AM160" s="375"/>
      <c r="AN160" s="375"/>
      <c r="AO160" s="375"/>
      <c r="AP160" s="375"/>
      <c r="AQ160" s="375"/>
      <c r="AR160" s="375"/>
      <c r="AS160" s="375"/>
      <c r="AT160" s="375"/>
      <c r="AU160" s="375"/>
      <c r="AV160" s="375"/>
      <c r="AW160" s="375"/>
      <c r="AX160" s="375"/>
      <c r="AY160" s="375"/>
      <c r="AZ160" s="375"/>
      <c r="BA160" s="375"/>
      <c r="BB160" s="375"/>
      <c r="BC160" s="375"/>
      <c r="BD160" s="375"/>
    </row>
    <row r="161" spans="1:56" x14ac:dyDescent="0.2">
      <c r="A161" s="375"/>
      <c r="B161" s="375"/>
      <c r="C161" s="394"/>
      <c r="D161" s="394"/>
      <c r="E161" s="394"/>
      <c r="F161" s="394"/>
      <c r="G161" s="394"/>
      <c r="H161" s="375"/>
      <c r="I161" s="394"/>
      <c r="J161" s="394"/>
      <c r="K161" s="394"/>
      <c r="L161" s="394"/>
      <c r="M161" s="394"/>
      <c r="N161" s="375"/>
      <c r="O161" s="394"/>
      <c r="P161" s="394"/>
      <c r="Q161" s="394"/>
      <c r="R161" s="394"/>
      <c r="S161" s="394"/>
      <c r="T161" s="394"/>
      <c r="U161" s="394"/>
      <c r="V161" s="394"/>
      <c r="W161" s="394"/>
      <c r="X161" s="394"/>
      <c r="Y161" s="395"/>
      <c r="Z161" s="375"/>
      <c r="AA161" s="375"/>
      <c r="AB161" s="375"/>
      <c r="AC161" s="375"/>
      <c r="AD161" s="375"/>
      <c r="AE161" s="375"/>
      <c r="AF161" s="375"/>
      <c r="AG161" s="375"/>
      <c r="AH161" s="375"/>
      <c r="AI161" s="375"/>
      <c r="AJ161" s="375"/>
      <c r="AK161" s="375"/>
      <c r="AL161" s="375"/>
      <c r="AM161" s="375"/>
      <c r="AN161" s="375"/>
      <c r="AO161" s="375"/>
      <c r="AP161" s="375"/>
      <c r="AQ161" s="375"/>
      <c r="AR161" s="375"/>
      <c r="AS161" s="375"/>
      <c r="AT161" s="375"/>
      <c r="AU161" s="375"/>
      <c r="AV161" s="375"/>
      <c r="AW161" s="375"/>
      <c r="AX161" s="375"/>
      <c r="AY161" s="375"/>
      <c r="AZ161" s="375"/>
      <c r="BA161" s="375"/>
      <c r="BB161" s="375"/>
      <c r="BC161" s="375"/>
      <c r="BD161" s="375"/>
    </row>
    <row r="162" spans="1:56" x14ac:dyDescent="0.2">
      <c r="A162" s="375"/>
      <c r="B162" s="375"/>
      <c r="C162" s="394"/>
      <c r="D162" s="394"/>
      <c r="E162" s="394"/>
      <c r="F162" s="394"/>
      <c r="G162" s="394"/>
      <c r="H162" s="375"/>
      <c r="I162" s="394"/>
      <c r="J162" s="394"/>
      <c r="K162" s="394"/>
      <c r="L162" s="394"/>
      <c r="M162" s="394"/>
      <c r="N162" s="375"/>
      <c r="O162" s="394"/>
      <c r="P162" s="394"/>
      <c r="Q162" s="394"/>
      <c r="R162" s="394"/>
      <c r="S162" s="394"/>
      <c r="T162" s="394"/>
      <c r="U162" s="394"/>
      <c r="V162" s="394"/>
      <c r="W162" s="394"/>
      <c r="X162" s="394"/>
      <c r="Y162" s="395"/>
      <c r="Z162" s="375"/>
      <c r="AA162" s="375"/>
      <c r="AB162" s="375"/>
      <c r="AC162" s="375"/>
      <c r="AD162" s="375"/>
      <c r="AE162" s="375"/>
      <c r="AF162" s="375"/>
      <c r="AG162" s="375"/>
      <c r="AH162" s="375"/>
      <c r="AI162" s="375"/>
      <c r="AJ162" s="375"/>
      <c r="AK162" s="375"/>
      <c r="AL162" s="375"/>
      <c r="AM162" s="375"/>
      <c r="AN162" s="375"/>
      <c r="AO162" s="375"/>
      <c r="AP162" s="375"/>
      <c r="AQ162" s="375"/>
      <c r="AR162" s="375"/>
      <c r="AS162" s="375"/>
      <c r="AT162" s="375"/>
      <c r="AU162" s="375"/>
      <c r="AV162" s="375"/>
      <c r="AW162" s="375"/>
      <c r="AX162" s="375"/>
      <c r="AY162" s="375"/>
      <c r="AZ162" s="375"/>
      <c r="BA162" s="375"/>
      <c r="BB162" s="375"/>
      <c r="BC162" s="375"/>
      <c r="BD162" s="375"/>
    </row>
    <row r="163" spans="1:56" x14ac:dyDescent="0.2">
      <c r="A163" s="375"/>
      <c r="B163" s="375"/>
      <c r="C163" s="394"/>
      <c r="D163" s="394"/>
      <c r="E163" s="394"/>
      <c r="F163" s="394"/>
      <c r="G163" s="394"/>
      <c r="H163" s="375"/>
      <c r="I163" s="394"/>
      <c r="J163" s="394"/>
      <c r="K163" s="394"/>
      <c r="L163" s="394"/>
      <c r="M163" s="394"/>
      <c r="N163" s="375"/>
      <c r="O163" s="394"/>
      <c r="P163" s="394"/>
      <c r="Q163" s="394"/>
      <c r="R163" s="394"/>
      <c r="S163" s="394"/>
      <c r="T163" s="394"/>
      <c r="U163" s="394"/>
      <c r="V163" s="394"/>
      <c r="W163" s="394"/>
      <c r="X163" s="394"/>
      <c r="Y163" s="395"/>
      <c r="Z163" s="375"/>
      <c r="AA163" s="375"/>
      <c r="AB163" s="375"/>
      <c r="AC163" s="375"/>
      <c r="AD163" s="375"/>
      <c r="AE163" s="375"/>
      <c r="AF163" s="375"/>
      <c r="AG163" s="375"/>
      <c r="AH163" s="375"/>
      <c r="AI163" s="375"/>
      <c r="AJ163" s="375"/>
      <c r="AK163" s="375"/>
      <c r="AL163" s="375"/>
      <c r="AM163" s="375"/>
      <c r="AN163" s="375"/>
      <c r="AO163" s="375"/>
      <c r="AP163" s="375"/>
      <c r="AQ163" s="375"/>
      <c r="AR163" s="375"/>
      <c r="AS163" s="375"/>
      <c r="AT163" s="375"/>
      <c r="AU163" s="375"/>
      <c r="AV163" s="375"/>
      <c r="AW163" s="375"/>
      <c r="AX163" s="375"/>
      <c r="AY163" s="375"/>
      <c r="AZ163" s="375"/>
      <c r="BA163" s="375"/>
      <c r="BB163" s="375"/>
      <c r="BC163" s="375"/>
      <c r="BD163" s="375"/>
    </row>
    <row r="164" spans="1:56" x14ac:dyDescent="0.2">
      <c r="A164" s="375"/>
      <c r="B164" s="375"/>
      <c r="C164" s="394"/>
      <c r="D164" s="394"/>
      <c r="E164" s="394"/>
      <c r="F164" s="394"/>
      <c r="G164" s="394"/>
      <c r="H164" s="375"/>
      <c r="I164" s="394"/>
      <c r="J164" s="394"/>
      <c r="K164" s="394"/>
      <c r="L164" s="394"/>
      <c r="M164" s="394"/>
      <c r="N164" s="375"/>
      <c r="O164" s="394"/>
      <c r="P164" s="394"/>
      <c r="Q164" s="394"/>
      <c r="R164" s="394"/>
      <c r="S164" s="394"/>
      <c r="T164" s="394"/>
      <c r="U164" s="394"/>
      <c r="V164" s="394"/>
      <c r="W164" s="394"/>
      <c r="X164" s="394"/>
      <c r="Y164" s="395"/>
      <c r="Z164" s="375"/>
      <c r="AA164" s="375"/>
      <c r="AB164" s="375"/>
      <c r="AC164" s="375"/>
      <c r="AD164" s="375"/>
      <c r="AE164" s="375"/>
      <c r="AF164" s="375"/>
      <c r="AG164" s="375"/>
      <c r="AH164" s="375"/>
      <c r="AI164" s="375"/>
      <c r="AJ164" s="375"/>
      <c r="AK164" s="375"/>
      <c r="AL164" s="375"/>
      <c r="AM164" s="375"/>
      <c r="AN164" s="375"/>
      <c r="AO164" s="375"/>
      <c r="AP164" s="375"/>
      <c r="AQ164" s="375"/>
      <c r="AR164" s="375"/>
      <c r="AS164" s="375"/>
      <c r="AT164" s="375"/>
      <c r="AU164" s="375"/>
      <c r="AV164" s="375"/>
      <c r="AW164" s="375"/>
      <c r="AX164" s="375"/>
      <c r="AY164" s="375"/>
      <c r="AZ164" s="375"/>
      <c r="BA164" s="375"/>
      <c r="BB164" s="375"/>
      <c r="BC164" s="375"/>
      <c r="BD164" s="375"/>
    </row>
    <row r="165" spans="1:56" x14ac:dyDescent="0.2">
      <c r="A165" s="375"/>
      <c r="B165" s="375"/>
      <c r="C165" s="394"/>
      <c r="D165" s="394"/>
      <c r="E165" s="394"/>
      <c r="F165" s="394"/>
      <c r="G165" s="394"/>
      <c r="H165" s="375"/>
      <c r="I165" s="394"/>
      <c r="J165" s="394"/>
      <c r="K165" s="394"/>
      <c r="L165" s="394"/>
      <c r="M165" s="394"/>
      <c r="N165" s="375"/>
      <c r="O165" s="394"/>
      <c r="P165" s="394"/>
      <c r="Q165" s="394"/>
      <c r="R165" s="394"/>
      <c r="S165" s="394"/>
      <c r="T165" s="394"/>
      <c r="U165" s="394"/>
      <c r="V165" s="394"/>
      <c r="W165" s="394"/>
      <c r="X165" s="394"/>
      <c r="Y165" s="395"/>
      <c r="Z165" s="375"/>
      <c r="AA165" s="375"/>
      <c r="AB165" s="375"/>
      <c r="AC165" s="375"/>
      <c r="AD165" s="375"/>
      <c r="AE165" s="375"/>
      <c r="AF165" s="375"/>
      <c r="AG165" s="375"/>
      <c r="AH165" s="375"/>
      <c r="AI165" s="375"/>
      <c r="AJ165" s="375"/>
      <c r="AK165" s="375"/>
      <c r="AL165" s="375"/>
      <c r="AM165" s="375"/>
      <c r="AN165" s="375"/>
      <c r="AO165" s="375"/>
      <c r="AP165" s="375"/>
      <c r="AQ165" s="375"/>
      <c r="AR165" s="375"/>
      <c r="AS165" s="375"/>
      <c r="AT165" s="375"/>
      <c r="AU165" s="375"/>
      <c r="AV165" s="375"/>
      <c r="AW165" s="375"/>
      <c r="AX165" s="375"/>
      <c r="AY165" s="375"/>
      <c r="AZ165" s="375"/>
      <c r="BA165" s="375"/>
      <c r="BB165" s="375"/>
      <c r="BC165" s="375"/>
      <c r="BD165" s="375"/>
    </row>
    <row r="166" spans="1:56" x14ac:dyDescent="0.2">
      <c r="A166" s="375"/>
      <c r="B166" s="375"/>
      <c r="C166" s="394"/>
      <c r="D166" s="394"/>
      <c r="E166" s="394"/>
      <c r="F166" s="394"/>
      <c r="G166" s="394"/>
      <c r="H166" s="375"/>
      <c r="I166" s="394"/>
      <c r="J166" s="394"/>
      <c r="K166" s="394"/>
      <c r="L166" s="394"/>
      <c r="M166" s="394"/>
      <c r="N166" s="375"/>
      <c r="O166" s="394"/>
      <c r="P166" s="394"/>
      <c r="Q166" s="394"/>
      <c r="R166" s="394"/>
      <c r="S166" s="394"/>
      <c r="T166" s="394"/>
      <c r="U166" s="394"/>
      <c r="V166" s="394"/>
      <c r="W166" s="394"/>
      <c r="X166" s="394"/>
      <c r="Y166" s="395"/>
      <c r="Z166" s="375"/>
      <c r="AA166" s="375"/>
      <c r="AB166" s="375"/>
      <c r="AC166" s="375"/>
      <c r="AD166" s="375"/>
      <c r="AE166" s="375"/>
      <c r="AF166" s="375"/>
      <c r="AG166" s="375"/>
      <c r="AH166" s="375"/>
      <c r="AI166" s="375"/>
      <c r="AJ166" s="375"/>
      <c r="AK166" s="375"/>
      <c r="AL166" s="375"/>
      <c r="AM166" s="375"/>
      <c r="AN166" s="375"/>
      <c r="AO166" s="375"/>
      <c r="AP166" s="375"/>
      <c r="AQ166" s="375"/>
      <c r="AR166" s="375"/>
      <c r="AS166" s="375"/>
      <c r="AT166" s="375"/>
      <c r="AU166" s="375"/>
      <c r="AV166" s="375"/>
      <c r="AW166" s="375"/>
      <c r="AX166" s="375"/>
      <c r="AY166" s="375"/>
      <c r="AZ166" s="375"/>
      <c r="BA166" s="375"/>
      <c r="BB166" s="375"/>
      <c r="BC166" s="375"/>
      <c r="BD166" s="375"/>
    </row>
    <row r="167" spans="1:56" x14ac:dyDescent="0.2">
      <c r="A167" s="375"/>
      <c r="B167" s="375"/>
      <c r="C167" s="394"/>
      <c r="D167" s="394"/>
      <c r="E167" s="394"/>
      <c r="F167" s="394"/>
      <c r="G167" s="394"/>
      <c r="H167" s="375"/>
      <c r="I167" s="394"/>
      <c r="J167" s="394"/>
      <c r="K167" s="394"/>
      <c r="L167" s="394"/>
      <c r="M167" s="394"/>
      <c r="N167" s="375"/>
      <c r="O167" s="394"/>
      <c r="P167" s="394"/>
      <c r="Q167" s="394"/>
      <c r="R167" s="394"/>
      <c r="S167" s="394"/>
      <c r="T167" s="394"/>
      <c r="U167" s="394"/>
      <c r="V167" s="394"/>
      <c r="W167" s="394"/>
      <c r="X167" s="394"/>
      <c r="Y167" s="395"/>
      <c r="Z167" s="375"/>
      <c r="AA167" s="375"/>
      <c r="AB167" s="375"/>
      <c r="AC167" s="375"/>
      <c r="AD167" s="375"/>
      <c r="AE167" s="375"/>
      <c r="AF167" s="375"/>
      <c r="AG167" s="375"/>
      <c r="AH167" s="375"/>
      <c r="AI167" s="375"/>
      <c r="AJ167" s="375"/>
      <c r="AK167" s="375"/>
      <c r="AL167" s="375"/>
      <c r="AM167" s="375"/>
      <c r="AN167" s="375"/>
      <c r="AO167" s="375"/>
      <c r="AP167" s="375"/>
      <c r="AQ167" s="375"/>
      <c r="AR167" s="375"/>
      <c r="AS167" s="375"/>
      <c r="AT167" s="375"/>
      <c r="AU167" s="375"/>
      <c r="AV167" s="375"/>
      <c r="AW167" s="375"/>
      <c r="AX167" s="375"/>
      <c r="AY167" s="375"/>
      <c r="AZ167" s="375"/>
      <c r="BA167" s="375"/>
      <c r="BB167" s="375"/>
      <c r="BC167" s="375"/>
      <c r="BD167" s="375"/>
    </row>
    <row r="168" spans="1:56" x14ac:dyDescent="0.2">
      <c r="A168" s="375"/>
      <c r="B168" s="375"/>
      <c r="C168" s="394"/>
      <c r="D168" s="394"/>
      <c r="E168" s="394"/>
      <c r="F168" s="394"/>
      <c r="G168" s="394"/>
      <c r="H168" s="375"/>
      <c r="I168" s="394"/>
      <c r="J168" s="394"/>
      <c r="K168" s="394"/>
      <c r="L168" s="394"/>
      <c r="M168" s="394"/>
      <c r="N168" s="375"/>
      <c r="O168" s="394"/>
      <c r="P168" s="394"/>
      <c r="Q168" s="394"/>
      <c r="R168" s="394"/>
      <c r="S168" s="394"/>
      <c r="T168" s="394"/>
      <c r="U168" s="394"/>
      <c r="V168" s="394"/>
      <c r="W168" s="394"/>
      <c r="X168" s="394"/>
      <c r="Y168" s="395"/>
      <c r="Z168" s="375"/>
      <c r="AA168" s="375"/>
      <c r="AB168" s="375"/>
      <c r="AC168" s="375"/>
      <c r="AD168" s="375"/>
      <c r="AE168" s="375"/>
      <c r="AF168" s="375"/>
      <c r="AG168" s="375"/>
      <c r="AH168" s="375"/>
      <c r="AI168" s="375"/>
      <c r="AJ168" s="375"/>
      <c r="AK168" s="375"/>
      <c r="AL168" s="375"/>
      <c r="AM168" s="375"/>
      <c r="AN168" s="375"/>
      <c r="AO168" s="375"/>
      <c r="AP168" s="375"/>
      <c r="AQ168" s="375"/>
      <c r="AR168" s="375"/>
      <c r="AS168" s="375"/>
      <c r="AT168" s="375"/>
      <c r="AU168" s="375"/>
      <c r="AV168" s="375"/>
      <c r="AW168" s="375"/>
      <c r="AX168" s="375"/>
      <c r="AY168" s="375"/>
      <c r="AZ168" s="375"/>
      <c r="BA168" s="375"/>
      <c r="BB168" s="375"/>
      <c r="BC168" s="375"/>
      <c r="BD168" s="375"/>
    </row>
    <row r="169" spans="1:56" x14ac:dyDescent="0.2">
      <c r="A169" s="375"/>
      <c r="B169" s="375"/>
      <c r="C169" s="394"/>
      <c r="D169" s="394"/>
      <c r="E169" s="394"/>
      <c r="F169" s="394"/>
      <c r="G169" s="394"/>
      <c r="H169" s="375"/>
      <c r="I169" s="394"/>
      <c r="J169" s="394"/>
      <c r="K169" s="394"/>
      <c r="L169" s="394"/>
      <c r="M169" s="394"/>
      <c r="N169" s="375"/>
      <c r="O169" s="394"/>
      <c r="P169" s="394"/>
      <c r="Q169" s="394"/>
      <c r="R169" s="394"/>
      <c r="S169" s="394"/>
      <c r="T169" s="394"/>
      <c r="U169" s="394"/>
      <c r="V169" s="394"/>
      <c r="W169" s="394"/>
      <c r="X169" s="394"/>
      <c r="Y169" s="395"/>
      <c r="Z169" s="375"/>
      <c r="AA169" s="375"/>
      <c r="AB169" s="375"/>
      <c r="AC169" s="375"/>
      <c r="AD169" s="375"/>
      <c r="AE169" s="375"/>
      <c r="AF169" s="375"/>
      <c r="AG169" s="375"/>
      <c r="AH169" s="375"/>
      <c r="AI169" s="375"/>
      <c r="AJ169" s="375"/>
      <c r="AK169" s="375"/>
      <c r="AL169" s="375"/>
      <c r="AM169" s="375"/>
      <c r="AN169" s="375"/>
      <c r="AO169" s="375"/>
      <c r="AP169" s="375"/>
      <c r="AQ169" s="375"/>
      <c r="AR169" s="375"/>
      <c r="AS169" s="375"/>
      <c r="AT169" s="375"/>
      <c r="AU169" s="375"/>
      <c r="AV169" s="375"/>
      <c r="AW169" s="375"/>
      <c r="AX169" s="375"/>
      <c r="AY169" s="375"/>
      <c r="AZ169" s="375"/>
      <c r="BA169" s="375"/>
      <c r="BB169" s="375"/>
      <c r="BC169" s="375"/>
      <c r="BD169" s="375"/>
    </row>
    <row r="170" spans="1:56" x14ac:dyDescent="0.2">
      <c r="A170" s="375"/>
      <c r="B170" s="375"/>
      <c r="C170" s="394"/>
      <c r="D170" s="394"/>
      <c r="E170" s="394"/>
      <c r="F170" s="394"/>
      <c r="G170" s="394"/>
      <c r="H170" s="375"/>
      <c r="I170" s="394"/>
      <c r="J170" s="394"/>
      <c r="K170" s="394"/>
      <c r="L170" s="394"/>
      <c r="M170" s="394"/>
      <c r="N170" s="375"/>
      <c r="O170" s="394"/>
      <c r="P170" s="394"/>
      <c r="Q170" s="394"/>
      <c r="R170" s="394"/>
      <c r="S170" s="394"/>
      <c r="T170" s="394"/>
      <c r="U170" s="394"/>
      <c r="V170" s="394"/>
      <c r="W170" s="394"/>
      <c r="X170" s="394"/>
      <c r="Y170" s="395"/>
      <c r="Z170" s="375"/>
      <c r="AA170" s="375"/>
      <c r="AB170" s="375"/>
      <c r="AC170" s="375"/>
      <c r="AD170" s="375"/>
      <c r="AE170" s="375"/>
      <c r="AF170" s="375"/>
      <c r="AG170" s="375"/>
      <c r="AH170" s="375"/>
      <c r="AI170" s="375"/>
      <c r="AJ170" s="375"/>
      <c r="AK170" s="375"/>
      <c r="AL170" s="375"/>
      <c r="AM170" s="375"/>
      <c r="AN170" s="375"/>
      <c r="AO170" s="375"/>
      <c r="AP170" s="375"/>
      <c r="AQ170" s="375"/>
      <c r="AR170" s="375"/>
      <c r="AS170" s="375"/>
      <c r="AT170" s="375"/>
      <c r="AU170" s="375"/>
      <c r="AV170" s="375"/>
      <c r="AW170" s="375"/>
      <c r="AX170" s="375"/>
      <c r="AY170" s="375"/>
      <c r="AZ170" s="375"/>
      <c r="BA170" s="375"/>
      <c r="BB170" s="375"/>
      <c r="BC170" s="375"/>
      <c r="BD170" s="375"/>
    </row>
    <row r="171" spans="1:56" x14ac:dyDescent="0.2">
      <c r="A171" s="375"/>
      <c r="B171" s="375"/>
      <c r="C171" s="394"/>
      <c r="D171" s="394"/>
      <c r="E171" s="394"/>
      <c r="F171" s="394"/>
      <c r="G171" s="394"/>
      <c r="H171" s="375"/>
      <c r="I171" s="394"/>
      <c r="J171" s="394"/>
      <c r="K171" s="394"/>
      <c r="L171" s="394"/>
      <c r="M171" s="394"/>
      <c r="N171" s="375"/>
      <c r="O171" s="394"/>
      <c r="P171" s="394"/>
      <c r="Q171" s="394"/>
      <c r="R171" s="394"/>
      <c r="S171" s="394"/>
      <c r="T171" s="394"/>
      <c r="U171" s="394"/>
      <c r="V171" s="394"/>
      <c r="W171" s="394"/>
      <c r="X171" s="394"/>
      <c r="Y171" s="395"/>
      <c r="Z171" s="375"/>
      <c r="AA171" s="375"/>
      <c r="AB171" s="375"/>
      <c r="AC171" s="375"/>
      <c r="AD171" s="375"/>
      <c r="AE171" s="375"/>
      <c r="AF171" s="375"/>
      <c r="AG171" s="375"/>
      <c r="AH171" s="375"/>
      <c r="AI171" s="375"/>
      <c r="AJ171" s="375"/>
      <c r="AK171" s="375"/>
      <c r="AL171" s="375"/>
      <c r="AM171" s="375"/>
      <c r="AN171" s="375"/>
      <c r="AO171" s="375"/>
      <c r="AP171" s="375"/>
      <c r="AQ171" s="375"/>
      <c r="AR171" s="375"/>
      <c r="AS171" s="375"/>
      <c r="AT171" s="375"/>
      <c r="AU171" s="375"/>
      <c r="AV171" s="375"/>
      <c r="AW171" s="375"/>
      <c r="AX171" s="375"/>
      <c r="AY171" s="375"/>
      <c r="AZ171" s="375"/>
      <c r="BA171" s="375"/>
      <c r="BB171" s="375"/>
      <c r="BC171" s="375"/>
      <c r="BD171" s="375"/>
    </row>
    <row r="172" spans="1:56" x14ac:dyDescent="0.2">
      <c r="A172" s="375"/>
      <c r="B172" s="375"/>
      <c r="C172" s="394"/>
      <c r="D172" s="394"/>
      <c r="E172" s="394"/>
      <c r="F172" s="394"/>
      <c r="G172" s="394"/>
      <c r="H172" s="375"/>
      <c r="I172" s="394"/>
      <c r="J172" s="394"/>
      <c r="K172" s="394"/>
      <c r="L172" s="394"/>
      <c r="M172" s="394"/>
      <c r="N172" s="375"/>
      <c r="O172" s="394"/>
      <c r="P172" s="394"/>
      <c r="Q172" s="394"/>
      <c r="R172" s="394"/>
      <c r="S172" s="394"/>
      <c r="T172" s="394"/>
      <c r="U172" s="394"/>
      <c r="V172" s="394"/>
      <c r="W172" s="394"/>
      <c r="X172" s="394"/>
      <c r="Y172" s="395"/>
      <c r="Z172" s="375"/>
      <c r="AA172" s="375"/>
      <c r="AB172" s="375"/>
      <c r="AC172" s="375"/>
      <c r="AD172" s="375"/>
      <c r="AE172" s="375"/>
      <c r="AF172" s="375"/>
      <c r="AG172" s="375"/>
      <c r="AH172" s="375"/>
      <c r="AI172" s="375"/>
      <c r="AJ172" s="375"/>
      <c r="AK172" s="375"/>
      <c r="AL172" s="375"/>
      <c r="AM172" s="375"/>
      <c r="AN172" s="375"/>
      <c r="AO172" s="375"/>
      <c r="AP172" s="375"/>
      <c r="AQ172" s="375"/>
      <c r="AR172" s="375"/>
      <c r="AS172" s="375"/>
      <c r="AT172" s="375"/>
      <c r="AU172" s="375"/>
      <c r="AV172" s="375"/>
      <c r="AW172" s="375"/>
      <c r="AX172" s="375"/>
      <c r="AY172" s="375"/>
      <c r="AZ172" s="375"/>
      <c r="BA172" s="375"/>
      <c r="BB172" s="375"/>
      <c r="BC172" s="375"/>
      <c r="BD172" s="375"/>
    </row>
    <row r="173" spans="1:56" x14ac:dyDescent="0.2">
      <c r="A173" s="375"/>
      <c r="B173" s="375"/>
      <c r="C173" s="394"/>
      <c r="D173" s="394"/>
      <c r="E173" s="394"/>
      <c r="F173" s="394"/>
      <c r="G173" s="394"/>
      <c r="H173" s="375"/>
      <c r="I173" s="394"/>
      <c r="J173" s="394"/>
      <c r="K173" s="394"/>
      <c r="L173" s="394"/>
      <c r="M173" s="394"/>
      <c r="N173" s="375"/>
      <c r="O173" s="394"/>
      <c r="P173" s="394"/>
      <c r="Q173" s="394"/>
      <c r="R173" s="394"/>
      <c r="S173" s="394"/>
      <c r="T173" s="394"/>
      <c r="U173" s="394"/>
      <c r="V173" s="394"/>
      <c r="W173" s="394"/>
      <c r="X173" s="394"/>
      <c r="Y173" s="395"/>
      <c r="Z173" s="375"/>
      <c r="AA173" s="375"/>
      <c r="AB173" s="375"/>
      <c r="AC173" s="375"/>
      <c r="AD173" s="375"/>
      <c r="AE173" s="375"/>
      <c r="AF173" s="375"/>
      <c r="AG173" s="375"/>
      <c r="AH173" s="375"/>
      <c r="AI173" s="375"/>
      <c r="AJ173" s="375"/>
      <c r="AK173" s="375"/>
      <c r="AL173" s="375"/>
      <c r="AM173" s="375"/>
      <c r="AN173" s="375"/>
      <c r="AO173" s="375"/>
      <c r="AP173" s="375"/>
      <c r="AQ173" s="375"/>
      <c r="AR173" s="375"/>
      <c r="AS173" s="375"/>
      <c r="AT173" s="375"/>
      <c r="AU173" s="375"/>
      <c r="AV173" s="375"/>
      <c r="AW173" s="375"/>
      <c r="AX173" s="375"/>
      <c r="AY173" s="375"/>
      <c r="AZ173" s="375"/>
      <c r="BA173" s="375"/>
      <c r="BB173" s="375"/>
      <c r="BC173" s="375"/>
      <c r="BD173" s="375"/>
    </row>
    <row r="174" spans="1:56" x14ac:dyDescent="0.2">
      <c r="A174" s="375"/>
      <c r="B174" s="375"/>
      <c r="C174" s="394"/>
      <c r="D174" s="394"/>
      <c r="E174" s="394"/>
      <c r="F174" s="394"/>
      <c r="G174" s="394"/>
      <c r="H174" s="375"/>
      <c r="I174" s="394"/>
      <c r="J174" s="394"/>
      <c r="K174" s="394"/>
      <c r="L174" s="394"/>
      <c r="M174" s="394"/>
      <c r="N174" s="375"/>
      <c r="O174" s="394"/>
      <c r="P174" s="394"/>
      <c r="Q174" s="394"/>
      <c r="R174" s="394"/>
      <c r="S174" s="394"/>
      <c r="T174" s="394"/>
      <c r="U174" s="394"/>
      <c r="V174" s="394"/>
      <c r="W174" s="394"/>
      <c r="X174" s="394"/>
      <c r="Y174" s="395"/>
      <c r="Z174" s="375"/>
      <c r="AA174" s="375"/>
      <c r="AB174" s="375"/>
      <c r="AC174" s="375"/>
      <c r="AD174" s="375"/>
      <c r="AE174" s="375"/>
      <c r="AF174" s="375"/>
      <c r="AG174" s="375"/>
      <c r="AH174" s="375"/>
      <c r="AI174" s="375"/>
      <c r="AJ174" s="375"/>
      <c r="AK174" s="375"/>
      <c r="AL174" s="375"/>
      <c r="AM174" s="375"/>
      <c r="AN174" s="375"/>
      <c r="AO174" s="375"/>
      <c r="AP174" s="375"/>
      <c r="AQ174" s="375"/>
      <c r="AR174" s="375"/>
      <c r="AS174" s="375"/>
      <c r="AT174" s="375"/>
      <c r="AU174" s="375"/>
      <c r="AV174" s="375"/>
      <c r="AW174" s="375"/>
      <c r="AX174" s="375"/>
      <c r="AY174" s="375"/>
      <c r="AZ174" s="375"/>
      <c r="BA174" s="375"/>
      <c r="BB174" s="375"/>
      <c r="BC174" s="375"/>
      <c r="BD174" s="375"/>
    </row>
    <row r="175" spans="1:56" x14ac:dyDescent="0.2">
      <c r="A175" s="375"/>
      <c r="B175" s="375"/>
      <c r="C175" s="394"/>
      <c r="D175" s="394"/>
      <c r="E175" s="394"/>
      <c r="F175" s="394"/>
      <c r="G175" s="394"/>
      <c r="H175" s="375"/>
      <c r="I175" s="394"/>
      <c r="J175" s="394"/>
      <c r="K175" s="394"/>
      <c r="L175" s="394"/>
      <c r="M175" s="394"/>
      <c r="N175" s="375"/>
      <c r="O175" s="394"/>
      <c r="P175" s="394"/>
      <c r="Q175" s="394"/>
      <c r="R175" s="394"/>
      <c r="S175" s="394"/>
      <c r="T175" s="394"/>
      <c r="U175" s="394"/>
      <c r="V175" s="394"/>
      <c r="W175" s="394"/>
      <c r="X175" s="394"/>
      <c r="Y175" s="395"/>
      <c r="Z175" s="375"/>
      <c r="AA175" s="375"/>
      <c r="AB175" s="375"/>
      <c r="AC175" s="375"/>
      <c r="AD175" s="375"/>
      <c r="AE175" s="375"/>
      <c r="AF175" s="375"/>
      <c r="AG175" s="375"/>
      <c r="AH175" s="375"/>
      <c r="AI175" s="375"/>
      <c r="AJ175" s="375"/>
      <c r="AK175" s="375"/>
      <c r="AL175" s="375"/>
      <c r="AM175" s="375"/>
      <c r="AN175" s="375"/>
      <c r="AO175" s="375"/>
      <c r="AP175" s="375"/>
      <c r="AQ175" s="375"/>
      <c r="AR175" s="375"/>
      <c r="AS175" s="375"/>
      <c r="AT175" s="375"/>
      <c r="AU175" s="375"/>
      <c r="AV175" s="375"/>
      <c r="AW175" s="375"/>
      <c r="AX175" s="375"/>
      <c r="AY175" s="375"/>
      <c r="AZ175" s="375"/>
      <c r="BA175" s="375"/>
      <c r="BB175" s="375"/>
      <c r="BC175" s="375"/>
      <c r="BD175" s="375"/>
    </row>
    <row r="176" spans="1:56" x14ac:dyDescent="0.2">
      <c r="A176" s="375"/>
      <c r="B176" s="375"/>
      <c r="C176" s="394"/>
      <c r="D176" s="394"/>
      <c r="E176" s="394"/>
      <c r="F176" s="394"/>
      <c r="G176" s="394"/>
      <c r="H176" s="375"/>
      <c r="I176" s="394"/>
      <c r="J176" s="394"/>
      <c r="K176" s="394"/>
      <c r="L176" s="394"/>
      <c r="M176" s="394"/>
      <c r="N176" s="375"/>
      <c r="O176" s="394"/>
      <c r="P176" s="394"/>
      <c r="Q176" s="394"/>
      <c r="R176" s="394"/>
      <c r="S176" s="394"/>
      <c r="T176" s="394"/>
      <c r="U176" s="394"/>
      <c r="V176" s="394"/>
      <c r="W176" s="394"/>
      <c r="X176" s="394"/>
      <c r="Y176" s="395"/>
      <c r="Z176" s="375"/>
      <c r="AA176" s="375"/>
      <c r="AB176" s="375"/>
      <c r="AC176" s="375"/>
      <c r="AD176" s="375"/>
      <c r="AE176" s="375"/>
      <c r="AF176" s="375"/>
      <c r="AG176" s="375"/>
      <c r="AH176" s="375"/>
      <c r="AI176" s="375"/>
      <c r="AJ176" s="375"/>
      <c r="AK176" s="375"/>
      <c r="AL176" s="375"/>
      <c r="AM176" s="375"/>
      <c r="AN176" s="375"/>
      <c r="AO176" s="375"/>
      <c r="AP176" s="375"/>
      <c r="AQ176" s="375"/>
      <c r="AR176" s="375"/>
      <c r="AS176" s="375"/>
      <c r="AT176" s="375"/>
      <c r="AU176" s="375"/>
      <c r="AV176" s="375"/>
      <c r="AW176" s="375"/>
      <c r="AX176" s="375"/>
      <c r="AY176" s="375"/>
      <c r="AZ176" s="375"/>
      <c r="BA176" s="375"/>
      <c r="BB176" s="375"/>
      <c r="BC176" s="375"/>
      <c r="BD176" s="375"/>
    </row>
    <row r="177" spans="1:56" x14ac:dyDescent="0.2">
      <c r="A177" s="375"/>
      <c r="B177" s="375"/>
      <c r="C177" s="394"/>
      <c r="D177" s="394"/>
      <c r="E177" s="394"/>
      <c r="F177" s="394"/>
      <c r="G177" s="394"/>
      <c r="H177" s="375"/>
      <c r="I177" s="394"/>
      <c r="J177" s="394"/>
      <c r="K177" s="394"/>
      <c r="L177" s="394"/>
      <c r="M177" s="394"/>
      <c r="N177" s="375"/>
      <c r="O177" s="394"/>
      <c r="P177" s="394"/>
      <c r="Q177" s="394"/>
      <c r="R177" s="394"/>
      <c r="S177" s="394"/>
      <c r="T177" s="394"/>
      <c r="U177" s="394"/>
      <c r="V177" s="394"/>
      <c r="W177" s="394"/>
      <c r="X177" s="394"/>
      <c r="Y177" s="395"/>
      <c r="Z177" s="375"/>
      <c r="AA177" s="375"/>
      <c r="AB177" s="375"/>
      <c r="AC177" s="375"/>
      <c r="AD177" s="375"/>
      <c r="AE177" s="375"/>
      <c r="AF177" s="375"/>
      <c r="AG177" s="375"/>
      <c r="AH177" s="375"/>
      <c r="AI177" s="375"/>
      <c r="AJ177" s="375"/>
      <c r="AK177" s="375"/>
      <c r="AL177" s="375"/>
      <c r="AM177" s="375"/>
      <c r="AN177" s="375"/>
      <c r="AO177" s="375"/>
      <c r="AP177" s="375"/>
      <c r="AQ177" s="375"/>
      <c r="AR177" s="375"/>
      <c r="AS177" s="375"/>
      <c r="AT177" s="375"/>
      <c r="AU177" s="375"/>
      <c r="AV177" s="375"/>
      <c r="AW177" s="375"/>
      <c r="AX177" s="375"/>
      <c r="AY177" s="375"/>
      <c r="AZ177" s="375"/>
      <c r="BA177" s="375"/>
      <c r="BB177" s="375"/>
      <c r="BC177" s="375"/>
      <c r="BD177" s="375"/>
    </row>
    <row r="178" spans="1:56" x14ac:dyDescent="0.2">
      <c r="A178" s="375"/>
      <c r="B178" s="375"/>
      <c r="C178" s="394"/>
      <c r="D178" s="394"/>
      <c r="E178" s="394"/>
      <c r="F178" s="394"/>
      <c r="G178" s="394"/>
      <c r="H178" s="375"/>
      <c r="I178" s="394"/>
      <c r="J178" s="394"/>
      <c r="K178" s="394"/>
      <c r="L178" s="394"/>
      <c r="M178" s="394"/>
      <c r="N178" s="375"/>
      <c r="O178" s="394"/>
      <c r="P178" s="394"/>
      <c r="Q178" s="394"/>
      <c r="R178" s="394"/>
      <c r="S178" s="394"/>
      <c r="T178" s="394"/>
      <c r="U178" s="394"/>
      <c r="V178" s="394"/>
      <c r="W178" s="394"/>
      <c r="X178" s="394"/>
      <c r="Y178" s="395"/>
      <c r="Z178" s="375"/>
      <c r="AA178" s="375"/>
      <c r="AB178" s="375"/>
      <c r="AC178" s="375"/>
      <c r="AD178" s="375"/>
      <c r="AE178" s="375"/>
      <c r="AF178" s="375"/>
      <c r="AG178" s="375"/>
      <c r="AH178" s="375"/>
      <c r="AI178" s="375"/>
      <c r="AJ178" s="375"/>
      <c r="AK178" s="375"/>
      <c r="AL178" s="375"/>
      <c r="AM178" s="375"/>
      <c r="AN178" s="375"/>
      <c r="AO178" s="375"/>
      <c r="AP178" s="375"/>
      <c r="AQ178" s="375"/>
      <c r="AR178" s="375"/>
      <c r="AS178" s="375"/>
      <c r="AT178" s="375"/>
      <c r="AU178" s="375"/>
      <c r="AV178" s="375"/>
      <c r="AW178" s="375"/>
      <c r="AX178" s="375"/>
      <c r="AY178" s="375"/>
      <c r="AZ178" s="375"/>
      <c r="BA178" s="375"/>
      <c r="BB178" s="375"/>
      <c r="BC178" s="375"/>
      <c r="BD178" s="375"/>
    </row>
    <row r="179" spans="1:56" x14ac:dyDescent="0.2">
      <c r="A179" s="375"/>
      <c r="B179" s="375"/>
      <c r="C179" s="394"/>
      <c r="D179" s="394"/>
      <c r="E179" s="394"/>
      <c r="F179" s="394"/>
      <c r="G179" s="394"/>
      <c r="H179" s="375"/>
      <c r="I179" s="394"/>
      <c r="J179" s="394"/>
      <c r="K179" s="394"/>
      <c r="L179" s="394"/>
      <c r="M179" s="394"/>
      <c r="N179" s="375"/>
      <c r="O179" s="394"/>
      <c r="P179" s="394"/>
      <c r="Q179" s="394"/>
      <c r="R179" s="394"/>
      <c r="S179" s="394"/>
      <c r="T179" s="394"/>
      <c r="U179" s="394"/>
      <c r="V179" s="394"/>
      <c r="W179" s="394"/>
      <c r="X179" s="394"/>
      <c r="Y179" s="395"/>
      <c r="Z179" s="375"/>
      <c r="AA179" s="375"/>
      <c r="AB179" s="375"/>
      <c r="AC179" s="375"/>
      <c r="AD179" s="375"/>
      <c r="AE179" s="375"/>
      <c r="AF179" s="375"/>
      <c r="AG179" s="375"/>
      <c r="AH179" s="375"/>
      <c r="AI179" s="375"/>
      <c r="AJ179" s="375"/>
      <c r="AK179" s="375"/>
      <c r="AL179" s="375"/>
      <c r="AM179" s="375"/>
      <c r="AN179" s="375"/>
      <c r="AO179" s="375"/>
      <c r="AP179" s="375"/>
      <c r="AQ179" s="375"/>
      <c r="AR179" s="375"/>
      <c r="AS179" s="375"/>
      <c r="AT179" s="375"/>
      <c r="AU179" s="375"/>
      <c r="AV179" s="375"/>
      <c r="AW179" s="375"/>
      <c r="AX179" s="375"/>
      <c r="AY179" s="375"/>
      <c r="AZ179" s="375"/>
      <c r="BA179" s="375"/>
      <c r="BB179" s="375"/>
      <c r="BC179" s="375"/>
      <c r="BD179" s="375"/>
    </row>
    <row r="180" spans="1:56" x14ac:dyDescent="0.2">
      <c r="A180" s="375"/>
      <c r="B180" s="375"/>
      <c r="C180" s="394"/>
      <c r="D180" s="394"/>
      <c r="E180" s="394"/>
      <c r="F180" s="394"/>
      <c r="G180" s="394"/>
      <c r="H180" s="375"/>
      <c r="I180" s="394"/>
      <c r="J180" s="394"/>
      <c r="K180" s="394"/>
      <c r="L180" s="394"/>
      <c r="M180" s="394"/>
      <c r="N180" s="375"/>
      <c r="O180" s="394"/>
      <c r="P180" s="394"/>
      <c r="Q180" s="394"/>
      <c r="R180" s="394"/>
      <c r="S180" s="394"/>
      <c r="T180" s="394"/>
      <c r="U180" s="394"/>
      <c r="V180" s="394"/>
      <c r="W180" s="394"/>
      <c r="X180" s="394"/>
      <c r="Y180" s="395"/>
      <c r="Z180" s="375"/>
      <c r="AA180" s="375"/>
      <c r="AB180" s="375"/>
      <c r="AC180" s="375"/>
      <c r="AD180" s="375"/>
      <c r="AE180" s="375"/>
      <c r="AF180" s="375"/>
      <c r="AG180" s="375"/>
      <c r="AH180" s="375"/>
      <c r="AI180" s="375"/>
      <c r="AJ180" s="375"/>
      <c r="AK180" s="375"/>
      <c r="AL180" s="375"/>
      <c r="AM180" s="375"/>
      <c r="AN180" s="375"/>
      <c r="AO180" s="375"/>
      <c r="AP180" s="375"/>
      <c r="AQ180" s="375"/>
      <c r="AR180" s="375"/>
      <c r="AS180" s="375"/>
      <c r="AT180" s="375"/>
      <c r="AU180" s="375"/>
      <c r="AV180" s="375"/>
      <c r="AW180" s="375"/>
      <c r="AX180" s="375"/>
      <c r="AY180" s="375"/>
      <c r="AZ180" s="375"/>
      <c r="BA180" s="375"/>
      <c r="BB180" s="375"/>
      <c r="BC180" s="375"/>
      <c r="BD180" s="375"/>
    </row>
    <row r="181" spans="1:56" x14ac:dyDescent="0.2">
      <c r="A181" s="375"/>
      <c r="B181" s="375"/>
      <c r="C181" s="394"/>
      <c r="D181" s="394"/>
      <c r="E181" s="394"/>
      <c r="F181" s="394"/>
      <c r="G181" s="394"/>
      <c r="H181" s="375"/>
      <c r="I181" s="394"/>
      <c r="J181" s="394"/>
      <c r="K181" s="394"/>
      <c r="L181" s="394"/>
      <c r="M181" s="394"/>
      <c r="N181" s="375"/>
      <c r="O181" s="394"/>
      <c r="P181" s="394"/>
      <c r="Q181" s="394"/>
      <c r="R181" s="394"/>
      <c r="S181" s="394"/>
      <c r="T181" s="394"/>
      <c r="U181" s="394"/>
      <c r="V181" s="394"/>
      <c r="W181" s="394"/>
      <c r="X181" s="394"/>
      <c r="Y181" s="395"/>
      <c r="Z181" s="375"/>
      <c r="AA181" s="375"/>
      <c r="AB181" s="375"/>
      <c r="AC181" s="375"/>
      <c r="AD181" s="375"/>
      <c r="AE181" s="375"/>
      <c r="AF181" s="375"/>
      <c r="AG181" s="375"/>
      <c r="AH181" s="375"/>
      <c r="AI181" s="375"/>
      <c r="AJ181" s="375"/>
      <c r="AK181" s="375"/>
      <c r="AL181" s="375"/>
      <c r="AM181" s="375"/>
      <c r="AN181" s="375"/>
      <c r="AO181" s="375"/>
      <c r="AP181" s="375"/>
      <c r="AQ181" s="375"/>
      <c r="AR181" s="375"/>
      <c r="AS181" s="375"/>
      <c r="AT181" s="375"/>
      <c r="AU181" s="375"/>
      <c r="AV181" s="375"/>
      <c r="AW181" s="375"/>
      <c r="AX181" s="375"/>
      <c r="AY181" s="375"/>
      <c r="AZ181" s="375"/>
      <c r="BA181" s="375"/>
      <c r="BB181" s="375"/>
      <c r="BC181" s="375"/>
      <c r="BD181" s="375"/>
    </row>
    <row r="182" spans="1:56" x14ac:dyDescent="0.2">
      <c r="A182" s="375"/>
      <c r="B182" s="375"/>
      <c r="C182" s="394"/>
      <c r="D182" s="394"/>
      <c r="E182" s="394"/>
      <c r="F182" s="394"/>
      <c r="G182" s="394"/>
      <c r="H182" s="375"/>
      <c r="I182" s="394"/>
      <c r="J182" s="394"/>
      <c r="K182" s="394"/>
      <c r="L182" s="394"/>
      <c r="M182" s="394"/>
      <c r="N182" s="375"/>
      <c r="O182" s="394"/>
      <c r="P182" s="394"/>
      <c r="Q182" s="394"/>
      <c r="R182" s="394"/>
      <c r="S182" s="394"/>
      <c r="T182" s="394"/>
      <c r="U182" s="394"/>
      <c r="V182" s="394"/>
      <c r="W182" s="394"/>
      <c r="X182" s="394"/>
      <c r="Y182" s="395"/>
      <c r="Z182" s="375"/>
      <c r="AA182" s="375"/>
      <c r="AB182" s="375"/>
      <c r="AC182" s="375"/>
      <c r="AD182" s="375"/>
      <c r="AE182" s="375"/>
      <c r="AF182" s="375"/>
      <c r="AG182" s="375"/>
      <c r="AH182" s="375"/>
      <c r="AI182" s="375"/>
      <c r="AJ182" s="375"/>
      <c r="AK182" s="375"/>
      <c r="AL182" s="375"/>
      <c r="AM182" s="375"/>
      <c r="AN182" s="375"/>
      <c r="AO182" s="375"/>
      <c r="AP182" s="375"/>
      <c r="AQ182" s="375"/>
      <c r="AR182" s="375"/>
      <c r="AS182" s="375"/>
      <c r="AT182" s="375"/>
      <c r="AU182" s="375"/>
      <c r="AV182" s="375"/>
      <c r="AW182" s="375"/>
      <c r="AX182" s="375"/>
      <c r="AY182" s="375"/>
      <c r="AZ182" s="375"/>
      <c r="BA182" s="375"/>
      <c r="BB182" s="375"/>
      <c r="BC182" s="375"/>
      <c r="BD182" s="375"/>
    </row>
    <row r="183" spans="1:56" x14ac:dyDescent="0.2">
      <c r="A183" s="375"/>
      <c r="B183" s="375"/>
      <c r="C183" s="394"/>
      <c r="D183" s="394"/>
      <c r="E183" s="394"/>
      <c r="F183" s="394"/>
      <c r="G183" s="394"/>
      <c r="H183" s="375"/>
      <c r="I183" s="394"/>
      <c r="J183" s="394"/>
      <c r="K183" s="394"/>
      <c r="L183" s="394"/>
      <c r="M183" s="394"/>
      <c r="N183" s="375"/>
      <c r="O183" s="394"/>
      <c r="P183" s="394"/>
      <c r="Q183" s="394"/>
      <c r="R183" s="394"/>
      <c r="S183" s="394"/>
      <c r="T183" s="394"/>
      <c r="U183" s="394"/>
      <c r="V183" s="394"/>
      <c r="W183" s="394"/>
      <c r="X183" s="394"/>
      <c r="Y183" s="395"/>
      <c r="Z183" s="375"/>
      <c r="AA183" s="375"/>
      <c r="AB183" s="375"/>
      <c r="AC183" s="375"/>
      <c r="AD183" s="375"/>
      <c r="AE183" s="375"/>
      <c r="AF183" s="375"/>
      <c r="AG183" s="375"/>
      <c r="AH183" s="375"/>
      <c r="AI183" s="375"/>
      <c r="AJ183" s="375"/>
      <c r="AK183" s="375"/>
      <c r="AL183" s="375"/>
      <c r="AM183" s="375"/>
      <c r="AN183" s="375"/>
      <c r="AO183" s="375"/>
      <c r="AP183" s="375"/>
      <c r="AQ183" s="375"/>
      <c r="AR183" s="375"/>
      <c r="AS183" s="375"/>
      <c r="AT183" s="375"/>
      <c r="AU183" s="375"/>
      <c r="AV183" s="375"/>
      <c r="AW183" s="375"/>
      <c r="AX183" s="375"/>
      <c r="AY183" s="375"/>
      <c r="AZ183" s="375"/>
      <c r="BA183" s="375"/>
      <c r="BB183" s="375"/>
      <c r="BC183" s="375"/>
      <c r="BD183" s="375"/>
    </row>
    <row r="184" spans="1:56" x14ac:dyDescent="0.2">
      <c r="A184" s="375"/>
      <c r="B184" s="375"/>
      <c r="C184" s="394"/>
      <c r="D184" s="394"/>
      <c r="E184" s="394"/>
      <c r="F184" s="394"/>
      <c r="G184" s="394"/>
      <c r="H184" s="375"/>
      <c r="I184" s="394"/>
      <c r="J184" s="394"/>
      <c r="K184" s="394"/>
      <c r="L184" s="394"/>
      <c r="M184" s="394"/>
      <c r="N184" s="375"/>
      <c r="O184" s="394"/>
      <c r="P184" s="394"/>
      <c r="Q184" s="394"/>
      <c r="R184" s="394"/>
      <c r="S184" s="394"/>
      <c r="T184" s="394"/>
      <c r="U184" s="394"/>
      <c r="V184" s="394"/>
      <c r="W184" s="394"/>
      <c r="X184" s="394"/>
      <c r="Y184" s="395"/>
      <c r="Z184" s="375"/>
      <c r="AA184" s="375"/>
      <c r="AB184" s="375"/>
      <c r="AC184" s="375"/>
      <c r="AD184" s="375"/>
      <c r="AE184" s="375"/>
      <c r="AF184" s="375"/>
      <c r="AG184" s="375"/>
      <c r="AH184" s="375"/>
      <c r="AI184" s="375"/>
      <c r="AJ184" s="375"/>
      <c r="AK184" s="375"/>
      <c r="AL184" s="375"/>
      <c r="AM184" s="375"/>
      <c r="AN184" s="375"/>
      <c r="AO184" s="375"/>
      <c r="AP184" s="375"/>
      <c r="AQ184" s="375"/>
      <c r="AR184" s="375"/>
      <c r="AS184" s="375"/>
      <c r="AT184" s="375"/>
      <c r="AU184" s="375"/>
      <c r="AV184" s="375"/>
      <c r="AW184" s="375"/>
      <c r="AX184" s="375"/>
      <c r="AY184" s="375"/>
      <c r="AZ184" s="375"/>
      <c r="BA184" s="375"/>
      <c r="BB184" s="375"/>
      <c r="BC184" s="375"/>
      <c r="BD184" s="375"/>
    </row>
    <row r="185" spans="1:56" x14ac:dyDescent="0.2">
      <c r="A185" s="375"/>
      <c r="B185" s="375"/>
      <c r="C185" s="394"/>
      <c r="D185" s="394"/>
      <c r="E185" s="394"/>
      <c r="F185" s="394"/>
      <c r="G185" s="394"/>
      <c r="H185" s="375"/>
      <c r="I185" s="394"/>
      <c r="J185" s="394"/>
      <c r="K185" s="394"/>
      <c r="L185" s="394"/>
      <c r="M185" s="394"/>
      <c r="N185" s="375"/>
      <c r="O185" s="394"/>
      <c r="P185" s="394"/>
      <c r="Q185" s="394"/>
      <c r="R185" s="394"/>
      <c r="S185" s="394"/>
      <c r="T185" s="394"/>
      <c r="U185" s="394"/>
      <c r="V185" s="394"/>
      <c r="W185" s="394"/>
      <c r="X185" s="394"/>
      <c r="Y185" s="395"/>
      <c r="Z185" s="375"/>
      <c r="AA185" s="375"/>
      <c r="AB185" s="375"/>
      <c r="AC185" s="375"/>
      <c r="AD185" s="375"/>
      <c r="AE185" s="375"/>
      <c r="AF185" s="375"/>
      <c r="AG185" s="375"/>
      <c r="AH185" s="375"/>
      <c r="AI185" s="375"/>
      <c r="AJ185" s="375"/>
      <c r="AK185" s="375"/>
      <c r="AL185" s="375"/>
      <c r="AM185" s="375"/>
      <c r="AN185" s="375"/>
      <c r="AO185" s="375"/>
      <c r="AP185" s="375"/>
      <c r="AQ185" s="375"/>
      <c r="AR185" s="375"/>
      <c r="AS185" s="375"/>
      <c r="AT185" s="375"/>
      <c r="AU185" s="375"/>
      <c r="AV185" s="375"/>
      <c r="AW185" s="375"/>
      <c r="AX185" s="375"/>
      <c r="AY185" s="375"/>
      <c r="AZ185" s="375"/>
      <c r="BA185" s="375"/>
      <c r="BB185" s="375"/>
      <c r="BC185" s="375"/>
      <c r="BD185" s="375"/>
    </row>
    <row r="186" spans="1:56" x14ac:dyDescent="0.2">
      <c r="A186" s="375"/>
      <c r="B186" s="375"/>
      <c r="C186" s="394"/>
      <c r="D186" s="394"/>
      <c r="E186" s="394"/>
      <c r="F186" s="394"/>
      <c r="G186" s="394"/>
      <c r="H186" s="375"/>
      <c r="I186" s="394"/>
      <c r="J186" s="394"/>
      <c r="K186" s="394"/>
      <c r="L186" s="394"/>
      <c r="M186" s="394"/>
      <c r="N186" s="375"/>
      <c r="O186" s="394"/>
      <c r="P186" s="394"/>
      <c r="Q186" s="394"/>
      <c r="R186" s="394"/>
      <c r="S186" s="394"/>
      <c r="T186" s="394"/>
      <c r="U186" s="394"/>
      <c r="V186" s="394"/>
      <c r="W186" s="394"/>
      <c r="X186" s="394"/>
      <c r="Y186" s="395"/>
      <c r="Z186" s="375"/>
      <c r="AA186" s="375"/>
      <c r="AB186" s="375"/>
      <c r="AC186" s="375"/>
      <c r="AD186" s="375"/>
      <c r="AE186" s="375"/>
      <c r="AF186" s="375"/>
      <c r="AG186" s="375"/>
      <c r="AH186" s="375"/>
      <c r="AI186" s="375"/>
      <c r="AJ186" s="375"/>
      <c r="AK186" s="375"/>
      <c r="AL186" s="375"/>
      <c r="AM186" s="375"/>
      <c r="AN186" s="375"/>
      <c r="AO186" s="375"/>
      <c r="AP186" s="375"/>
      <c r="AQ186" s="375"/>
      <c r="AR186" s="375"/>
      <c r="AS186" s="375"/>
      <c r="AT186" s="375"/>
      <c r="AU186" s="375"/>
      <c r="AV186" s="375"/>
      <c r="AW186" s="375"/>
      <c r="AX186" s="375"/>
      <c r="AY186" s="375"/>
      <c r="AZ186" s="375"/>
      <c r="BA186" s="375"/>
      <c r="BB186" s="375"/>
      <c r="BC186" s="375"/>
      <c r="BD186" s="375"/>
    </row>
    <row r="187" spans="1:56" x14ac:dyDescent="0.2">
      <c r="A187" s="375"/>
      <c r="B187" s="375"/>
      <c r="C187" s="394"/>
      <c r="D187" s="394"/>
      <c r="E187" s="394"/>
      <c r="F187" s="394"/>
      <c r="G187" s="394"/>
      <c r="H187" s="375"/>
      <c r="I187" s="394"/>
      <c r="J187" s="394"/>
      <c r="K187" s="394"/>
      <c r="L187" s="394"/>
      <c r="M187" s="394"/>
      <c r="N187" s="375"/>
      <c r="O187" s="394"/>
      <c r="P187" s="394"/>
      <c r="Q187" s="394"/>
      <c r="R187" s="394"/>
      <c r="S187" s="394"/>
      <c r="T187" s="394"/>
      <c r="U187" s="394"/>
      <c r="V187" s="394"/>
      <c r="W187" s="394"/>
      <c r="X187" s="394"/>
      <c r="Y187" s="395"/>
      <c r="Z187" s="375"/>
      <c r="AA187" s="375"/>
      <c r="AB187" s="375"/>
      <c r="AC187" s="375"/>
      <c r="AD187" s="375"/>
      <c r="AE187" s="375"/>
      <c r="AF187" s="375"/>
      <c r="AG187" s="375"/>
      <c r="AH187" s="375"/>
      <c r="AI187" s="375"/>
      <c r="AJ187" s="375"/>
      <c r="AK187" s="375"/>
      <c r="AL187" s="375"/>
      <c r="AM187" s="375"/>
      <c r="AN187" s="375"/>
      <c r="AO187" s="375"/>
      <c r="AP187" s="375"/>
      <c r="AQ187" s="375"/>
      <c r="AR187" s="375"/>
      <c r="AS187" s="375"/>
      <c r="AT187" s="375"/>
      <c r="AU187" s="375"/>
      <c r="AV187" s="375"/>
      <c r="AW187" s="375"/>
      <c r="AX187" s="375"/>
      <c r="AY187" s="375"/>
      <c r="AZ187" s="375"/>
      <c r="BA187" s="375"/>
      <c r="BB187" s="375"/>
      <c r="BC187" s="375"/>
      <c r="BD187" s="375"/>
    </row>
    <row r="188" spans="1:56" x14ac:dyDescent="0.2">
      <c r="A188" s="375"/>
      <c r="B188" s="375"/>
      <c r="C188" s="394"/>
      <c r="D188" s="394"/>
      <c r="E188" s="394"/>
      <c r="F188" s="394"/>
      <c r="G188" s="394"/>
      <c r="H188" s="375"/>
      <c r="I188" s="394"/>
      <c r="J188" s="394"/>
      <c r="K188" s="394"/>
      <c r="L188" s="394"/>
      <c r="M188" s="394"/>
      <c r="N188" s="375"/>
      <c r="O188" s="394"/>
      <c r="P188" s="394"/>
      <c r="Q188" s="394"/>
      <c r="R188" s="394"/>
      <c r="S188" s="394"/>
      <c r="T188" s="394"/>
      <c r="U188" s="394"/>
      <c r="V188" s="394"/>
      <c r="W188" s="394"/>
      <c r="X188" s="394"/>
      <c r="Y188" s="395"/>
      <c r="Z188" s="375"/>
      <c r="AA188" s="375"/>
      <c r="AB188" s="375"/>
      <c r="AC188" s="375"/>
      <c r="AD188" s="375"/>
      <c r="AE188" s="375"/>
      <c r="AF188" s="375"/>
      <c r="AG188" s="375"/>
      <c r="AH188" s="375"/>
      <c r="AI188" s="375"/>
      <c r="AJ188" s="375"/>
      <c r="AK188" s="375"/>
      <c r="AL188" s="375"/>
      <c r="AM188" s="375"/>
      <c r="AN188" s="375"/>
      <c r="AO188" s="375"/>
      <c r="AP188" s="375"/>
      <c r="AQ188" s="375"/>
      <c r="AR188" s="375"/>
      <c r="AS188" s="375"/>
      <c r="AT188" s="375"/>
      <c r="AU188" s="375"/>
      <c r="AV188" s="375"/>
      <c r="AW188" s="375"/>
      <c r="AX188" s="375"/>
      <c r="AY188" s="375"/>
      <c r="AZ188" s="375"/>
      <c r="BA188" s="375"/>
      <c r="BB188" s="375"/>
      <c r="BC188" s="375"/>
      <c r="BD188" s="375"/>
    </row>
    <row r="189" spans="1:56" x14ac:dyDescent="0.2">
      <c r="A189" s="375"/>
      <c r="B189" s="375"/>
      <c r="C189" s="394"/>
      <c r="D189" s="394"/>
      <c r="E189" s="394"/>
      <c r="F189" s="394"/>
      <c r="G189" s="394"/>
      <c r="H189" s="375"/>
      <c r="I189" s="394"/>
      <c r="J189" s="394"/>
      <c r="K189" s="394"/>
      <c r="L189" s="394"/>
      <c r="M189" s="394"/>
      <c r="N189" s="375"/>
      <c r="O189" s="394"/>
      <c r="P189" s="394"/>
      <c r="Q189" s="394"/>
      <c r="R189" s="394"/>
      <c r="S189" s="394"/>
      <c r="T189" s="394"/>
      <c r="U189" s="394"/>
      <c r="V189" s="394"/>
      <c r="W189" s="394"/>
      <c r="X189" s="394"/>
      <c r="Y189" s="395"/>
      <c r="Z189" s="375"/>
      <c r="AA189" s="375"/>
      <c r="AB189" s="375"/>
      <c r="AC189" s="375"/>
      <c r="AD189" s="375"/>
      <c r="AE189" s="375"/>
      <c r="AF189" s="375"/>
      <c r="AG189" s="375"/>
      <c r="AH189" s="375"/>
      <c r="AI189" s="375"/>
      <c r="AJ189" s="375"/>
      <c r="AK189" s="375"/>
      <c r="AL189" s="375"/>
      <c r="AM189" s="375"/>
      <c r="AN189" s="375"/>
      <c r="AO189" s="375"/>
      <c r="AP189" s="375"/>
      <c r="AQ189" s="375"/>
      <c r="AR189" s="375"/>
      <c r="AS189" s="375"/>
      <c r="AT189" s="375"/>
      <c r="AU189" s="375"/>
      <c r="AV189" s="375"/>
      <c r="AW189" s="375"/>
      <c r="AX189" s="375"/>
      <c r="AY189" s="375"/>
      <c r="AZ189" s="375"/>
      <c r="BA189" s="375"/>
      <c r="BB189" s="375"/>
      <c r="BC189" s="375"/>
      <c r="BD189" s="375"/>
    </row>
    <row r="190" spans="1:56" x14ac:dyDescent="0.2">
      <c r="A190" s="375"/>
      <c r="B190" s="375"/>
      <c r="C190" s="394"/>
      <c r="D190" s="394"/>
      <c r="E190" s="394"/>
      <c r="F190" s="394"/>
      <c r="G190" s="394"/>
      <c r="H190" s="375"/>
      <c r="I190" s="394"/>
      <c r="J190" s="394"/>
      <c r="K190" s="394"/>
      <c r="L190" s="394"/>
      <c r="M190" s="394"/>
      <c r="N190" s="375"/>
      <c r="O190" s="394"/>
      <c r="P190" s="394"/>
      <c r="Q190" s="394"/>
      <c r="R190" s="394"/>
      <c r="S190" s="394"/>
      <c r="T190" s="394"/>
      <c r="U190" s="394"/>
      <c r="V190" s="394"/>
      <c r="W190" s="394"/>
      <c r="X190" s="394"/>
      <c r="Y190" s="395"/>
      <c r="Z190" s="375"/>
      <c r="AA190" s="375"/>
      <c r="AB190" s="375"/>
      <c r="AC190" s="375"/>
      <c r="AD190" s="375"/>
      <c r="AE190" s="375"/>
      <c r="AF190" s="375"/>
      <c r="AG190" s="375"/>
      <c r="AH190" s="375"/>
      <c r="AI190" s="375"/>
      <c r="AJ190" s="375"/>
      <c r="AK190" s="375"/>
      <c r="AL190" s="375"/>
      <c r="AM190" s="375"/>
      <c r="AN190" s="375"/>
      <c r="AO190" s="375"/>
      <c r="AP190" s="375"/>
      <c r="AQ190" s="375"/>
      <c r="AR190" s="375"/>
      <c r="AS190" s="375"/>
      <c r="AT190" s="375"/>
      <c r="AU190" s="375"/>
      <c r="AV190" s="375"/>
      <c r="AW190" s="375"/>
      <c r="AX190" s="375"/>
      <c r="AY190" s="375"/>
      <c r="AZ190" s="375"/>
      <c r="BA190" s="375"/>
      <c r="BB190" s="375"/>
      <c r="BC190" s="375"/>
      <c r="BD190" s="375"/>
    </row>
    <row r="191" spans="1:56" x14ac:dyDescent="0.2">
      <c r="A191" s="375"/>
      <c r="B191" s="375"/>
      <c r="C191" s="394"/>
      <c r="D191" s="394"/>
      <c r="E191" s="394"/>
      <c r="F191" s="394"/>
      <c r="G191" s="394"/>
      <c r="H191" s="375"/>
      <c r="I191" s="394"/>
      <c r="J191" s="394"/>
      <c r="K191" s="394"/>
      <c r="L191" s="394"/>
      <c r="M191" s="394"/>
      <c r="N191" s="375"/>
      <c r="O191" s="394"/>
      <c r="P191" s="394"/>
      <c r="Q191" s="394"/>
      <c r="R191" s="394"/>
      <c r="S191" s="394"/>
      <c r="T191" s="394"/>
      <c r="U191" s="394"/>
      <c r="V191" s="394"/>
      <c r="W191" s="394"/>
      <c r="X191" s="394"/>
      <c r="Y191" s="395"/>
      <c r="Z191" s="375"/>
      <c r="AA191" s="375"/>
      <c r="AB191" s="375"/>
      <c r="AC191" s="375"/>
      <c r="AD191" s="375"/>
      <c r="AE191" s="375"/>
      <c r="AF191" s="375"/>
      <c r="AG191" s="375"/>
      <c r="AH191" s="375"/>
      <c r="AI191" s="375"/>
      <c r="AJ191" s="375"/>
      <c r="AK191" s="375"/>
      <c r="AL191" s="375"/>
      <c r="AM191" s="375"/>
      <c r="AN191" s="375"/>
      <c r="AO191" s="375"/>
      <c r="AP191" s="375"/>
      <c r="AQ191" s="375"/>
      <c r="AR191" s="375"/>
      <c r="AS191" s="375"/>
      <c r="AT191" s="375"/>
      <c r="AU191" s="375"/>
      <c r="AV191" s="375"/>
      <c r="AW191" s="375"/>
      <c r="AX191" s="375"/>
      <c r="AY191" s="375"/>
      <c r="AZ191" s="375"/>
      <c r="BA191" s="375"/>
      <c r="BB191" s="375"/>
      <c r="BC191" s="375"/>
      <c r="BD191" s="375"/>
    </row>
    <row r="192" spans="1:56" x14ac:dyDescent="0.2">
      <c r="A192" s="375"/>
      <c r="B192" s="375"/>
      <c r="C192" s="394"/>
      <c r="D192" s="394"/>
      <c r="E192" s="394"/>
      <c r="F192" s="394"/>
      <c r="G192" s="394"/>
      <c r="H192" s="375"/>
      <c r="I192" s="394"/>
      <c r="J192" s="394"/>
      <c r="K192" s="394"/>
      <c r="L192" s="394"/>
      <c r="M192" s="394"/>
      <c r="N192" s="375"/>
      <c r="O192" s="394"/>
      <c r="P192" s="394"/>
      <c r="Q192" s="394"/>
      <c r="R192" s="394"/>
      <c r="S192" s="394"/>
      <c r="T192" s="394"/>
      <c r="U192" s="394"/>
      <c r="V192" s="394"/>
      <c r="W192" s="394"/>
      <c r="X192" s="394"/>
      <c r="Y192" s="395"/>
      <c r="Z192" s="375"/>
      <c r="AA192" s="375"/>
      <c r="AB192" s="375"/>
      <c r="AC192" s="375"/>
      <c r="AD192" s="375"/>
      <c r="AE192" s="375"/>
      <c r="AF192" s="375"/>
      <c r="AG192" s="375"/>
      <c r="AH192" s="375"/>
      <c r="AI192" s="375"/>
      <c r="AJ192" s="375"/>
      <c r="AK192" s="375"/>
      <c r="AL192" s="375"/>
      <c r="AM192" s="375"/>
      <c r="AN192" s="375"/>
      <c r="AO192" s="375"/>
      <c r="AP192" s="375"/>
      <c r="AQ192" s="375"/>
      <c r="AR192" s="375"/>
      <c r="AS192" s="375"/>
      <c r="AT192" s="375"/>
      <c r="AU192" s="375"/>
      <c r="AV192" s="375"/>
      <c r="AW192" s="375"/>
      <c r="AX192" s="375"/>
      <c r="AY192" s="375"/>
      <c r="AZ192" s="375"/>
      <c r="BA192" s="375"/>
      <c r="BB192" s="375"/>
      <c r="BC192" s="375"/>
      <c r="BD192" s="375"/>
    </row>
    <row r="193" spans="1:56" x14ac:dyDescent="0.2">
      <c r="A193" s="375"/>
      <c r="B193" s="375"/>
      <c r="C193" s="394"/>
      <c r="D193" s="394"/>
      <c r="E193" s="394"/>
      <c r="F193" s="394"/>
      <c r="G193" s="394"/>
      <c r="H193" s="375"/>
      <c r="I193" s="394"/>
      <c r="J193" s="394"/>
      <c r="K193" s="394"/>
      <c r="L193" s="394"/>
      <c r="M193" s="394"/>
      <c r="N193" s="375"/>
      <c r="O193" s="394"/>
      <c r="P193" s="394"/>
      <c r="Q193" s="394"/>
      <c r="R193" s="394"/>
      <c r="S193" s="394"/>
      <c r="T193" s="394"/>
      <c r="U193" s="394"/>
      <c r="V193" s="394"/>
      <c r="W193" s="394"/>
      <c r="X193" s="394"/>
      <c r="Y193" s="395"/>
      <c r="Z193" s="375"/>
      <c r="AA193" s="375"/>
      <c r="AB193" s="375"/>
      <c r="AC193" s="375"/>
      <c r="AD193" s="375"/>
      <c r="AE193" s="375"/>
      <c r="AF193" s="375"/>
      <c r="AG193" s="375"/>
      <c r="AH193" s="375"/>
      <c r="AI193" s="375"/>
      <c r="AJ193" s="375"/>
      <c r="AK193" s="375"/>
      <c r="AL193" s="375"/>
      <c r="AM193" s="375"/>
      <c r="AN193" s="375"/>
      <c r="AO193" s="375"/>
      <c r="AP193" s="375"/>
      <c r="AQ193" s="375"/>
      <c r="AR193" s="375"/>
      <c r="AS193" s="375"/>
      <c r="AT193" s="375"/>
      <c r="AU193" s="375"/>
      <c r="AV193" s="375"/>
      <c r="AW193" s="375"/>
      <c r="AX193" s="375"/>
      <c r="AY193" s="375"/>
      <c r="AZ193" s="375"/>
      <c r="BA193" s="375"/>
      <c r="BB193" s="375"/>
      <c r="BC193" s="375"/>
      <c r="BD193" s="375"/>
    </row>
    <row r="194" spans="1:56" x14ac:dyDescent="0.2">
      <c r="A194" s="375"/>
      <c r="B194" s="375"/>
      <c r="C194" s="394"/>
      <c r="D194" s="394"/>
      <c r="E194" s="394"/>
      <c r="F194" s="394"/>
      <c r="G194" s="394"/>
      <c r="H194" s="375"/>
      <c r="I194" s="394"/>
      <c r="J194" s="394"/>
      <c r="K194" s="394"/>
      <c r="L194" s="394"/>
      <c r="M194" s="394"/>
      <c r="N194" s="375"/>
      <c r="O194" s="394"/>
      <c r="P194" s="394"/>
      <c r="Q194" s="394"/>
      <c r="R194" s="394"/>
      <c r="S194" s="394"/>
      <c r="T194" s="394"/>
      <c r="U194" s="394"/>
      <c r="V194" s="394"/>
      <c r="W194" s="394"/>
      <c r="X194" s="394"/>
      <c r="Y194" s="395"/>
      <c r="Z194" s="375"/>
      <c r="AA194" s="375"/>
      <c r="AB194" s="375"/>
      <c r="AC194" s="375"/>
      <c r="AD194" s="375"/>
      <c r="AE194" s="375"/>
      <c r="AF194" s="375"/>
      <c r="AG194" s="375"/>
      <c r="AH194" s="375"/>
      <c r="AI194" s="375"/>
      <c r="AJ194" s="375"/>
      <c r="AK194" s="375"/>
      <c r="AL194" s="375"/>
      <c r="AM194" s="375"/>
      <c r="AN194" s="375"/>
      <c r="AO194" s="375"/>
      <c r="AP194" s="375"/>
      <c r="AQ194" s="375"/>
      <c r="AR194" s="375"/>
      <c r="AS194" s="375"/>
      <c r="AT194" s="375"/>
      <c r="AU194" s="375"/>
      <c r="AV194" s="375"/>
      <c r="AW194" s="375"/>
      <c r="AX194" s="375"/>
      <c r="AY194" s="375"/>
      <c r="AZ194" s="375"/>
      <c r="BA194" s="375"/>
      <c r="BB194" s="375"/>
      <c r="BC194" s="375"/>
      <c r="BD194" s="375"/>
    </row>
    <row r="195" spans="1:56" x14ac:dyDescent="0.2">
      <c r="A195" s="375"/>
      <c r="B195" s="375"/>
      <c r="C195" s="394"/>
      <c r="D195" s="394"/>
      <c r="E195" s="394"/>
      <c r="F195" s="394"/>
      <c r="G195" s="394"/>
      <c r="H195" s="375"/>
      <c r="I195" s="394"/>
      <c r="J195" s="394"/>
      <c r="K195" s="394"/>
      <c r="L195" s="394"/>
      <c r="M195" s="394"/>
      <c r="N195" s="375"/>
      <c r="O195" s="394"/>
      <c r="P195" s="394"/>
      <c r="Q195" s="394"/>
      <c r="R195" s="394"/>
      <c r="S195" s="394"/>
      <c r="T195" s="394"/>
      <c r="U195" s="394"/>
      <c r="V195" s="394"/>
      <c r="W195" s="394"/>
      <c r="X195" s="394"/>
      <c r="Y195" s="395"/>
      <c r="Z195" s="375"/>
      <c r="AA195" s="375"/>
      <c r="AB195" s="375"/>
      <c r="AC195" s="375"/>
      <c r="AD195" s="375"/>
      <c r="AE195" s="375"/>
      <c r="AF195" s="375"/>
      <c r="AG195" s="375"/>
      <c r="AH195" s="375"/>
      <c r="AI195" s="375"/>
      <c r="AJ195" s="375"/>
      <c r="AK195" s="375"/>
      <c r="AL195" s="375"/>
      <c r="AM195" s="375"/>
      <c r="AN195" s="375"/>
      <c r="AO195" s="375"/>
      <c r="AP195" s="375"/>
      <c r="AQ195" s="375"/>
      <c r="AR195" s="375"/>
      <c r="AS195" s="375"/>
      <c r="AT195" s="375"/>
      <c r="AU195" s="375"/>
      <c r="AV195" s="375"/>
      <c r="AW195" s="375"/>
      <c r="AX195" s="375"/>
      <c r="AY195" s="375"/>
      <c r="AZ195" s="375"/>
      <c r="BA195" s="375"/>
      <c r="BB195" s="375"/>
      <c r="BC195" s="375"/>
      <c r="BD195" s="375"/>
    </row>
    <row r="196" spans="1:56" x14ac:dyDescent="0.2">
      <c r="A196" s="375"/>
      <c r="B196" s="375"/>
      <c r="C196" s="394"/>
      <c r="D196" s="394"/>
      <c r="E196" s="394"/>
      <c r="F196" s="394"/>
      <c r="G196" s="394"/>
      <c r="H196" s="375"/>
      <c r="I196" s="394"/>
      <c r="J196" s="394"/>
      <c r="K196" s="394"/>
      <c r="L196" s="394"/>
      <c r="M196" s="394"/>
      <c r="N196" s="375"/>
      <c r="O196" s="394"/>
      <c r="P196" s="394"/>
      <c r="Q196" s="394"/>
      <c r="R196" s="394"/>
      <c r="S196" s="394"/>
      <c r="T196" s="394"/>
      <c r="U196" s="394"/>
      <c r="V196" s="394"/>
      <c r="W196" s="394"/>
      <c r="X196" s="394"/>
      <c r="Y196" s="395"/>
      <c r="Z196" s="375"/>
      <c r="AA196" s="375"/>
      <c r="AB196" s="375"/>
      <c r="AC196" s="375"/>
      <c r="AD196" s="375"/>
      <c r="AE196" s="375"/>
      <c r="AF196" s="375"/>
      <c r="AG196" s="375"/>
      <c r="AH196" s="375"/>
      <c r="AI196" s="375"/>
      <c r="AJ196" s="375"/>
      <c r="AK196" s="375"/>
      <c r="AL196" s="375"/>
      <c r="AM196" s="375"/>
      <c r="AN196" s="375"/>
      <c r="AO196" s="375"/>
      <c r="AP196" s="375"/>
      <c r="AQ196" s="375"/>
      <c r="AR196" s="375"/>
      <c r="AS196" s="375"/>
      <c r="AT196" s="375"/>
      <c r="AU196" s="375"/>
      <c r="AV196" s="375"/>
      <c r="AW196" s="375"/>
      <c r="AX196" s="375"/>
      <c r="AY196" s="375"/>
      <c r="AZ196" s="375"/>
      <c r="BA196" s="375"/>
      <c r="BB196" s="375"/>
      <c r="BC196" s="375"/>
      <c r="BD196" s="375"/>
    </row>
    <row r="197" spans="1:56" x14ac:dyDescent="0.2">
      <c r="A197" s="375"/>
      <c r="B197" s="375"/>
      <c r="C197" s="394"/>
      <c r="D197" s="394"/>
      <c r="E197" s="394"/>
      <c r="F197" s="394"/>
      <c r="G197" s="394"/>
      <c r="H197" s="375"/>
      <c r="I197" s="394"/>
      <c r="J197" s="394"/>
      <c r="K197" s="394"/>
      <c r="L197" s="394"/>
      <c r="M197" s="394"/>
      <c r="N197" s="375"/>
      <c r="O197" s="394"/>
      <c r="P197" s="394"/>
      <c r="Q197" s="394"/>
      <c r="R197" s="394"/>
      <c r="S197" s="394"/>
      <c r="T197" s="394"/>
      <c r="U197" s="394"/>
      <c r="V197" s="394"/>
      <c r="W197" s="394"/>
      <c r="X197" s="394"/>
      <c r="Y197" s="395"/>
      <c r="Z197" s="375"/>
      <c r="AA197" s="375"/>
      <c r="AB197" s="375"/>
      <c r="AC197" s="375"/>
      <c r="AD197" s="375"/>
      <c r="AE197" s="375"/>
      <c r="AF197" s="375"/>
      <c r="AG197" s="375"/>
      <c r="AH197" s="375"/>
      <c r="AI197" s="375"/>
      <c r="AJ197" s="375"/>
      <c r="AK197" s="375"/>
      <c r="AL197" s="375"/>
      <c r="AM197" s="375"/>
      <c r="AN197" s="375"/>
      <c r="AO197" s="375"/>
      <c r="AP197" s="375"/>
      <c r="AQ197" s="375"/>
      <c r="AR197" s="375"/>
      <c r="AS197" s="375"/>
      <c r="AT197" s="375"/>
      <c r="AU197" s="375"/>
      <c r="AV197" s="375"/>
      <c r="AW197" s="375"/>
      <c r="AX197" s="375"/>
      <c r="AY197" s="375"/>
      <c r="AZ197" s="375"/>
      <c r="BA197" s="375"/>
      <c r="BB197" s="375"/>
      <c r="BC197" s="375"/>
      <c r="BD197" s="375"/>
    </row>
    <row r="198" spans="1:56" x14ac:dyDescent="0.2">
      <c r="A198" s="375"/>
      <c r="B198" s="375"/>
      <c r="C198" s="394"/>
      <c r="D198" s="394"/>
      <c r="E198" s="394"/>
      <c r="F198" s="394"/>
      <c r="G198" s="394"/>
      <c r="H198" s="375"/>
      <c r="I198" s="394"/>
      <c r="J198" s="394"/>
      <c r="K198" s="394"/>
      <c r="L198" s="394"/>
      <c r="M198" s="394"/>
      <c r="N198" s="375"/>
      <c r="O198" s="394"/>
      <c r="P198" s="394"/>
      <c r="Q198" s="394"/>
      <c r="R198" s="394"/>
      <c r="S198" s="394"/>
      <c r="T198" s="394"/>
      <c r="U198" s="394"/>
      <c r="V198" s="394"/>
      <c r="W198" s="394"/>
      <c r="X198" s="394"/>
      <c r="Y198" s="395"/>
      <c r="Z198" s="375"/>
      <c r="AA198" s="375"/>
      <c r="AB198" s="375"/>
      <c r="AC198" s="375"/>
      <c r="AD198" s="375"/>
      <c r="AE198" s="375"/>
      <c r="AF198" s="375"/>
      <c r="AG198" s="375"/>
      <c r="AH198" s="375"/>
      <c r="AI198" s="375"/>
      <c r="AJ198" s="375"/>
      <c r="AK198" s="375"/>
      <c r="AL198" s="375"/>
      <c r="AM198" s="375"/>
      <c r="AN198" s="375"/>
      <c r="AO198" s="375"/>
      <c r="AP198" s="375"/>
      <c r="AQ198" s="375"/>
      <c r="AR198" s="375"/>
      <c r="AS198" s="375"/>
      <c r="AT198" s="375"/>
      <c r="AU198" s="375"/>
      <c r="AV198" s="375"/>
      <c r="AW198" s="375"/>
      <c r="AX198" s="375"/>
      <c r="AY198" s="375"/>
      <c r="AZ198" s="375"/>
      <c r="BA198" s="375"/>
      <c r="BB198" s="375"/>
      <c r="BC198" s="375"/>
      <c r="BD198" s="375"/>
    </row>
    <row r="199" spans="1:56" x14ac:dyDescent="0.2">
      <c r="A199" s="375"/>
      <c r="B199" s="375"/>
      <c r="C199" s="394"/>
      <c r="D199" s="394"/>
      <c r="E199" s="394"/>
      <c r="F199" s="394"/>
      <c r="G199" s="394"/>
      <c r="H199" s="375"/>
      <c r="I199" s="394"/>
      <c r="J199" s="394"/>
      <c r="K199" s="394"/>
      <c r="L199" s="394"/>
      <c r="M199" s="394"/>
      <c r="N199" s="375"/>
      <c r="O199" s="394"/>
      <c r="P199" s="394"/>
      <c r="Q199" s="394"/>
      <c r="R199" s="394"/>
      <c r="S199" s="394"/>
      <c r="T199" s="394"/>
      <c r="U199" s="394"/>
      <c r="V199" s="394"/>
      <c r="W199" s="394"/>
      <c r="X199" s="394"/>
      <c r="Y199" s="395"/>
      <c r="Z199" s="375"/>
      <c r="AA199" s="375"/>
      <c r="AB199" s="375"/>
      <c r="AC199" s="375"/>
      <c r="AD199" s="375"/>
      <c r="AE199" s="375"/>
      <c r="AF199" s="375"/>
      <c r="AG199" s="375"/>
      <c r="AH199" s="375"/>
      <c r="AI199" s="375"/>
      <c r="AJ199" s="375"/>
      <c r="AK199" s="375"/>
      <c r="AL199" s="375"/>
      <c r="AM199" s="375"/>
      <c r="AN199" s="375"/>
      <c r="AO199" s="375"/>
      <c r="AP199" s="375"/>
      <c r="AQ199" s="375"/>
      <c r="AR199" s="375"/>
      <c r="AS199" s="375"/>
      <c r="AT199" s="375"/>
      <c r="AU199" s="375"/>
      <c r="AV199" s="375"/>
      <c r="AW199" s="375"/>
      <c r="AX199" s="375"/>
      <c r="AY199" s="375"/>
      <c r="AZ199" s="375"/>
      <c r="BA199" s="375"/>
      <c r="BB199" s="375"/>
      <c r="BC199" s="375"/>
      <c r="BD199" s="375"/>
    </row>
    <row r="200" spans="1:56" x14ac:dyDescent="0.2">
      <c r="A200" s="375"/>
      <c r="B200" s="375"/>
      <c r="C200" s="394"/>
      <c r="D200" s="394"/>
      <c r="E200" s="394"/>
      <c r="F200" s="394"/>
      <c r="G200" s="394"/>
      <c r="H200" s="375"/>
      <c r="I200" s="394"/>
      <c r="J200" s="394"/>
      <c r="K200" s="394"/>
      <c r="L200" s="394"/>
      <c r="M200" s="394"/>
      <c r="N200" s="375"/>
      <c r="O200" s="394"/>
      <c r="P200" s="394"/>
      <c r="Q200" s="394"/>
      <c r="R200" s="394"/>
      <c r="S200" s="394"/>
      <c r="T200" s="394"/>
      <c r="U200" s="394"/>
      <c r="V200" s="394"/>
      <c r="W200" s="394"/>
      <c r="X200" s="394"/>
      <c r="Y200" s="395"/>
      <c r="Z200" s="375"/>
      <c r="AA200" s="375"/>
      <c r="AB200" s="375"/>
      <c r="AC200" s="375"/>
      <c r="AD200" s="375"/>
      <c r="AE200" s="375"/>
      <c r="AF200" s="375"/>
      <c r="AG200" s="375"/>
      <c r="AH200" s="375"/>
      <c r="AI200" s="375"/>
      <c r="AJ200" s="375"/>
      <c r="AK200" s="375"/>
      <c r="AL200" s="375"/>
      <c r="AM200" s="375"/>
      <c r="AN200" s="375"/>
      <c r="AO200" s="375"/>
      <c r="AP200" s="375"/>
      <c r="AQ200" s="375"/>
      <c r="AR200" s="375"/>
      <c r="AS200" s="375"/>
      <c r="AT200" s="375"/>
      <c r="AU200" s="375"/>
      <c r="AV200" s="375"/>
      <c r="AW200" s="375"/>
      <c r="AX200" s="375"/>
      <c r="AY200" s="375"/>
      <c r="AZ200" s="375"/>
      <c r="BA200" s="375"/>
      <c r="BB200" s="375"/>
      <c r="BC200" s="375"/>
      <c r="BD200" s="375"/>
    </row>
    <row r="201" spans="1:56" x14ac:dyDescent="0.2">
      <c r="A201" s="375"/>
      <c r="B201" s="375"/>
      <c r="C201" s="394"/>
      <c r="D201" s="394"/>
      <c r="E201" s="394"/>
      <c r="F201" s="394"/>
      <c r="G201" s="394"/>
      <c r="H201" s="375"/>
      <c r="I201" s="394"/>
      <c r="J201" s="394"/>
      <c r="K201" s="394"/>
      <c r="L201" s="394"/>
      <c r="M201" s="394"/>
      <c r="N201" s="375"/>
      <c r="O201" s="394"/>
      <c r="P201" s="394"/>
      <c r="Q201" s="394"/>
      <c r="R201" s="394"/>
      <c r="S201" s="394"/>
      <c r="T201" s="394"/>
      <c r="U201" s="394"/>
      <c r="V201" s="394"/>
      <c r="W201" s="394"/>
      <c r="X201" s="394"/>
      <c r="Y201" s="395"/>
      <c r="Z201" s="375"/>
      <c r="AA201" s="375"/>
      <c r="AB201" s="375"/>
      <c r="AC201" s="375"/>
      <c r="AD201" s="375"/>
      <c r="AE201" s="375"/>
      <c r="AF201" s="375"/>
      <c r="AG201" s="375"/>
      <c r="AH201" s="375"/>
      <c r="AI201" s="375"/>
      <c r="AJ201" s="375"/>
      <c r="AK201" s="375"/>
      <c r="AL201" s="375"/>
      <c r="AM201" s="375"/>
      <c r="AN201" s="375"/>
      <c r="AO201" s="375"/>
      <c r="AP201" s="375"/>
      <c r="AQ201" s="375"/>
      <c r="AR201" s="375"/>
      <c r="AS201" s="375"/>
      <c r="AT201" s="375"/>
      <c r="AU201" s="375"/>
      <c r="AV201" s="375"/>
      <c r="AW201" s="375"/>
      <c r="AX201" s="375"/>
      <c r="AY201" s="375"/>
      <c r="AZ201" s="375"/>
      <c r="BA201" s="375"/>
      <c r="BB201" s="375"/>
      <c r="BC201" s="375"/>
      <c r="BD201" s="375"/>
    </row>
    <row r="202" spans="1:56" x14ac:dyDescent="0.2">
      <c r="A202" s="375"/>
      <c r="B202" s="375"/>
      <c r="C202" s="394"/>
      <c r="D202" s="394"/>
      <c r="E202" s="394"/>
      <c r="F202" s="394"/>
      <c r="G202" s="394"/>
      <c r="H202" s="375"/>
      <c r="I202" s="394"/>
      <c r="J202" s="394"/>
      <c r="K202" s="394"/>
      <c r="L202" s="394"/>
      <c r="M202" s="394"/>
      <c r="N202" s="375"/>
      <c r="O202" s="394"/>
      <c r="P202" s="394"/>
      <c r="Q202" s="394"/>
      <c r="R202" s="394"/>
      <c r="S202" s="394"/>
      <c r="T202" s="394"/>
      <c r="U202" s="394"/>
      <c r="V202" s="394"/>
      <c r="W202" s="394"/>
      <c r="X202" s="394"/>
      <c r="Y202" s="395"/>
      <c r="Z202" s="375"/>
      <c r="AA202" s="375"/>
      <c r="AB202" s="375"/>
      <c r="AC202" s="375"/>
      <c r="AD202" s="375"/>
      <c r="AE202" s="375"/>
      <c r="AF202" s="375"/>
      <c r="AG202" s="375"/>
      <c r="AH202" s="375"/>
      <c r="AI202" s="375"/>
      <c r="AJ202" s="375"/>
      <c r="AK202" s="375"/>
      <c r="AL202" s="375"/>
      <c r="AM202" s="375"/>
      <c r="AN202" s="375"/>
      <c r="AO202" s="375"/>
      <c r="AP202" s="375"/>
      <c r="AQ202" s="375"/>
      <c r="AR202" s="375"/>
      <c r="AS202" s="375"/>
      <c r="AT202" s="375"/>
      <c r="AU202" s="375"/>
      <c r="AV202" s="375"/>
      <c r="AW202" s="375"/>
      <c r="AX202" s="375"/>
      <c r="AY202" s="375"/>
      <c r="AZ202" s="375"/>
      <c r="BA202" s="375"/>
      <c r="BB202" s="375"/>
      <c r="BC202" s="375"/>
      <c r="BD202" s="375"/>
    </row>
    <row r="203" spans="1:56" x14ac:dyDescent="0.2">
      <c r="A203" s="375"/>
      <c r="B203" s="375"/>
      <c r="C203" s="394"/>
      <c r="D203" s="394"/>
      <c r="E203" s="394"/>
      <c r="F203" s="394"/>
      <c r="G203" s="394"/>
      <c r="H203" s="375"/>
      <c r="I203" s="394"/>
      <c r="J203" s="394"/>
      <c r="K203" s="394"/>
      <c r="L203" s="394"/>
      <c r="M203" s="394"/>
      <c r="N203" s="375"/>
      <c r="O203" s="394"/>
      <c r="P203" s="394"/>
      <c r="Q203" s="394"/>
      <c r="R203" s="394"/>
      <c r="S203" s="394"/>
      <c r="T203" s="394"/>
      <c r="U203" s="394"/>
      <c r="V203" s="394"/>
      <c r="W203" s="394"/>
      <c r="X203" s="394"/>
      <c r="Y203" s="395"/>
      <c r="Z203" s="375"/>
      <c r="AA203" s="375"/>
      <c r="AB203" s="375"/>
      <c r="AC203" s="375"/>
      <c r="AD203" s="375"/>
      <c r="AE203" s="375"/>
      <c r="AF203" s="375"/>
      <c r="AG203" s="375"/>
      <c r="AH203" s="375"/>
      <c r="AI203" s="375"/>
      <c r="AJ203" s="375"/>
      <c r="AK203" s="375"/>
      <c r="AL203" s="375"/>
      <c r="AM203" s="375"/>
      <c r="AN203" s="375"/>
      <c r="AO203" s="375"/>
      <c r="AP203" s="375"/>
      <c r="AQ203" s="375"/>
      <c r="AR203" s="375"/>
      <c r="AS203" s="375"/>
      <c r="AT203" s="375"/>
      <c r="AU203" s="375"/>
      <c r="AV203" s="375"/>
      <c r="AW203" s="375"/>
      <c r="AX203" s="375"/>
      <c r="AY203" s="375"/>
      <c r="AZ203" s="375"/>
      <c r="BA203" s="375"/>
      <c r="BB203" s="375"/>
      <c r="BC203" s="375"/>
      <c r="BD203" s="375"/>
    </row>
    <row r="204" spans="1:56" x14ac:dyDescent="0.2">
      <c r="A204" s="375"/>
      <c r="B204" s="375"/>
      <c r="C204" s="394"/>
      <c r="D204" s="394"/>
      <c r="E204" s="394"/>
      <c r="F204" s="394"/>
      <c r="G204" s="394"/>
      <c r="H204" s="375"/>
      <c r="I204" s="394"/>
      <c r="J204" s="394"/>
      <c r="K204" s="394"/>
      <c r="L204" s="394"/>
      <c r="M204" s="394"/>
      <c r="N204" s="375"/>
      <c r="O204" s="394"/>
      <c r="P204" s="394"/>
      <c r="Q204" s="394"/>
      <c r="R204" s="394"/>
      <c r="S204" s="394"/>
      <c r="T204" s="394"/>
      <c r="U204" s="394"/>
      <c r="V204" s="394"/>
      <c r="W204" s="394"/>
      <c r="X204" s="394"/>
      <c r="Y204" s="395"/>
      <c r="Z204" s="375"/>
      <c r="AA204" s="375"/>
      <c r="AB204" s="375"/>
      <c r="AC204" s="375"/>
      <c r="AD204" s="375"/>
      <c r="AE204" s="375"/>
      <c r="AF204" s="375"/>
      <c r="AG204" s="375"/>
      <c r="AH204" s="375"/>
      <c r="AI204" s="375"/>
      <c r="AJ204" s="375"/>
      <c r="AK204" s="375"/>
      <c r="AL204" s="375"/>
      <c r="AM204" s="375"/>
      <c r="AN204" s="375"/>
      <c r="AO204" s="375"/>
      <c r="AP204" s="375"/>
      <c r="AQ204" s="375"/>
      <c r="AR204" s="375"/>
      <c r="AS204" s="375"/>
      <c r="AT204" s="375"/>
      <c r="AU204" s="375"/>
      <c r="AV204" s="375"/>
      <c r="AW204" s="375"/>
      <c r="AX204" s="375"/>
      <c r="AY204" s="375"/>
      <c r="AZ204" s="375"/>
      <c r="BA204" s="375"/>
      <c r="BB204" s="375"/>
      <c r="BC204" s="375"/>
      <c r="BD204" s="375"/>
    </row>
    <row r="205" spans="1:56" x14ac:dyDescent="0.2">
      <c r="A205" s="375"/>
      <c r="B205" s="375"/>
      <c r="C205" s="394"/>
      <c r="D205" s="394"/>
      <c r="E205" s="394"/>
      <c r="F205" s="394"/>
      <c r="G205" s="394"/>
      <c r="H205" s="375"/>
      <c r="I205" s="394"/>
      <c r="J205" s="394"/>
      <c r="K205" s="394"/>
      <c r="L205" s="394"/>
      <c r="M205" s="394"/>
      <c r="N205" s="375"/>
      <c r="O205" s="394"/>
      <c r="P205" s="394"/>
      <c r="Q205" s="394"/>
      <c r="R205" s="394"/>
      <c r="S205" s="394"/>
      <c r="T205" s="394"/>
      <c r="U205" s="394"/>
      <c r="V205" s="394"/>
      <c r="W205" s="394"/>
      <c r="X205" s="394"/>
      <c r="Y205" s="395"/>
      <c r="Z205" s="375"/>
      <c r="AA205" s="375"/>
      <c r="AB205" s="375"/>
      <c r="AC205" s="375"/>
      <c r="AD205" s="375"/>
      <c r="AE205" s="375"/>
      <c r="AF205" s="375"/>
      <c r="AG205" s="375"/>
      <c r="AH205" s="375"/>
      <c r="AI205" s="375"/>
      <c r="AJ205" s="375"/>
      <c r="AK205" s="375"/>
      <c r="AL205" s="375"/>
      <c r="AM205" s="375"/>
      <c r="AN205" s="375"/>
      <c r="AO205" s="375"/>
      <c r="AP205" s="375"/>
      <c r="AQ205" s="375"/>
      <c r="AR205" s="375"/>
      <c r="AS205" s="375"/>
      <c r="AT205" s="375"/>
      <c r="AU205" s="375"/>
      <c r="AV205" s="375"/>
      <c r="AW205" s="375"/>
      <c r="AX205" s="375"/>
      <c r="AY205" s="375"/>
      <c r="AZ205" s="375"/>
      <c r="BA205" s="375"/>
      <c r="BB205" s="375"/>
      <c r="BC205" s="375"/>
      <c r="BD205" s="375"/>
    </row>
    <row r="206" spans="1:56" x14ac:dyDescent="0.2">
      <c r="A206" s="375"/>
      <c r="B206" s="375"/>
      <c r="C206" s="394"/>
      <c r="D206" s="394"/>
      <c r="E206" s="394"/>
      <c r="F206" s="394"/>
      <c r="G206" s="394"/>
      <c r="H206" s="375"/>
      <c r="I206" s="394"/>
      <c r="J206" s="394"/>
      <c r="K206" s="394"/>
      <c r="L206" s="394"/>
      <c r="M206" s="394"/>
      <c r="N206" s="375"/>
      <c r="O206" s="394"/>
      <c r="P206" s="394"/>
      <c r="Q206" s="394"/>
      <c r="R206" s="394"/>
      <c r="S206" s="394"/>
      <c r="T206" s="394"/>
      <c r="U206" s="394"/>
      <c r="V206" s="394"/>
      <c r="W206" s="394"/>
      <c r="X206" s="394"/>
      <c r="Y206" s="395"/>
      <c r="Z206" s="375"/>
      <c r="AA206" s="375"/>
      <c r="AB206" s="375"/>
      <c r="AC206" s="375"/>
      <c r="AD206" s="375"/>
      <c r="AE206" s="375"/>
      <c r="AF206" s="375"/>
      <c r="AG206" s="375"/>
      <c r="AH206" s="375"/>
      <c r="AI206" s="375"/>
      <c r="AJ206" s="375"/>
      <c r="AK206" s="375"/>
      <c r="AL206" s="375"/>
      <c r="AM206" s="375"/>
      <c r="AN206" s="375"/>
      <c r="AO206" s="375"/>
      <c r="AP206" s="375"/>
      <c r="AQ206" s="375"/>
      <c r="AR206" s="375"/>
      <c r="AS206" s="375"/>
      <c r="AT206" s="375"/>
      <c r="AU206" s="375"/>
      <c r="AV206" s="375"/>
      <c r="AW206" s="375"/>
      <c r="AX206" s="375"/>
      <c r="AY206" s="375"/>
      <c r="AZ206" s="375"/>
      <c r="BA206" s="375"/>
      <c r="BB206" s="375"/>
      <c r="BC206" s="375"/>
      <c r="BD206" s="375"/>
    </row>
    <row r="207" spans="1:56" x14ac:dyDescent="0.2">
      <c r="A207" s="375"/>
      <c r="B207" s="375"/>
      <c r="C207" s="394"/>
      <c r="D207" s="394"/>
      <c r="E207" s="394"/>
      <c r="F207" s="394"/>
      <c r="G207" s="394"/>
      <c r="H207" s="375"/>
      <c r="I207" s="394"/>
      <c r="J207" s="394"/>
      <c r="K207" s="394"/>
      <c r="L207" s="394"/>
      <c r="M207" s="394"/>
      <c r="N207" s="375"/>
      <c r="O207" s="394"/>
      <c r="P207" s="394"/>
      <c r="Q207" s="394"/>
      <c r="R207" s="394"/>
      <c r="S207" s="394"/>
      <c r="T207" s="394"/>
      <c r="U207" s="394"/>
      <c r="V207" s="394"/>
      <c r="W207" s="394"/>
      <c r="X207" s="394"/>
      <c r="Y207" s="395"/>
      <c r="Z207" s="375"/>
      <c r="AA207" s="375"/>
      <c r="AB207" s="375"/>
      <c r="AC207" s="375"/>
      <c r="AD207" s="375"/>
      <c r="AE207" s="375"/>
      <c r="AF207" s="375"/>
      <c r="AG207" s="375"/>
      <c r="AH207" s="375"/>
      <c r="AI207" s="375"/>
      <c r="AJ207" s="375"/>
      <c r="AK207" s="375"/>
      <c r="AL207" s="375"/>
      <c r="AM207" s="375"/>
      <c r="AN207" s="375"/>
      <c r="AO207" s="375"/>
      <c r="AP207" s="375"/>
      <c r="AQ207" s="375"/>
      <c r="AR207" s="375"/>
      <c r="AS207" s="375"/>
      <c r="AT207" s="375"/>
      <c r="AU207" s="375"/>
      <c r="AV207" s="375"/>
      <c r="AW207" s="375"/>
      <c r="AX207" s="375"/>
      <c r="AY207" s="375"/>
      <c r="AZ207" s="375"/>
      <c r="BA207" s="375"/>
      <c r="BB207" s="375"/>
      <c r="BC207" s="375"/>
      <c r="BD207" s="375"/>
    </row>
    <row r="208" spans="1:56" x14ac:dyDescent="0.2">
      <c r="A208" s="375"/>
      <c r="B208" s="375"/>
      <c r="C208" s="394"/>
      <c r="D208" s="394"/>
      <c r="E208" s="394"/>
      <c r="F208" s="394"/>
      <c r="G208" s="394"/>
      <c r="H208" s="375"/>
      <c r="I208" s="394"/>
      <c r="J208" s="394"/>
      <c r="K208" s="394"/>
      <c r="L208" s="394"/>
      <c r="M208" s="394"/>
      <c r="N208" s="375"/>
      <c r="O208" s="394"/>
      <c r="P208" s="394"/>
      <c r="Q208" s="394"/>
      <c r="R208" s="394"/>
      <c r="S208" s="394"/>
      <c r="T208" s="394"/>
      <c r="U208" s="394"/>
      <c r="V208" s="394"/>
      <c r="W208" s="394"/>
      <c r="X208" s="394"/>
      <c r="Y208" s="395"/>
      <c r="Z208" s="375"/>
      <c r="AA208" s="375"/>
      <c r="AB208" s="375"/>
      <c r="AC208" s="375"/>
      <c r="AD208" s="375"/>
      <c r="AE208" s="375"/>
      <c r="AF208" s="375"/>
      <c r="AG208" s="375"/>
      <c r="AH208" s="375"/>
      <c r="AI208" s="375"/>
      <c r="AJ208" s="375"/>
      <c r="AK208" s="375"/>
      <c r="AL208" s="375"/>
      <c r="AM208" s="375"/>
      <c r="AN208" s="375"/>
      <c r="AO208" s="375"/>
      <c r="AP208" s="375"/>
      <c r="AQ208" s="375"/>
      <c r="AR208" s="375"/>
      <c r="AS208" s="375"/>
      <c r="AT208" s="375"/>
      <c r="AU208" s="375"/>
      <c r="AV208" s="375"/>
      <c r="AW208" s="375"/>
      <c r="AX208" s="375"/>
      <c r="AY208" s="375"/>
      <c r="AZ208" s="375"/>
      <c r="BA208" s="375"/>
      <c r="BB208" s="375"/>
      <c r="BC208" s="375"/>
      <c r="BD208" s="375"/>
    </row>
    <row r="209" spans="1:56" x14ac:dyDescent="0.2">
      <c r="A209" s="375"/>
      <c r="B209" s="375"/>
      <c r="C209" s="394"/>
      <c r="D209" s="394"/>
      <c r="E209" s="394"/>
      <c r="F209" s="394"/>
      <c r="G209" s="394"/>
      <c r="H209" s="375"/>
      <c r="I209" s="394"/>
      <c r="J209" s="394"/>
      <c r="K209" s="394"/>
      <c r="L209" s="394"/>
      <c r="M209" s="394"/>
      <c r="N209" s="375"/>
      <c r="O209" s="394"/>
      <c r="P209" s="394"/>
      <c r="Q209" s="394"/>
      <c r="R209" s="394"/>
      <c r="S209" s="394"/>
      <c r="T209" s="394"/>
      <c r="U209" s="394"/>
      <c r="V209" s="394"/>
      <c r="W209" s="394"/>
      <c r="X209" s="394"/>
      <c r="Y209" s="395"/>
      <c r="Z209" s="375"/>
      <c r="AA209" s="375"/>
      <c r="AB209" s="375"/>
      <c r="AC209" s="375"/>
      <c r="AD209" s="375"/>
      <c r="AE209" s="375"/>
      <c r="AF209" s="375"/>
      <c r="AG209" s="375"/>
      <c r="AH209" s="375"/>
      <c r="AI209" s="375"/>
      <c r="AJ209" s="375"/>
      <c r="AK209" s="375"/>
      <c r="AL209" s="375"/>
      <c r="AM209" s="375"/>
      <c r="AN209" s="375"/>
      <c r="AO209" s="375"/>
      <c r="AP209" s="375"/>
      <c r="AQ209" s="375"/>
      <c r="AR209" s="375"/>
      <c r="AS209" s="375"/>
      <c r="AT209" s="375"/>
      <c r="AU209" s="375"/>
      <c r="AV209" s="375"/>
      <c r="AW209" s="375"/>
      <c r="AX209" s="375"/>
      <c r="AY209" s="375"/>
      <c r="AZ209" s="375"/>
      <c r="BA209" s="375"/>
      <c r="BB209" s="375"/>
      <c r="BC209" s="375"/>
      <c r="BD209" s="375"/>
    </row>
    <row r="210" spans="1:56" x14ac:dyDescent="0.2">
      <c r="A210" s="375"/>
      <c r="B210" s="375"/>
      <c r="C210" s="394"/>
      <c r="D210" s="394"/>
      <c r="E210" s="394"/>
      <c r="F210" s="394"/>
      <c r="G210" s="394"/>
      <c r="H210" s="375"/>
      <c r="I210" s="394"/>
      <c r="J210" s="394"/>
      <c r="K210" s="394"/>
      <c r="L210" s="394"/>
      <c r="M210" s="394"/>
      <c r="N210" s="375"/>
      <c r="O210" s="394"/>
      <c r="P210" s="394"/>
      <c r="Q210" s="394"/>
      <c r="R210" s="394"/>
      <c r="S210" s="394"/>
      <c r="T210" s="394"/>
      <c r="U210" s="394"/>
      <c r="V210" s="394"/>
      <c r="W210" s="394"/>
      <c r="X210" s="394"/>
      <c r="Y210" s="395"/>
      <c r="Z210" s="375"/>
      <c r="AA210" s="375"/>
      <c r="AB210" s="375"/>
      <c r="AC210" s="375"/>
      <c r="AD210" s="375"/>
      <c r="AE210" s="375"/>
      <c r="AF210" s="375"/>
      <c r="AG210" s="375"/>
      <c r="AH210" s="375"/>
      <c r="AI210" s="375"/>
      <c r="AJ210" s="375"/>
      <c r="AK210" s="375"/>
      <c r="AL210" s="375"/>
      <c r="AM210" s="375"/>
      <c r="AN210" s="375"/>
      <c r="AO210" s="375"/>
      <c r="AP210" s="375"/>
      <c r="AQ210" s="375"/>
      <c r="AR210" s="375"/>
      <c r="AS210" s="375"/>
      <c r="AT210" s="375"/>
      <c r="AU210" s="375"/>
      <c r="AV210" s="375"/>
      <c r="AW210" s="375"/>
      <c r="AX210" s="375"/>
      <c r="AY210" s="375"/>
      <c r="AZ210" s="375"/>
      <c r="BA210" s="375"/>
      <c r="BB210" s="375"/>
      <c r="BC210" s="375"/>
      <c r="BD210" s="375"/>
    </row>
    <row r="211" spans="1:56" x14ac:dyDescent="0.2">
      <c r="A211" s="375"/>
      <c r="B211" s="375"/>
      <c r="C211" s="394"/>
      <c r="D211" s="394"/>
      <c r="E211" s="394"/>
      <c r="F211" s="394"/>
      <c r="G211" s="394"/>
      <c r="H211" s="375"/>
      <c r="I211" s="394"/>
      <c r="J211" s="394"/>
      <c r="K211" s="394"/>
      <c r="L211" s="394"/>
      <c r="M211" s="394"/>
      <c r="N211" s="375"/>
      <c r="O211" s="394"/>
      <c r="P211" s="394"/>
      <c r="Q211" s="394"/>
      <c r="R211" s="394"/>
      <c r="S211" s="394"/>
      <c r="T211" s="394"/>
      <c r="U211" s="394"/>
      <c r="V211" s="394"/>
      <c r="W211" s="394"/>
      <c r="X211" s="394"/>
      <c r="Y211" s="395"/>
      <c r="Z211" s="375"/>
      <c r="AA211" s="375"/>
      <c r="AB211" s="375"/>
      <c r="AC211" s="375"/>
      <c r="AD211" s="375"/>
      <c r="AE211" s="375"/>
      <c r="AF211" s="375"/>
      <c r="AG211" s="375"/>
      <c r="AH211" s="375"/>
      <c r="AI211" s="375"/>
      <c r="AJ211" s="375"/>
      <c r="AK211" s="375"/>
      <c r="AL211" s="375"/>
      <c r="AM211" s="375"/>
      <c r="AN211" s="375"/>
      <c r="AO211" s="375"/>
      <c r="AP211" s="375"/>
      <c r="AQ211" s="375"/>
      <c r="AR211" s="375"/>
      <c r="AS211" s="375"/>
      <c r="AT211" s="375"/>
      <c r="AU211" s="375"/>
      <c r="AV211" s="375"/>
      <c r="AW211" s="375"/>
      <c r="AX211" s="375"/>
      <c r="AY211" s="375"/>
      <c r="AZ211" s="375"/>
      <c r="BA211" s="375"/>
      <c r="BB211" s="375"/>
      <c r="BC211" s="375"/>
      <c r="BD211" s="375"/>
    </row>
    <row r="212" spans="1:56" x14ac:dyDescent="0.2">
      <c r="A212" s="375"/>
      <c r="B212" s="375"/>
      <c r="C212" s="394"/>
      <c r="D212" s="394"/>
      <c r="E212" s="394"/>
      <c r="F212" s="394"/>
      <c r="G212" s="394"/>
      <c r="H212" s="375"/>
      <c r="I212" s="394"/>
      <c r="J212" s="394"/>
      <c r="K212" s="394"/>
      <c r="L212" s="394"/>
      <c r="M212" s="394"/>
      <c r="N212" s="375"/>
      <c r="O212" s="394"/>
      <c r="P212" s="394"/>
      <c r="Q212" s="394"/>
      <c r="R212" s="394"/>
      <c r="S212" s="394"/>
      <c r="T212" s="394"/>
      <c r="U212" s="394"/>
      <c r="V212" s="394"/>
      <c r="W212" s="394"/>
      <c r="X212" s="394"/>
      <c r="Y212" s="395"/>
      <c r="Z212" s="375"/>
      <c r="AA212" s="375"/>
      <c r="AB212" s="375"/>
      <c r="AC212" s="375"/>
      <c r="AD212" s="375"/>
      <c r="AE212" s="375"/>
      <c r="AF212" s="375"/>
      <c r="AG212" s="375"/>
      <c r="AH212" s="375"/>
      <c r="AI212" s="375"/>
      <c r="AJ212" s="375"/>
      <c r="AK212" s="375"/>
      <c r="AL212" s="375"/>
      <c r="AM212" s="375"/>
      <c r="AN212" s="375"/>
      <c r="AO212" s="375"/>
      <c r="AP212" s="375"/>
      <c r="AQ212" s="375"/>
      <c r="AR212" s="375"/>
      <c r="AS212" s="375"/>
      <c r="AT212" s="375"/>
      <c r="AU212" s="375"/>
      <c r="AV212" s="375"/>
      <c r="AW212" s="375"/>
      <c r="AX212" s="375"/>
      <c r="AY212" s="375"/>
      <c r="AZ212" s="375"/>
      <c r="BA212" s="375"/>
      <c r="BB212" s="375"/>
      <c r="BC212" s="375"/>
      <c r="BD212" s="375"/>
    </row>
    <row r="213" spans="1:56" x14ac:dyDescent="0.2">
      <c r="A213" s="375"/>
      <c r="B213" s="375"/>
      <c r="C213" s="394"/>
      <c r="D213" s="394"/>
      <c r="E213" s="394"/>
      <c r="F213" s="394"/>
      <c r="G213" s="394"/>
      <c r="H213" s="375"/>
      <c r="I213" s="394"/>
      <c r="J213" s="394"/>
      <c r="K213" s="394"/>
      <c r="L213" s="394"/>
      <c r="M213" s="394"/>
      <c r="N213" s="375"/>
      <c r="O213" s="394"/>
      <c r="P213" s="394"/>
      <c r="Q213" s="394"/>
      <c r="R213" s="394"/>
      <c r="S213" s="394"/>
      <c r="T213" s="394"/>
      <c r="U213" s="394"/>
      <c r="V213" s="394"/>
      <c r="W213" s="394"/>
      <c r="X213" s="394"/>
      <c r="Y213" s="395"/>
      <c r="Z213" s="375"/>
      <c r="AA213" s="375"/>
      <c r="AB213" s="375"/>
      <c r="AC213" s="375"/>
      <c r="AD213" s="375"/>
      <c r="AE213" s="375"/>
      <c r="AF213" s="375"/>
      <c r="AG213" s="375"/>
      <c r="AH213" s="375"/>
      <c r="AI213" s="375"/>
      <c r="AJ213" s="375"/>
      <c r="AK213" s="375"/>
      <c r="AL213" s="375"/>
      <c r="AM213" s="375"/>
      <c r="AN213" s="375"/>
      <c r="AO213" s="375"/>
      <c r="AP213" s="375"/>
      <c r="AQ213" s="375"/>
      <c r="AR213" s="375"/>
      <c r="AS213" s="375"/>
      <c r="AT213" s="375"/>
      <c r="AU213" s="375"/>
      <c r="AV213" s="375"/>
      <c r="AW213" s="375"/>
      <c r="AX213" s="375"/>
      <c r="AY213" s="375"/>
      <c r="AZ213" s="375"/>
      <c r="BA213" s="375"/>
      <c r="BB213" s="375"/>
      <c r="BC213" s="375"/>
      <c r="BD213" s="375"/>
    </row>
    <row r="214" spans="1:56" x14ac:dyDescent="0.2">
      <c r="A214" s="375"/>
      <c r="B214" s="375"/>
      <c r="C214" s="394"/>
      <c r="D214" s="394"/>
      <c r="E214" s="394"/>
      <c r="F214" s="394"/>
      <c r="G214" s="394"/>
      <c r="H214" s="375"/>
      <c r="I214" s="394"/>
      <c r="J214" s="394"/>
      <c r="K214" s="394"/>
      <c r="L214" s="394"/>
      <c r="M214" s="394"/>
      <c r="N214" s="375"/>
      <c r="O214" s="394"/>
      <c r="P214" s="394"/>
      <c r="Q214" s="394"/>
      <c r="R214" s="394"/>
      <c r="S214" s="394"/>
      <c r="T214" s="394"/>
      <c r="U214" s="394"/>
      <c r="V214" s="394"/>
      <c r="W214" s="394"/>
      <c r="X214" s="394"/>
      <c r="Y214" s="395"/>
      <c r="Z214" s="375"/>
      <c r="AA214" s="375"/>
      <c r="AB214" s="375"/>
      <c r="AC214" s="375"/>
      <c r="AD214" s="375"/>
      <c r="AE214" s="375"/>
      <c r="AF214" s="375"/>
      <c r="AG214" s="375"/>
      <c r="AH214" s="375"/>
      <c r="AI214" s="375"/>
      <c r="AJ214" s="375"/>
      <c r="AK214" s="375"/>
      <c r="AL214" s="375"/>
      <c r="AM214" s="375"/>
      <c r="AN214" s="375"/>
      <c r="AO214" s="375"/>
      <c r="AP214" s="375"/>
      <c r="AQ214" s="375"/>
      <c r="AR214" s="375"/>
      <c r="AS214" s="375"/>
      <c r="AT214" s="375"/>
      <c r="AU214" s="375"/>
      <c r="AV214" s="375"/>
      <c r="AW214" s="375"/>
      <c r="AX214" s="375"/>
      <c r="AY214" s="375"/>
      <c r="AZ214" s="375"/>
      <c r="BA214" s="375"/>
      <c r="BB214" s="375"/>
      <c r="BC214" s="375"/>
      <c r="BD214" s="375"/>
    </row>
    <row r="215" spans="1:56" x14ac:dyDescent="0.2">
      <c r="A215" s="375"/>
      <c r="B215" s="375"/>
      <c r="C215" s="394"/>
      <c r="D215" s="394"/>
      <c r="E215" s="394"/>
      <c r="F215" s="394"/>
      <c r="G215" s="394"/>
      <c r="H215" s="375"/>
      <c r="I215" s="394"/>
      <c r="J215" s="394"/>
      <c r="K215" s="394"/>
      <c r="L215" s="394"/>
      <c r="M215" s="394"/>
      <c r="N215" s="375"/>
      <c r="O215" s="394"/>
      <c r="P215" s="394"/>
      <c r="Q215" s="394"/>
      <c r="R215" s="394"/>
      <c r="S215" s="394"/>
      <c r="T215" s="394"/>
      <c r="U215" s="394"/>
      <c r="V215" s="394"/>
      <c r="W215" s="394"/>
      <c r="X215" s="394"/>
      <c r="Y215" s="395"/>
      <c r="Z215" s="375"/>
      <c r="AA215" s="375"/>
      <c r="AB215" s="375"/>
      <c r="AC215" s="375"/>
      <c r="AD215" s="375"/>
      <c r="AE215" s="375"/>
      <c r="AF215" s="375"/>
      <c r="AG215" s="375"/>
      <c r="AH215" s="375"/>
      <c r="AI215" s="375"/>
      <c r="AJ215" s="375"/>
      <c r="AK215" s="375"/>
      <c r="AL215" s="375"/>
      <c r="AM215" s="375"/>
      <c r="AN215" s="375"/>
      <c r="AO215" s="375"/>
      <c r="AP215" s="375"/>
      <c r="AQ215" s="375"/>
      <c r="AR215" s="375"/>
      <c r="AS215" s="375"/>
      <c r="AT215" s="375"/>
      <c r="AU215" s="375"/>
      <c r="AV215" s="375"/>
      <c r="AW215" s="375"/>
      <c r="AX215" s="375"/>
      <c r="AY215" s="375"/>
      <c r="AZ215" s="375"/>
      <c r="BA215" s="375"/>
      <c r="BB215" s="375"/>
      <c r="BC215" s="375"/>
      <c r="BD215" s="375"/>
    </row>
    <row r="216" spans="1:56" x14ac:dyDescent="0.2">
      <c r="A216" s="375"/>
      <c r="B216" s="375"/>
      <c r="C216" s="394"/>
      <c r="D216" s="394"/>
      <c r="E216" s="394"/>
      <c r="F216" s="394"/>
      <c r="G216" s="394"/>
      <c r="H216" s="375"/>
      <c r="I216" s="394"/>
      <c r="J216" s="394"/>
      <c r="K216" s="394"/>
      <c r="L216" s="394"/>
      <c r="M216" s="394"/>
      <c r="N216" s="375"/>
      <c r="O216" s="394"/>
      <c r="P216" s="394"/>
      <c r="Q216" s="394"/>
      <c r="R216" s="394"/>
      <c r="S216" s="394"/>
      <c r="T216" s="394"/>
      <c r="U216" s="394"/>
      <c r="V216" s="394"/>
      <c r="W216" s="394"/>
      <c r="X216" s="394"/>
      <c r="Y216" s="395"/>
      <c r="Z216" s="375"/>
      <c r="AA216" s="375"/>
      <c r="AB216" s="375"/>
      <c r="AC216" s="375"/>
      <c r="AD216" s="375"/>
      <c r="AE216" s="375"/>
      <c r="AF216" s="375"/>
      <c r="AG216" s="375"/>
      <c r="AH216" s="375"/>
      <c r="AI216" s="375"/>
      <c r="AJ216" s="375"/>
      <c r="AK216" s="375"/>
      <c r="AL216" s="375"/>
      <c r="AM216" s="375"/>
      <c r="AN216" s="375"/>
      <c r="AO216" s="375"/>
      <c r="AP216" s="375"/>
      <c r="AQ216" s="375"/>
      <c r="AR216" s="375"/>
      <c r="AS216" s="375"/>
      <c r="AT216" s="375"/>
      <c r="AU216" s="375"/>
      <c r="AV216" s="375"/>
      <c r="AW216" s="375"/>
      <c r="AX216" s="375"/>
      <c r="AY216" s="375"/>
      <c r="AZ216" s="375"/>
      <c r="BA216" s="375"/>
      <c r="BB216" s="375"/>
      <c r="BC216" s="375"/>
      <c r="BD216" s="375"/>
    </row>
    <row r="217" spans="1:56" x14ac:dyDescent="0.2">
      <c r="A217" s="375"/>
      <c r="B217" s="375"/>
      <c r="C217" s="394"/>
      <c r="D217" s="394"/>
      <c r="E217" s="394"/>
      <c r="F217" s="394"/>
      <c r="G217" s="394"/>
      <c r="H217" s="375"/>
      <c r="I217" s="394"/>
      <c r="J217" s="394"/>
      <c r="K217" s="394"/>
      <c r="L217" s="394"/>
      <c r="M217" s="394"/>
      <c r="N217" s="375"/>
      <c r="O217" s="394"/>
      <c r="P217" s="394"/>
      <c r="Q217" s="394"/>
      <c r="R217" s="394"/>
      <c r="S217" s="394"/>
      <c r="T217" s="394"/>
      <c r="U217" s="394"/>
      <c r="V217" s="394"/>
      <c r="W217" s="394"/>
      <c r="X217" s="394"/>
      <c r="Y217" s="395"/>
      <c r="Z217" s="375"/>
      <c r="AA217" s="375"/>
      <c r="AB217" s="375"/>
      <c r="AC217" s="375"/>
      <c r="AD217" s="375"/>
      <c r="AE217" s="375"/>
      <c r="AF217" s="375"/>
      <c r="AG217" s="375"/>
      <c r="AH217" s="375"/>
      <c r="AI217" s="375"/>
      <c r="AJ217" s="375"/>
      <c r="AK217" s="375"/>
      <c r="AL217" s="375"/>
      <c r="AM217" s="375"/>
      <c r="AN217" s="375"/>
      <c r="AO217" s="375"/>
      <c r="AP217" s="375"/>
      <c r="AQ217" s="375"/>
      <c r="AR217" s="375"/>
      <c r="AS217" s="375"/>
      <c r="AT217" s="375"/>
      <c r="AU217" s="375"/>
      <c r="AV217" s="375"/>
      <c r="AW217" s="375"/>
      <c r="AX217" s="375"/>
      <c r="AY217" s="375"/>
      <c r="AZ217" s="375"/>
      <c r="BA217" s="375"/>
      <c r="BB217" s="375"/>
      <c r="BC217" s="375"/>
      <c r="BD217" s="375"/>
    </row>
    <row r="218" spans="1:56" x14ac:dyDescent="0.2">
      <c r="A218" s="375"/>
      <c r="B218" s="375"/>
      <c r="C218" s="394"/>
      <c r="D218" s="394"/>
      <c r="E218" s="394"/>
      <c r="F218" s="394"/>
      <c r="G218" s="394"/>
      <c r="H218" s="375"/>
      <c r="I218" s="394"/>
      <c r="J218" s="394"/>
      <c r="K218" s="394"/>
      <c r="L218" s="394"/>
      <c r="M218" s="394"/>
      <c r="N218" s="375"/>
      <c r="O218" s="394"/>
      <c r="P218" s="394"/>
      <c r="Q218" s="394"/>
      <c r="R218" s="394"/>
      <c r="S218" s="394"/>
      <c r="T218" s="394"/>
      <c r="U218" s="394"/>
      <c r="V218" s="394"/>
      <c r="W218" s="394"/>
      <c r="X218" s="394"/>
      <c r="Y218" s="395"/>
      <c r="Z218" s="375"/>
      <c r="AA218" s="375"/>
      <c r="AB218" s="375"/>
      <c r="AC218" s="375"/>
      <c r="AD218" s="375"/>
      <c r="AE218" s="375"/>
      <c r="AF218" s="375"/>
      <c r="AG218" s="375"/>
      <c r="AH218" s="375"/>
      <c r="AI218" s="375"/>
      <c r="AJ218" s="375"/>
      <c r="AK218" s="375"/>
      <c r="AL218" s="375"/>
      <c r="AM218" s="375"/>
      <c r="AN218" s="375"/>
      <c r="AO218" s="375"/>
      <c r="AP218" s="375"/>
      <c r="AQ218" s="375"/>
      <c r="AR218" s="375"/>
      <c r="AS218" s="375"/>
      <c r="AT218" s="375"/>
      <c r="AU218" s="375"/>
      <c r="AV218" s="375"/>
      <c r="AW218" s="375"/>
      <c r="AX218" s="375"/>
      <c r="AY218" s="375"/>
      <c r="AZ218" s="375"/>
      <c r="BA218" s="375"/>
      <c r="BB218" s="375"/>
      <c r="BC218" s="375"/>
      <c r="BD218" s="375"/>
    </row>
    <row r="219" spans="1:56" x14ac:dyDescent="0.2">
      <c r="A219" s="375"/>
      <c r="B219" s="375"/>
      <c r="C219" s="394"/>
      <c r="D219" s="394"/>
      <c r="E219" s="394"/>
      <c r="F219" s="394"/>
      <c r="G219" s="394"/>
      <c r="H219" s="375"/>
      <c r="I219" s="394"/>
      <c r="J219" s="394"/>
      <c r="K219" s="394"/>
      <c r="L219" s="394"/>
      <c r="M219" s="394"/>
      <c r="N219" s="375"/>
      <c r="O219" s="394"/>
      <c r="P219" s="394"/>
      <c r="Q219" s="394"/>
      <c r="R219" s="394"/>
      <c r="S219" s="394"/>
      <c r="T219" s="394"/>
      <c r="U219" s="394"/>
      <c r="V219" s="394"/>
      <c r="W219" s="394"/>
      <c r="X219" s="394"/>
      <c r="Y219" s="395"/>
      <c r="Z219" s="375"/>
      <c r="AA219" s="375"/>
      <c r="AB219" s="375"/>
      <c r="AC219" s="375"/>
      <c r="AD219" s="375"/>
      <c r="AE219" s="375"/>
      <c r="AF219" s="375"/>
      <c r="AG219" s="375"/>
      <c r="AH219" s="375"/>
      <c r="AI219" s="375"/>
      <c r="AJ219" s="375"/>
      <c r="AK219" s="375"/>
      <c r="AL219" s="375"/>
      <c r="AM219" s="375"/>
      <c r="AN219" s="375"/>
      <c r="AO219" s="375"/>
      <c r="AP219" s="375"/>
      <c r="AQ219" s="375"/>
      <c r="AR219" s="375"/>
      <c r="AS219" s="375"/>
      <c r="AT219" s="375"/>
      <c r="AU219" s="375"/>
      <c r="AV219" s="375"/>
      <c r="AW219" s="375"/>
      <c r="AX219" s="375"/>
      <c r="AY219" s="375"/>
      <c r="AZ219" s="375"/>
      <c r="BA219" s="375"/>
      <c r="BB219" s="375"/>
      <c r="BC219" s="375"/>
      <c r="BD219" s="375"/>
    </row>
    <row r="220" spans="1:56" x14ac:dyDescent="0.2">
      <c r="A220" s="375"/>
      <c r="B220" s="375"/>
      <c r="C220" s="394"/>
      <c r="D220" s="394"/>
      <c r="E220" s="394"/>
      <c r="F220" s="394"/>
      <c r="G220" s="394"/>
      <c r="H220" s="375"/>
      <c r="I220" s="394"/>
      <c r="J220" s="394"/>
      <c r="K220" s="394"/>
      <c r="L220" s="394"/>
      <c r="M220" s="394"/>
      <c r="N220" s="375"/>
      <c r="O220" s="394"/>
      <c r="P220" s="394"/>
      <c r="Q220" s="394"/>
      <c r="R220" s="394"/>
      <c r="S220" s="394"/>
      <c r="T220" s="394"/>
      <c r="U220" s="394"/>
      <c r="V220" s="394"/>
      <c r="W220" s="394"/>
      <c r="X220" s="394"/>
      <c r="Y220" s="395"/>
      <c r="Z220" s="375"/>
      <c r="AA220" s="375"/>
      <c r="AB220" s="375"/>
      <c r="AC220" s="375"/>
      <c r="AD220" s="375"/>
      <c r="AE220" s="375"/>
      <c r="AF220" s="375"/>
      <c r="AG220" s="375"/>
      <c r="AH220" s="375"/>
      <c r="AI220" s="375"/>
      <c r="AJ220" s="375"/>
      <c r="AK220" s="375"/>
      <c r="AL220" s="375"/>
      <c r="AM220" s="375"/>
      <c r="AN220" s="375"/>
      <c r="AO220" s="375"/>
      <c r="AP220" s="375"/>
      <c r="AQ220" s="375"/>
      <c r="AR220" s="375"/>
      <c r="AS220" s="375"/>
      <c r="AT220" s="375"/>
      <c r="AU220" s="375"/>
      <c r="AV220" s="375"/>
      <c r="AW220" s="375"/>
      <c r="AX220" s="375"/>
      <c r="AY220" s="375"/>
      <c r="AZ220" s="375"/>
      <c r="BA220" s="375"/>
      <c r="BB220" s="375"/>
      <c r="BC220" s="375"/>
      <c r="BD220" s="375"/>
    </row>
    <row r="221" spans="1:56" x14ac:dyDescent="0.2">
      <c r="A221" s="375"/>
      <c r="B221" s="375"/>
      <c r="C221" s="394"/>
      <c r="D221" s="394"/>
      <c r="E221" s="394"/>
      <c r="F221" s="394"/>
      <c r="G221" s="394"/>
      <c r="H221" s="375"/>
      <c r="I221" s="394"/>
      <c r="J221" s="394"/>
      <c r="K221" s="394"/>
      <c r="L221" s="394"/>
      <c r="M221" s="394"/>
      <c r="N221" s="375"/>
      <c r="O221" s="394"/>
      <c r="P221" s="394"/>
      <c r="Q221" s="394"/>
      <c r="R221" s="394"/>
      <c r="S221" s="394"/>
      <c r="T221" s="394"/>
      <c r="U221" s="394"/>
      <c r="V221" s="394"/>
      <c r="W221" s="394"/>
      <c r="X221" s="394"/>
      <c r="Y221" s="395"/>
      <c r="Z221" s="375"/>
      <c r="AA221" s="375"/>
      <c r="AB221" s="375"/>
      <c r="AC221" s="375"/>
      <c r="AD221" s="375"/>
      <c r="AE221" s="375"/>
      <c r="AF221" s="375"/>
      <c r="AG221" s="375"/>
      <c r="AH221" s="375"/>
      <c r="AI221" s="375"/>
      <c r="AJ221" s="375"/>
      <c r="AK221" s="375"/>
      <c r="AL221" s="375"/>
      <c r="AM221" s="375"/>
      <c r="AN221" s="375"/>
      <c r="AO221" s="375"/>
      <c r="AP221" s="375"/>
      <c r="AQ221" s="375"/>
      <c r="AR221" s="375"/>
      <c r="AS221" s="375"/>
      <c r="AT221" s="375"/>
      <c r="AU221" s="375"/>
      <c r="AV221" s="375"/>
      <c r="AW221" s="375"/>
      <c r="AX221" s="375"/>
      <c r="AY221" s="375"/>
      <c r="AZ221" s="375"/>
      <c r="BA221" s="375"/>
      <c r="BB221" s="375"/>
      <c r="BC221" s="375"/>
      <c r="BD221" s="375"/>
    </row>
    <row r="222" spans="1:56" x14ac:dyDescent="0.2">
      <c r="A222" s="375"/>
      <c r="B222" s="375"/>
      <c r="C222" s="394"/>
      <c r="D222" s="394"/>
      <c r="E222" s="394"/>
      <c r="F222" s="394"/>
      <c r="G222" s="394"/>
      <c r="H222" s="375"/>
      <c r="I222" s="394"/>
      <c r="J222" s="394"/>
      <c r="K222" s="394"/>
      <c r="L222" s="394"/>
      <c r="M222" s="394"/>
      <c r="N222" s="375"/>
      <c r="O222" s="394"/>
      <c r="P222" s="394"/>
      <c r="Q222" s="394"/>
      <c r="R222" s="394"/>
      <c r="S222" s="394"/>
      <c r="T222" s="394"/>
      <c r="U222" s="394"/>
      <c r="V222" s="394"/>
      <c r="W222" s="394"/>
      <c r="X222" s="394"/>
      <c r="Y222" s="395"/>
      <c r="Z222" s="375"/>
      <c r="AA222" s="375"/>
      <c r="AB222" s="375"/>
      <c r="AC222" s="375"/>
      <c r="AD222" s="375"/>
      <c r="AE222" s="375"/>
      <c r="AF222" s="375"/>
      <c r="AG222" s="375"/>
      <c r="AH222" s="375"/>
      <c r="AI222" s="375"/>
      <c r="AJ222" s="375"/>
      <c r="AK222" s="375"/>
      <c r="AL222" s="375"/>
      <c r="AM222" s="375"/>
      <c r="AN222" s="375"/>
      <c r="AO222" s="375"/>
      <c r="AP222" s="375"/>
      <c r="AQ222" s="375"/>
      <c r="AR222" s="375"/>
      <c r="AS222" s="375"/>
      <c r="AT222" s="375"/>
      <c r="AU222" s="375"/>
      <c r="AV222" s="375"/>
      <c r="AW222" s="375"/>
      <c r="AX222" s="375"/>
      <c r="AY222" s="375"/>
      <c r="AZ222" s="375"/>
      <c r="BA222" s="375"/>
      <c r="BB222" s="375"/>
      <c r="BC222" s="375"/>
      <c r="BD222" s="375"/>
    </row>
    <row r="223" spans="1:56" x14ac:dyDescent="0.2">
      <c r="A223" s="375"/>
      <c r="B223" s="375"/>
      <c r="C223" s="394"/>
      <c r="D223" s="394"/>
      <c r="E223" s="394"/>
      <c r="F223" s="394"/>
      <c r="G223" s="394"/>
      <c r="H223" s="375"/>
      <c r="I223" s="394"/>
      <c r="J223" s="394"/>
      <c r="K223" s="394"/>
      <c r="L223" s="394"/>
      <c r="M223" s="394"/>
      <c r="N223" s="375"/>
      <c r="O223" s="394"/>
      <c r="P223" s="394"/>
      <c r="Q223" s="394"/>
      <c r="R223" s="394"/>
      <c r="S223" s="394"/>
      <c r="T223" s="394"/>
      <c r="U223" s="394"/>
      <c r="V223" s="394"/>
      <c r="W223" s="394"/>
      <c r="X223" s="394"/>
      <c r="Y223" s="395"/>
      <c r="Z223" s="375"/>
      <c r="AA223" s="375"/>
      <c r="AB223" s="375"/>
      <c r="AC223" s="375"/>
      <c r="AD223" s="375"/>
      <c r="AE223" s="375"/>
      <c r="AF223" s="375"/>
      <c r="AG223" s="375"/>
      <c r="AH223" s="375"/>
      <c r="AI223" s="375"/>
      <c r="AJ223" s="375"/>
      <c r="AK223" s="375"/>
      <c r="AL223" s="375"/>
      <c r="AM223" s="375"/>
      <c r="AN223" s="375"/>
      <c r="AO223" s="375"/>
      <c r="AP223" s="375"/>
      <c r="AQ223" s="375"/>
      <c r="AR223" s="375"/>
      <c r="AS223" s="375"/>
      <c r="AT223" s="375"/>
      <c r="AU223" s="375"/>
      <c r="AV223" s="375"/>
      <c r="AW223" s="375"/>
      <c r="AX223" s="375"/>
      <c r="AY223" s="375"/>
      <c r="AZ223" s="375"/>
      <c r="BA223" s="375"/>
      <c r="BB223" s="375"/>
      <c r="BC223" s="375"/>
      <c r="BD223" s="375"/>
    </row>
    <row r="224" spans="1:56" x14ac:dyDescent="0.2">
      <c r="A224" s="375"/>
      <c r="B224" s="375"/>
      <c r="C224" s="394"/>
      <c r="D224" s="394"/>
      <c r="E224" s="394"/>
      <c r="F224" s="394"/>
      <c r="G224" s="394"/>
      <c r="H224" s="375"/>
      <c r="I224" s="394"/>
      <c r="J224" s="394"/>
      <c r="K224" s="394"/>
      <c r="L224" s="394"/>
      <c r="M224" s="394"/>
      <c r="N224" s="375"/>
      <c r="O224" s="394"/>
      <c r="P224" s="394"/>
      <c r="Q224" s="394"/>
      <c r="R224" s="394"/>
      <c r="S224" s="394"/>
      <c r="T224" s="394"/>
      <c r="U224" s="394"/>
      <c r="V224" s="394"/>
      <c r="W224" s="394"/>
      <c r="X224" s="394"/>
      <c r="Y224" s="395"/>
      <c r="Z224" s="375"/>
      <c r="AA224" s="375"/>
      <c r="AB224" s="375"/>
      <c r="AC224" s="375"/>
      <c r="AD224" s="375"/>
      <c r="AE224" s="375"/>
      <c r="AF224" s="375"/>
      <c r="AG224" s="375"/>
      <c r="AH224" s="375"/>
      <c r="AI224" s="375"/>
      <c r="AJ224" s="375"/>
      <c r="AK224" s="375"/>
      <c r="AL224" s="375"/>
      <c r="AM224" s="375"/>
      <c r="AN224" s="375"/>
      <c r="AO224" s="375"/>
      <c r="AP224" s="375"/>
      <c r="AQ224" s="375"/>
      <c r="AR224" s="375"/>
      <c r="AS224" s="375"/>
      <c r="AT224" s="375"/>
      <c r="AU224" s="375"/>
      <c r="AV224" s="375"/>
      <c r="AW224" s="375"/>
      <c r="AX224" s="375"/>
      <c r="AY224" s="375"/>
      <c r="AZ224" s="375"/>
      <c r="BA224" s="375"/>
      <c r="BB224" s="375"/>
      <c r="BC224" s="375"/>
      <c r="BD224" s="375"/>
    </row>
    <row r="225" spans="1:56" x14ac:dyDescent="0.2">
      <c r="A225" s="375"/>
      <c r="B225" s="375"/>
      <c r="C225" s="394"/>
      <c r="D225" s="394"/>
      <c r="E225" s="394"/>
      <c r="F225" s="394"/>
      <c r="G225" s="394"/>
      <c r="H225" s="375"/>
      <c r="I225" s="394"/>
      <c r="J225" s="394"/>
      <c r="K225" s="394"/>
      <c r="L225" s="394"/>
      <c r="M225" s="394"/>
      <c r="N225" s="375"/>
      <c r="O225" s="394"/>
      <c r="P225" s="394"/>
      <c r="Q225" s="394"/>
      <c r="R225" s="394"/>
      <c r="S225" s="394"/>
      <c r="T225" s="394"/>
      <c r="U225" s="394"/>
      <c r="V225" s="394"/>
      <c r="W225" s="394"/>
      <c r="X225" s="394"/>
      <c r="Y225" s="395"/>
      <c r="Z225" s="375"/>
      <c r="AA225" s="375"/>
      <c r="AB225" s="375"/>
      <c r="AC225" s="375"/>
      <c r="AD225" s="375"/>
      <c r="AE225" s="375"/>
      <c r="AF225" s="375"/>
      <c r="AG225" s="375"/>
      <c r="AH225" s="375"/>
      <c r="AI225" s="375"/>
      <c r="AJ225" s="375"/>
      <c r="AK225" s="375"/>
      <c r="AL225" s="375"/>
      <c r="AM225" s="375"/>
      <c r="AN225" s="375"/>
      <c r="AO225" s="375"/>
      <c r="AP225" s="375"/>
      <c r="AQ225" s="375"/>
      <c r="AR225" s="375"/>
      <c r="AS225" s="375"/>
      <c r="AT225" s="375"/>
      <c r="AU225" s="375"/>
      <c r="AV225" s="375"/>
      <c r="AW225" s="375"/>
      <c r="AX225" s="375"/>
      <c r="AY225" s="375"/>
      <c r="AZ225" s="375"/>
      <c r="BA225" s="375"/>
      <c r="BB225" s="375"/>
      <c r="BC225" s="375"/>
      <c r="BD225" s="375"/>
    </row>
    <row r="226" spans="1:56" x14ac:dyDescent="0.2">
      <c r="A226" s="375"/>
      <c r="B226" s="375"/>
      <c r="C226" s="394"/>
      <c r="D226" s="394"/>
      <c r="E226" s="394"/>
      <c r="F226" s="394"/>
      <c r="G226" s="394"/>
      <c r="H226" s="375"/>
      <c r="I226" s="394"/>
      <c r="J226" s="394"/>
      <c r="K226" s="394"/>
      <c r="L226" s="394"/>
      <c r="M226" s="394"/>
      <c r="N226" s="375"/>
      <c r="O226" s="394"/>
      <c r="P226" s="394"/>
      <c r="Q226" s="394"/>
      <c r="R226" s="394"/>
      <c r="S226" s="394"/>
      <c r="T226" s="394"/>
      <c r="U226" s="394"/>
      <c r="V226" s="394"/>
      <c r="W226" s="394"/>
      <c r="X226" s="394"/>
      <c r="Y226" s="395"/>
      <c r="Z226" s="375"/>
      <c r="AA226" s="375"/>
      <c r="AB226" s="375"/>
      <c r="AC226" s="375"/>
      <c r="AD226" s="375"/>
      <c r="AE226" s="375"/>
      <c r="AF226" s="375"/>
      <c r="AG226" s="375"/>
      <c r="AH226" s="375"/>
      <c r="AI226" s="375"/>
      <c r="AJ226" s="375"/>
      <c r="AK226" s="375"/>
      <c r="AL226" s="375"/>
      <c r="AM226" s="375"/>
      <c r="AN226" s="375"/>
      <c r="AO226" s="375"/>
      <c r="AP226" s="375"/>
      <c r="AQ226" s="375"/>
      <c r="AR226" s="375"/>
      <c r="AS226" s="375"/>
      <c r="AT226" s="375"/>
      <c r="AU226" s="375"/>
      <c r="AV226" s="375"/>
      <c r="AW226" s="375"/>
      <c r="AX226" s="375"/>
      <c r="AY226" s="375"/>
      <c r="AZ226" s="375"/>
      <c r="BA226" s="375"/>
      <c r="BB226" s="375"/>
      <c r="BC226" s="375"/>
      <c r="BD226" s="375"/>
    </row>
    <row r="227" spans="1:56" x14ac:dyDescent="0.2">
      <c r="A227" s="375"/>
      <c r="B227" s="375"/>
      <c r="C227" s="394"/>
      <c r="D227" s="394"/>
      <c r="E227" s="394"/>
      <c r="F227" s="394"/>
      <c r="G227" s="394"/>
      <c r="H227" s="375"/>
      <c r="I227" s="394"/>
      <c r="J227" s="394"/>
      <c r="K227" s="394"/>
      <c r="L227" s="394"/>
      <c r="M227" s="394"/>
      <c r="N227" s="375"/>
      <c r="O227" s="394"/>
      <c r="P227" s="394"/>
      <c r="Q227" s="394"/>
      <c r="R227" s="394"/>
      <c r="S227" s="394"/>
      <c r="T227" s="394"/>
      <c r="U227" s="394"/>
      <c r="V227" s="394"/>
      <c r="W227" s="394"/>
      <c r="X227" s="394"/>
      <c r="Y227" s="395"/>
      <c r="Z227" s="375"/>
      <c r="AA227" s="375"/>
      <c r="AB227" s="375"/>
      <c r="AC227" s="375"/>
      <c r="AD227" s="375"/>
      <c r="AE227" s="375"/>
      <c r="AF227" s="375"/>
      <c r="AG227" s="375"/>
      <c r="AH227" s="375"/>
      <c r="AI227" s="375"/>
      <c r="AJ227" s="375"/>
      <c r="AK227" s="375"/>
      <c r="AL227" s="375"/>
      <c r="AM227" s="375"/>
      <c r="AN227" s="375"/>
      <c r="AO227" s="375"/>
      <c r="AP227" s="375"/>
      <c r="AQ227" s="375"/>
      <c r="AR227" s="375"/>
      <c r="AS227" s="375"/>
      <c r="AT227" s="375"/>
      <c r="AU227" s="375"/>
      <c r="AV227" s="375"/>
      <c r="AW227" s="375"/>
      <c r="AX227" s="375"/>
      <c r="AY227" s="375"/>
      <c r="AZ227" s="375"/>
      <c r="BA227" s="375"/>
      <c r="BB227" s="375"/>
      <c r="BC227" s="375"/>
      <c r="BD227" s="375"/>
    </row>
    <row r="228" spans="1:56" x14ac:dyDescent="0.2">
      <c r="A228" s="375"/>
      <c r="B228" s="375"/>
      <c r="C228" s="394"/>
      <c r="D228" s="394"/>
      <c r="E228" s="394"/>
      <c r="F228" s="394"/>
      <c r="G228" s="394"/>
      <c r="H228" s="375"/>
      <c r="I228" s="394"/>
      <c r="J228" s="394"/>
      <c r="K228" s="394"/>
      <c r="L228" s="394"/>
      <c r="M228" s="394"/>
      <c r="N228" s="375"/>
      <c r="O228" s="394"/>
      <c r="P228" s="394"/>
      <c r="Q228" s="394"/>
      <c r="R228" s="394"/>
      <c r="S228" s="394"/>
      <c r="T228" s="394"/>
      <c r="U228" s="394"/>
      <c r="V228" s="394"/>
      <c r="W228" s="394"/>
      <c r="X228" s="394"/>
      <c r="Y228" s="395"/>
      <c r="Z228" s="375"/>
      <c r="AA228" s="375"/>
      <c r="AB228" s="375"/>
      <c r="AC228" s="375"/>
      <c r="AD228" s="375"/>
      <c r="AE228" s="375"/>
      <c r="AF228" s="375"/>
      <c r="AG228" s="375"/>
      <c r="AH228" s="375"/>
      <c r="AI228" s="375"/>
      <c r="AJ228" s="375"/>
      <c r="AK228" s="375"/>
      <c r="AL228" s="375"/>
      <c r="AM228" s="375"/>
      <c r="AN228" s="375"/>
      <c r="AO228" s="375"/>
      <c r="AP228" s="375"/>
      <c r="AQ228" s="375"/>
      <c r="AR228" s="375"/>
      <c r="AS228" s="375"/>
      <c r="AT228" s="375"/>
      <c r="AU228" s="375"/>
      <c r="AV228" s="375"/>
      <c r="AW228" s="375"/>
      <c r="AX228" s="375"/>
      <c r="AY228" s="375"/>
      <c r="AZ228" s="375"/>
      <c r="BA228" s="375"/>
      <c r="BB228" s="375"/>
      <c r="BC228" s="375"/>
      <c r="BD228" s="375"/>
    </row>
    <row r="229" spans="1:56" x14ac:dyDescent="0.2">
      <c r="A229" s="375"/>
      <c r="B229" s="375"/>
      <c r="C229" s="394"/>
      <c r="D229" s="394"/>
      <c r="E229" s="394"/>
      <c r="F229" s="394"/>
      <c r="G229" s="394"/>
      <c r="H229" s="375"/>
      <c r="I229" s="394"/>
      <c r="J229" s="394"/>
      <c r="K229" s="394"/>
      <c r="L229" s="394"/>
      <c r="M229" s="394"/>
      <c r="N229" s="375"/>
      <c r="O229" s="394"/>
      <c r="P229" s="394"/>
      <c r="Q229" s="394"/>
      <c r="R229" s="394"/>
      <c r="S229" s="394"/>
      <c r="T229" s="394"/>
      <c r="U229" s="394"/>
      <c r="V229" s="394"/>
      <c r="W229" s="394"/>
      <c r="X229" s="394"/>
      <c r="Y229" s="395"/>
      <c r="Z229" s="375"/>
      <c r="AA229" s="375"/>
      <c r="AB229" s="375"/>
      <c r="AC229" s="375"/>
      <c r="AD229" s="375"/>
      <c r="AE229" s="375"/>
      <c r="AF229" s="375"/>
      <c r="AG229" s="375"/>
      <c r="AH229" s="375"/>
      <c r="AI229" s="375"/>
      <c r="AJ229" s="375"/>
      <c r="AK229" s="375"/>
      <c r="AL229" s="375"/>
      <c r="AM229" s="375"/>
      <c r="AN229" s="375"/>
      <c r="AO229" s="375"/>
      <c r="AP229" s="375"/>
      <c r="AQ229" s="375"/>
      <c r="AR229" s="375"/>
      <c r="AS229" s="375"/>
      <c r="AT229" s="375"/>
      <c r="AU229" s="375"/>
      <c r="AV229" s="375"/>
      <c r="AW229" s="375"/>
      <c r="AX229" s="375"/>
      <c r="AY229" s="375"/>
      <c r="AZ229" s="375"/>
      <c r="BA229" s="375"/>
      <c r="BB229" s="375"/>
      <c r="BC229" s="375"/>
      <c r="BD229" s="375"/>
    </row>
    <row r="230" spans="1:56" x14ac:dyDescent="0.2">
      <c r="A230" s="375"/>
      <c r="B230" s="375"/>
      <c r="C230" s="394"/>
      <c r="D230" s="394"/>
      <c r="E230" s="394"/>
      <c r="F230" s="394"/>
      <c r="G230" s="394"/>
      <c r="H230" s="375"/>
      <c r="I230" s="394"/>
      <c r="J230" s="394"/>
      <c r="K230" s="394"/>
      <c r="L230" s="394"/>
      <c r="M230" s="394"/>
      <c r="N230" s="375"/>
      <c r="O230" s="394"/>
      <c r="P230" s="394"/>
      <c r="Q230" s="394"/>
      <c r="R230" s="394"/>
      <c r="S230" s="394"/>
      <c r="T230" s="394"/>
      <c r="U230" s="394"/>
      <c r="V230" s="394"/>
      <c r="W230" s="394"/>
      <c r="X230" s="394"/>
      <c r="Y230" s="395"/>
      <c r="Z230" s="375"/>
      <c r="AA230" s="375"/>
      <c r="AB230" s="375"/>
      <c r="AC230" s="375"/>
      <c r="AD230" s="375"/>
      <c r="AE230" s="375"/>
      <c r="AF230" s="375"/>
      <c r="AG230" s="375"/>
      <c r="AH230" s="375"/>
      <c r="AI230" s="375"/>
      <c r="AJ230" s="375"/>
      <c r="AK230" s="375"/>
      <c r="AL230" s="375"/>
      <c r="AM230" s="375"/>
      <c r="AN230" s="375"/>
      <c r="AO230" s="375"/>
      <c r="AP230" s="375"/>
      <c r="AQ230" s="375"/>
      <c r="AR230" s="375"/>
      <c r="AS230" s="375"/>
      <c r="AT230" s="375"/>
      <c r="AU230" s="375"/>
      <c r="AV230" s="375"/>
      <c r="AW230" s="375"/>
      <c r="AX230" s="375"/>
      <c r="AY230" s="375"/>
      <c r="AZ230" s="375"/>
      <c r="BA230" s="375"/>
      <c r="BB230" s="375"/>
      <c r="BC230" s="375"/>
      <c r="BD230" s="375"/>
    </row>
    <row r="231" spans="1:56" x14ac:dyDescent="0.2">
      <c r="A231" s="375"/>
      <c r="B231" s="375"/>
      <c r="C231" s="394"/>
      <c r="D231" s="394"/>
      <c r="E231" s="394"/>
      <c r="F231" s="394"/>
      <c r="G231" s="394"/>
      <c r="H231" s="375"/>
      <c r="I231" s="394"/>
      <c r="J231" s="394"/>
      <c r="K231" s="394"/>
      <c r="L231" s="394"/>
      <c r="M231" s="394"/>
      <c r="N231" s="375"/>
      <c r="O231" s="394"/>
      <c r="P231" s="394"/>
      <c r="Q231" s="394"/>
      <c r="R231" s="394"/>
      <c r="S231" s="394"/>
      <c r="T231" s="394"/>
      <c r="U231" s="394"/>
      <c r="V231" s="394"/>
      <c r="W231" s="394"/>
      <c r="X231" s="394"/>
      <c r="Y231" s="395"/>
      <c r="Z231" s="375"/>
      <c r="AA231" s="375"/>
      <c r="AB231" s="375"/>
      <c r="AC231" s="375"/>
      <c r="AD231" s="375"/>
      <c r="AE231" s="375"/>
      <c r="AF231" s="375"/>
      <c r="AG231" s="375"/>
      <c r="AH231" s="375"/>
      <c r="AI231" s="375"/>
      <c r="AJ231" s="375"/>
      <c r="AK231" s="375"/>
      <c r="AL231" s="375"/>
      <c r="AM231" s="375"/>
      <c r="AN231" s="375"/>
      <c r="AO231" s="375"/>
      <c r="AP231" s="375"/>
      <c r="AQ231" s="375"/>
      <c r="AR231" s="375"/>
      <c r="AS231" s="375"/>
      <c r="AT231" s="375"/>
      <c r="AU231" s="375"/>
      <c r="AV231" s="375"/>
      <c r="AW231" s="375"/>
      <c r="AX231" s="375"/>
      <c r="AY231" s="375"/>
      <c r="AZ231" s="375"/>
      <c r="BA231" s="375"/>
      <c r="BB231" s="375"/>
      <c r="BC231" s="375"/>
      <c r="BD231" s="375"/>
    </row>
    <row r="232" spans="1:56" x14ac:dyDescent="0.2">
      <c r="A232" s="375"/>
      <c r="B232" s="375"/>
      <c r="C232" s="394"/>
      <c r="D232" s="394"/>
      <c r="E232" s="394"/>
      <c r="F232" s="394"/>
      <c r="G232" s="394"/>
      <c r="H232" s="375"/>
      <c r="I232" s="394"/>
      <c r="J232" s="394"/>
      <c r="K232" s="394"/>
      <c r="L232" s="394"/>
      <c r="M232" s="394"/>
      <c r="N232" s="375"/>
      <c r="O232" s="394"/>
      <c r="P232" s="394"/>
      <c r="Q232" s="394"/>
      <c r="R232" s="394"/>
      <c r="S232" s="394"/>
      <c r="T232" s="394"/>
      <c r="U232" s="394"/>
      <c r="V232" s="394"/>
      <c r="W232" s="394"/>
      <c r="X232" s="394"/>
      <c r="Y232" s="395"/>
      <c r="Z232" s="375"/>
      <c r="AA232" s="375"/>
      <c r="AB232" s="375"/>
      <c r="AC232" s="375"/>
      <c r="AD232" s="375"/>
      <c r="AE232" s="375"/>
      <c r="AF232" s="375"/>
      <c r="AG232" s="375"/>
      <c r="AH232" s="375"/>
      <c r="AI232" s="375"/>
      <c r="AJ232" s="375"/>
      <c r="AK232" s="375"/>
      <c r="AL232" s="375"/>
      <c r="AM232" s="375"/>
      <c r="AN232" s="375"/>
      <c r="AO232" s="375"/>
      <c r="AP232" s="375"/>
      <c r="AQ232" s="375"/>
      <c r="AR232" s="375"/>
      <c r="AS232" s="375"/>
      <c r="AT232" s="375"/>
      <c r="AU232" s="375"/>
      <c r="AV232" s="375"/>
      <c r="AW232" s="375"/>
      <c r="AX232" s="375"/>
      <c r="AY232" s="375"/>
      <c r="AZ232" s="375"/>
      <c r="BA232" s="375"/>
      <c r="BB232" s="375"/>
      <c r="BC232" s="375"/>
      <c r="BD232" s="375"/>
    </row>
    <row r="233" spans="1:56" x14ac:dyDescent="0.2">
      <c r="A233" s="375"/>
      <c r="B233" s="375"/>
      <c r="C233" s="394"/>
      <c r="D233" s="394"/>
      <c r="E233" s="394"/>
      <c r="F233" s="394"/>
      <c r="G233" s="394"/>
      <c r="H233" s="375"/>
      <c r="I233" s="394"/>
      <c r="J233" s="394"/>
      <c r="K233" s="394"/>
      <c r="L233" s="394"/>
      <c r="M233" s="394"/>
      <c r="N233" s="375"/>
      <c r="O233" s="394"/>
      <c r="P233" s="394"/>
      <c r="Q233" s="394"/>
      <c r="R233" s="394"/>
      <c r="S233" s="394"/>
      <c r="T233" s="394"/>
      <c r="U233" s="394"/>
      <c r="V233" s="394"/>
      <c r="W233" s="394"/>
      <c r="X233" s="394"/>
      <c r="Y233" s="395"/>
      <c r="Z233" s="375"/>
      <c r="AA233" s="375"/>
      <c r="AB233" s="375"/>
      <c r="AC233" s="375"/>
      <c r="AD233" s="375"/>
      <c r="AE233" s="375"/>
      <c r="AF233" s="375"/>
      <c r="AG233" s="375"/>
      <c r="AH233" s="375"/>
      <c r="AI233" s="375"/>
      <c r="AJ233" s="375"/>
      <c r="AK233" s="375"/>
      <c r="AL233" s="375"/>
      <c r="AM233" s="375"/>
      <c r="AN233" s="375"/>
      <c r="AO233" s="375"/>
      <c r="AP233" s="375"/>
      <c r="AQ233" s="375"/>
      <c r="AR233" s="375"/>
      <c r="AS233" s="375"/>
      <c r="AT233" s="375"/>
      <c r="AU233" s="375"/>
      <c r="AV233" s="375"/>
      <c r="AW233" s="375"/>
      <c r="AX233" s="375"/>
      <c r="AY233" s="375"/>
      <c r="AZ233" s="375"/>
      <c r="BA233" s="375"/>
      <c r="BB233" s="375"/>
      <c r="BC233" s="375"/>
      <c r="BD233" s="375"/>
    </row>
    <row r="234" spans="1:56" x14ac:dyDescent="0.2">
      <c r="A234" s="375"/>
      <c r="B234" s="375"/>
      <c r="C234" s="394"/>
      <c r="D234" s="394"/>
      <c r="E234" s="394"/>
      <c r="F234" s="394"/>
      <c r="G234" s="394"/>
      <c r="H234" s="375"/>
      <c r="I234" s="394"/>
      <c r="J234" s="394"/>
      <c r="K234" s="394"/>
      <c r="L234" s="394"/>
      <c r="M234" s="394"/>
      <c r="N234" s="375"/>
      <c r="O234" s="394"/>
      <c r="P234" s="394"/>
      <c r="Q234" s="394"/>
      <c r="R234" s="394"/>
      <c r="S234" s="394"/>
      <c r="T234" s="394"/>
      <c r="U234" s="394"/>
      <c r="V234" s="394"/>
      <c r="W234" s="394"/>
      <c r="X234" s="394"/>
      <c r="Y234" s="395"/>
      <c r="Z234" s="375"/>
      <c r="AA234" s="375"/>
      <c r="AB234" s="375"/>
      <c r="AC234" s="375"/>
      <c r="AD234" s="375"/>
      <c r="AE234" s="375"/>
      <c r="AF234" s="375"/>
      <c r="AG234" s="375"/>
      <c r="AH234" s="375"/>
      <c r="AI234" s="375"/>
      <c r="AJ234" s="375"/>
      <c r="AK234" s="375"/>
      <c r="AL234" s="375"/>
      <c r="AM234" s="375"/>
      <c r="AN234" s="375"/>
      <c r="AO234" s="375"/>
      <c r="AP234" s="375"/>
      <c r="AQ234" s="375"/>
      <c r="AR234" s="375"/>
      <c r="AS234" s="375"/>
      <c r="AT234" s="375"/>
      <c r="AU234" s="375"/>
      <c r="AV234" s="375"/>
      <c r="AW234" s="375"/>
      <c r="AX234" s="375"/>
      <c r="AY234" s="375"/>
      <c r="AZ234" s="375"/>
      <c r="BA234" s="375"/>
      <c r="BB234" s="375"/>
      <c r="BC234" s="375"/>
      <c r="BD234" s="375"/>
    </row>
    <row r="235" spans="1:56" x14ac:dyDescent="0.2">
      <c r="A235" s="375"/>
      <c r="B235" s="375"/>
      <c r="C235" s="394"/>
      <c r="D235" s="394"/>
      <c r="E235" s="394"/>
      <c r="F235" s="394"/>
      <c r="G235" s="394"/>
      <c r="H235" s="375"/>
      <c r="I235" s="394"/>
      <c r="J235" s="394"/>
      <c r="K235" s="394"/>
      <c r="L235" s="394"/>
      <c r="M235" s="394"/>
      <c r="N235" s="375"/>
      <c r="O235" s="394"/>
      <c r="P235" s="394"/>
      <c r="Q235" s="394"/>
      <c r="R235" s="394"/>
      <c r="S235" s="394"/>
      <c r="T235" s="394"/>
      <c r="U235" s="394"/>
      <c r="V235" s="394"/>
      <c r="W235" s="394"/>
      <c r="X235" s="394"/>
      <c r="Y235" s="395"/>
      <c r="Z235" s="375"/>
      <c r="AA235" s="375"/>
      <c r="AB235" s="375"/>
      <c r="AC235" s="375"/>
      <c r="AD235" s="375"/>
      <c r="AE235" s="375"/>
      <c r="AF235" s="375"/>
      <c r="AG235" s="375"/>
      <c r="AH235" s="375"/>
      <c r="AI235" s="375"/>
      <c r="AJ235" s="375"/>
      <c r="AK235" s="375"/>
      <c r="AL235" s="375"/>
      <c r="AM235" s="375"/>
      <c r="AN235" s="375"/>
      <c r="AO235" s="375"/>
      <c r="AP235" s="375"/>
      <c r="AQ235" s="375"/>
      <c r="AR235" s="375"/>
      <c r="AS235" s="375"/>
      <c r="AT235" s="375"/>
      <c r="AU235" s="375"/>
      <c r="AV235" s="375"/>
      <c r="AW235" s="375"/>
      <c r="AX235" s="375"/>
      <c r="AY235" s="375"/>
      <c r="AZ235" s="375"/>
      <c r="BA235" s="375"/>
      <c r="BB235" s="375"/>
      <c r="BC235" s="375"/>
      <c r="BD235" s="375"/>
    </row>
    <row r="236" spans="1:56" x14ac:dyDescent="0.2">
      <c r="A236" s="375"/>
      <c r="B236" s="375"/>
      <c r="C236" s="394"/>
      <c r="D236" s="394"/>
      <c r="E236" s="394"/>
      <c r="F236" s="394"/>
      <c r="G236" s="394"/>
      <c r="H236" s="375"/>
      <c r="I236" s="394"/>
      <c r="J236" s="394"/>
      <c r="K236" s="394"/>
      <c r="L236" s="394"/>
      <c r="M236" s="394"/>
      <c r="N236" s="375"/>
      <c r="O236" s="394"/>
      <c r="P236" s="394"/>
      <c r="Q236" s="394"/>
      <c r="R236" s="394"/>
      <c r="S236" s="394"/>
      <c r="T236" s="394"/>
      <c r="U236" s="394"/>
      <c r="V236" s="394"/>
      <c r="W236" s="394"/>
      <c r="X236" s="394"/>
      <c r="Y236" s="395"/>
      <c r="Z236" s="375"/>
      <c r="AA236" s="375"/>
      <c r="AB236" s="375"/>
      <c r="AC236" s="375"/>
      <c r="AD236" s="375"/>
      <c r="AE236" s="375"/>
      <c r="AF236" s="375"/>
      <c r="AG236" s="375"/>
      <c r="AH236" s="375"/>
      <c r="AI236" s="375"/>
      <c r="AJ236" s="375"/>
      <c r="AK236" s="375"/>
      <c r="AL236" s="375"/>
      <c r="AM236" s="375"/>
      <c r="AN236" s="375"/>
      <c r="AO236" s="375"/>
      <c r="AP236" s="375"/>
      <c r="AQ236" s="375"/>
      <c r="AR236" s="375"/>
      <c r="AS236" s="375"/>
      <c r="AT236" s="375"/>
      <c r="AU236" s="375"/>
      <c r="AV236" s="375"/>
      <c r="AW236" s="375"/>
      <c r="AX236" s="375"/>
      <c r="AY236" s="375"/>
      <c r="AZ236" s="375"/>
      <c r="BA236" s="375"/>
      <c r="BB236" s="375"/>
      <c r="BC236" s="375"/>
      <c r="BD236" s="375"/>
    </row>
    <row r="237" spans="1:56" x14ac:dyDescent="0.2">
      <c r="A237" s="375"/>
      <c r="B237" s="375"/>
      <c r="C237" s="394"/>
      <c r="D237" s="394"/>
      <c r="E237" s="394"/>
      <c r="F237" s="394"/>
      <c r="G237" s="394"/>
      <c r="H237" s="375"/>
      <c r="I237" s="394"/>
      <c r="J237" s="394"/>
      <c r="K237" s="394"/>
      <c r="L237" s="394"/>
      <c r="M237" s="394"/>
      <c r="N237" s="375"/>
      <c r="O237" s="394"/>
      <c r="P237" s="394"/>
      <c r="Q237" s="394"/>
      <c r="R237" s="394"/>
      <c r="S237" s="394"/>
      <c r="T237" s="394"/>
      <c r="U237" s="394"/>
      <c r="V237" s="394"/>
      <c r="W237" s="394"/>
      <c r="X237" s="394"/>
      <c r="Y237" s="395"/>
      <c r="Z237" s="375"/>
      <c r="AA237" s="375"/>
      <c r="AB237" s="375"/>
      <c r="AC237" s="375"/>
      <c r="AD237" s="375"/>
      <c r="AE237" s="375"/>
      <c r="AF237" s="375"/>
      <c r="AG237" s="375"/>
      <c r="AH237" s="375"/>
      <c r="AI237" s="375"/>
      <c r="AJ237" s="375"/>
      <c r="AK237" s="375"/>
      <c r="AL237" s="375"/>
      <c r="AM237" s="375"/>
      <c r="AN237" s="375"/>
      <c r="AO237" s="375"/>
      <c r="AP237" s="375"/>
      <c r="AQ237" s="375"/>
      <c r="AR237" s="375"/>
      <c r="AS237" s="375"/>
      <c r="AT237" s="375"/>
      <c r="AU237" s="375"/>
      <c r="AV237" s="375"/>
      <c r="AW237" s="375"/>
      <c r="AX237" s="375"/>
      <c r="AY237" s="375"/>
      <c r="AZ237" s="375"/>
      <c r="BA237" s="375"/>
      <c r="BB237" s="375"/>
      <c r="BC237" s="375"/>
      <c r="BD237" s="375"/>
    </row>
    <row r="238" spans="1:56" x14ac:dyDescent="0.2">
      <c r="A238" s="375"/>
      <c r="B238" s="375"/>
      <c r="C238" s="394"/>
      <c r="D238" s="394"/>
      <c r="E238" s="394"/>
      <c r="F238" s="394"/>
      <c r="G238" s="394"/>
      <c r="H238" s="375"/>
      <c r="I238" s="394"/>
      <c r="J238" s="394"/>
      <c r="K238" s="394"/>
      <c r="L238" s="394"/>
      <c r="M238" s="394"/>
      <c r="N238" s="375"/>
      <c r="O238" s="394"/>
      <c r="P238" s="394"/>
      <c r="Q238" s="394"/>
      <c r="R238" s="394"/>
      <c r="S238" s="394"/>
      <c r="T238" s="394"/>
      <c r="U238" s="394"/>
      <c r="V238" s="394"/>
      <c r="W238" s="394"/>
      <c r="X238" s="394"/>
      <c r="Y238" s="395"/>
      <c r="Z238" s="375"/>
      <c r="AA238" s="375"/>
      <c r="AB238" s="375"/>
      <c r="AC238" s="375"/>
      <c r="AD238" s="375"/>
      <c r="AE238" s="375"/>
      <c r="AF238" s="375"/>
      <c r="AG238" s="375"/>
      <c r="AH238" s="375"/>
      <c r="AI238" s="375"/>
      <c r="AJ238" s="375"/>
      <c r="AK238" s="375"/>
      <c r="AL238" s="375"/>
      <c r="AM238" s="375"/>
      <c r="AN238" s="375"/>
      <c r="AO238" s="375"/>
      <c r="AP238" s="375"/>
      <c r="AQ238" s="375"/>
      <c r="AR238" s="375"/>
      <c r="AS238" s="375"/>
      <c r="AT238" s="375"/>
      <c r="AU238" s="375"/>
      <c r="AV238" s="375"/>
      <c r="AW238" s="375"/>
      <c r="AX238" s="375"/>
      <c r="AY238" s="375"/>
      <c r="AZ238" s="375"/>
      <c r="BA238" s="375"/>
      <c r="BB238" s="375"/>
      <c r="BC238" s="375"/>
      <c r="BD238" s="375"/>
    </row>
    <row r="239" spans="1:56" x14ac:dyDescent="0.2">
      <c r="A239" s="375"/>
      <c r="B239" s="375"/>
      <c r="C239" s="394"/>
      <c r="D239" s="394"/>
      <c r="E239" s="394"/>
      <c r="F239" s="394"/>
      <c r="G239" s="394"/>
      <c r="H239" s="375"/>
      <c r="I239" s="394"/>
      <c r="J239" s="394"/>
      <c r="K239" s="394"/>
      <c r="L239" s="394"/>
      <c r="M239" s="394"/>
      <c r="N239" s="375"/>
      <c r="O239" s="394"/>
      <c r="P239" s="394"/>
      <c r="Q239" s="394"/>
      <c r="R239" s="394"/>
      <c r="S239" s="394"/>
      <c r="T239" s="394"/>
      <c r="U239" s="394"/>
      <c r="V239" s="394"/>
      <c r="W239" s="394"/>
      <c r="X239" s="394"/>
      <c r="Y239" s="395"/>
      <c r="Z239" s="375"/>
      <c r="AA239" s="375"/>
      <c r="AB239" s="375"/>
      <c r="AC239" s="375"/>
      <c r="AD239" s="375"/>
      <c r="AE239" s="375"/>
      <c r="AF239" s="375"/>
      <c r="AG239" s="375"/>
      <c r="AH239" s="375"/>
      <c r="AI239" s="375"/>
      <c r="AJ239" s="375"/>
      <c r="AK239" s="375"/>
      <c r="AL239" s="375"/>
      <c r="AM239" s="375"/>
      <c r="AN239" s="375"/>
      <c r="AO239" s="375"/>
      <c r="AP239" s="375"/>
      <c r="AQ239" s="375"/>
      <c r="AR239" s="375"/>
      <c r="AS239" s="375"/>
      <c r="AT239" s="375"/>
      <c r="AU239" s="375"/>
      <c r="AV239" s="375"/>
      <c r="AW239" s="375"/>
      <c r="AX239" s="375"/>
      <c r="AY239" s="375"/>
      <c r="AZ239" s="375"/>
      <c r="BA239" s="375"/>
      <c r="BB239" s="375"/>
      <c r="BC239" s="375"/>
      <c r="BD239" s="375"/>
    </row>
    <row r="240" spans="1:56" x14ac:dyDescent="0.2">
      <c r="A240" s="375"/>
      <c r="B240" s="375"/>
      <c r="C240" s="394"/>
      <c r="D240" s="394"/>
      <c r="E240" s="394"/>
      <c r="F240" s="394"/>
      <c r="G240" s="394"/>
      <c r="H240" s="375"/>
      <c r="I240" s="394"/>
      <c r="J240" s="394"/>
      <c r="K240" s="394"/>
      <c r="L240" s="394"/>
      <c r="M240" s="394"/>
      <c r="N240" s="375"/>
      <c r="O240" s="394"/>
      <c r="P240" s="394"/>
      <c r="Q240" s="394"/>
      <c r="R240" s="394"/>
      <c r="S240" s="394"/>
      <c r="T240" s="394"/>
      <c r="U240" s="394"/>
      <c r="V240" s="394"/>
      <c r="W240" s="394"/>
      <c r="X240" s="394"/>
      <c r="Y240" s="395"/>
      <c r="Z240" s="375"/>
      <c r="AA240" s="375"/>
      <c r="AB240" s="375"/>
      <c r="AC240" s="375"/>
      <c r="AD240" s="375"/>
      <c r="AE240" s="375"/>
      <c r="AF240" s="375"/>
      <c r="AG240" s="375"/>
      <c r="AH240" s="375"/>
      <c r="AI240" s="375"/>
      <c r="AJ240" s="375"/>
      <c r="AK240" s="375"/>
      <c r="AL240" s="375"/>
      <c r="AM240" s="375"/>
      <c r="AN240" s="375"/>
      <c r="AO240" s="375"/>
      <c r="AP240" s="375"/>
      <c r="AQ240" s="375"/>
      <c r="AR240" s="375"/>
      <c r="AS240" s="375"/>
      <c r="AT240" s="375"/>
      <c r="AU240" s="375"/>
      <c r="AV240" s="375"/>
      <c r="AW240" s="375"/>
      <c r="AX240" s="375"/>
      <c r="AY240" s="375"/>
      <c r="AZ240" s="375"/>
      <c r="BA240" s="375"/>
      <c r="BB240" s="375"/>
      <c r="BC240" s="375"/>
      <c r="BD240" s="375"/>
    </row>
    <row r="241" spans="1:56" x14ac:dyDescent="0.2">
      <c r="A241" s="375"/>
      <c r="B241" s="375"/>
      <c r="C241" s="394"/>
      <c r="D241" s="394"/>
      <c r="E241" s="394"/>
      <c r="F241" s="394"/>
      <c r="G241" s="394"/>
      <c r="H241" s="375"/>
      <c r="I241" s="394"/>
      <c r="J241" s="394"/>
      <c r="K241" s="394"/>
      <c r="L241" s="394"/>
      <c r="M241" s="394"/>
      <c r="N241" s="375"/>
      <c r="O241" s="394"/>
      <c r="P241" s="394"/>
      <c r="Q241" s="394"/>
      <c r="R241" s="394"/>
      <c r="S241" s="394"/>
      <c r="T241" s="394"/>
      <c r="U241" s="394"/>
      <c r="V241" s="394"/>
      <c r="W241" s="394"/>
      <c r="X241" s="394"/>
      <c r="Y241" s="395"/>
      <c r="Z241" s="375"/>
      <c r="AA241" s="375"/>
      <c r="AB241" s="375"/>
      <c r="AC241" s="375"/>
      <c r="AD241" s="375"/>
      <c r="AE241" s="375"/>
      <c r="AF241" s="375"/>
      <c r="AG241" s="375"/>
      <c r="AH241" s="375"/>
      <c r="AI241" s="375"/>
      <c r="AJ241" s="375"/>
      <c r="AK241" s="375"/>
      <c r="AL241" s="375"/>
      <c r="AM241" s="375"/>
      <c r="AN241" s="375"/>
      <c r="AO241" s="375"/>
      <c r="AP241" s="375"/>
      <c r="AQ241" s="375"/>
      <c r="AR241" s="375"/>
      <c r="AS241" s="375"/>
      <c r="AT241" s="375"/>
      <c r="AU241" s="375"/>
      <c r="AV241" s="375"/>
      <c r="AW241" s="375"/>
      <c r="AX241" s="375"/>
      <c r="AY241" s="375"/>
      <c r="AZ241" s="375"/>
      <c r="BA241" s="375"/>
      <c r="BB241" s="375"/>
      <c r="BC241" s="375"/>
      <c r="BD241" s="375"/>
    </row>
    <row r="242" spans="1:56" x14ac:dyDescent="0.2">
      <c r="A242" s="375"/>
      <c r="B242" s="375"/>
      <c r="C242" s="394"/>
      <c r="D242" s="394"/>
      <c r="E242" s="394"/>
      <c r="F242" s="394"/>
      <c r="G242" s="394"/>
      <c r="H242" s="375"/>
      <c r="I242" s="394"/>
      <c r="J242" s="394"/>
      <c r="K242" s="394"/>
      <c r="L242" s="394"/>
      <c r="M242" s="394"/>
      <c r="N242" s="375"/>
      <c r="O242" s="394"/>
      <c r="P242" s="394"/>
      <c r="Q242" s="394"/>
      <c r="R242" s="394"/>
      <c r="S242" s="394"/>
      <c r="T242" s="394"/>
      <c r="U242" s="394"/>
      <c r="V242" s="394"/>
      <c r="W242" s="394"/>
      <c r="X242" s="394"/>
      <c r="Y242" s="395"/>
      <c r="Z242" s="375"/>
      <c r="AA242" s="375"/>
      <c r="AB242" s="375"/>
      <c r="AC242" s="375"/>
      <c r="AD242" s="375"/>
      <c r="AE242" s="375"/>
      <c r="AF242" s="375"/>
      <c r="AG242" s="375"/>
      <c r="AH242" s="375"/>
      <c r="AI242" s="375"/>
      <c r="AJ242" s="375"/>
      <c r="AK242" s="375"/>
      <c r="AL242" s="375"/>
      <c r="AM242" s="375"/>
      <c r="AN242" s="375"/>
      <c r="AO242" s="375"/>
      <c r="AP242" s="375"/>
      <c r="AQ242" s="375"/>
      <c r="AR242" s="375"/>
      <c r="AS242" s="375"/>
      <c r="AT242" s="375"/>
      <c r="AU242" s="375"/>
      <c r="AV242" s="375"/>
      <c r="AW242" s="375"/>
      <c r="AX242" s="375"/>
      <c r="AY242" s="375"/>
      <c r="AZ242" s="375"/>
      <c r="BA242" s="375"/>
      <c r="BB242" s="375"/>
      <c r="BC242" s="375"/>
      <c r="BD242" s="375"/>
    </row>
    <row r="243" spans="1:56" x14ac:dyDescent="0.2">
      <c r="A243" s="375"/>
      <c r="B243" s="375"/>
      <c r="C243" s="394"/>
      <c r="D243" s="394"/>
      <c r="E243" s="394"/>
      <c r="F243" s="394"/>
      <c r="G243" s="394"/>
      <c r="H243" s="375"/>
      <c r="I243" s="394"/>
      <c r="J243" s="394"/>
      <c r="K243" s="394"/>
      <c r="L243" s="394"/>
      <c r="M243" s="394"/>
      <c r="N243" s="375"/>
      <c r="O243" s="394"/>
      <c r="P243" s="394"/>
      <c r="Q243" s="394"/>
      <c r="R243" s="394"/>
      <c r="S243" s="394"/>
      <c r="T243" s="394"/>
      <c r="U243" s="394"/>
      <c r="V243" s="394"/>
      <c r="W243" s="394"/>
      <c r="X243" s="394"/>
      <c r="Y243" s="395"/>
      <c r="Z243" s="375"/>
      <c r="AA243" s="375"/>
      <c r="AB243" s="375"/>
      <c r="AC243" s="375"/>
      <c r="AD243" s="375"/>
      <c r="AE243" s="375"/>
      <c r="AF243" s="375"/>
      <c r="AG243" s="375"/>
      <c r="AH243" s="375"/>
      <c r="AI243" s="375"/>
      <c r="AJ243" s="375"/>
      <c r="AK243" s="375"/>
      <c r="AL243" s="375"/>
      <c r="AM243" s="375"/>
      <c r="AN243" s="375"/>
      <c r="AO243" s="375"/>
      <c r="AP243" s="375"/>
      <c r="AQ243" s="375"/>
      <c r="AR243" s="375"/>
      <c r="AS243" s="375"/>
      <c r="AT243" s="375"/>
      <c r="AU243" s="375"/>
      <c r="AV243" s="375"/>
      <c r="AW243" s="375"/>
      <c r="AX243" s="375"/>
      <c r="AY243" s="375"/>
      <c r="AZ243" s="375"/>
      <c r="BA243" s="375"/>
      <c r="BB243" s="375"/>
      <c r="BC243" s="375"/>
      <c r="BD243" s="375"/>
    </row>
    <row r="244" spans="1:56" x14ac:dyDescent="0.2">
      <c r="A244" s="375"/>
      <c r="B244" s="375"/>
      <c r="C244" s="394"/>
      <c r="D244" s="394"/>
      <c r="E244" s="394"/>
      <c r="F244" s="394"/>
      <c r="G244" s="394"/>
      <c r="H244" s="375"/>
      <c r="I244" s="394"/>
      <c r="J244" s="394"/>
      <c r="K244" s="394"/>
      <c r="L244" s="394"/>
      <c r="M244" s="394"/>
      <c r="N244" s="375"/>
      <c r="O244" s="394"/>
      <c r="P244" s="394"/>
      <c r="Q244" s="394"/>
      <c r="R244" s="394"/>
      <c r="S244" s="394"/>
      <c r="T244" s="394"/>
      <c r="U244" s="394"/>
      <c r="V244" s="394"/>
      <c r="W244" s="394"/>
      <c r="X244" s="394"/>
      <c r="Y244" s="395"/>
      <c r="Z244" s="375"/>
      <c r="AA244" s="375"/>
      <c r="AB244" s="375"/>
      <c r="AC244" s="375"/>
      <c r="AD244" s="375"/>
      <c r="AE244" s="375"/>
      <c r="AF244" s="375"/>
      <c r="AG244" s="375"/>
      <c r="AH244" s="375"/>
      <c r="AI244" s="375"/>
      <c r="AJ244" s="375"/>
      <c r="AK244" s="375"/>
      <c r="AL244" s="375"/>
      <c r="AM244" s="375"/>
      <c r="AN244" s="375"/>
      <c r="AO244" s="375"/>
      <c r="AP244" s="375"/>
      <c r="AQ244" s="375"/>
      <c r="AR244" s="375"/>
      <c r="AS244" s="375"/>
      <c r="AT244" s="375"/>
      <c r="AU244" s="375"/>
      <c r="AV244" s="375"/>
      <c r="AW244" s="375"/>
      <c r="AX244" s="375"/>
      <c r="AY244" s="375"/>
      <c r="AZ244" s="375"/>
      <c r="BA244" s="375"/>
      <c r="BB244" s="375"/>
      <c r="BC244" s="375"/>
      <c r="BD244" s="375"/>
    </row>
    <row r="245" spans="1:56" x14ac:dyDescent="0.2">
      <c r="A245" s="375"/>
      <c r="B245" s="375"/>
      <c r="C245" s="394"/>
      <c r="D245" s="394"/>
      <c r="E245" s="394"/>
      <c r="F245" s="394"/>
      <c r="G245" s="394"/>
      <c r="H245" s="375"/>
      <c r="I245" s="394"/>
      <c r="J245" s="394"/>
      <c r="K245" s="394"/>
      <c r="L245" s="394"/>
      <c r="M245" s="394"/>
      <c r="N245" s="375"/>
      <c r="O245" s="394"/>
      <c r="P245" s="394"/>
      <c r="Q245" s="394"/>
      <c r="R245" s="394"/>
      <c r="S245" s="394"/>
      <c r="T245" s="394"/>
      <c r="U245" s="394"/>
      <c r="V245" s="394"/>
      <c r="W245" s="394"/>
      <c r="X245" s="394"/>
      <c r="Y245" s="395"/>
      <c r="Z245" s="375"/>
      <c r="AA245" s="375"/>
      <c r="AB245" s="375"/>
      <c r="AC245" s="375"/>
      <c r="AD245" s="375"/>
      <c r="AE245" s="375"/>
      <c r="AF245" s="375"/>
      <c r="AG245" s="375"/>
      <c r="AH245" s="375"/>
      <c r="AI245" s="375"/>
      <c r="AJ245" s="375"/>
      <c r="AK245" s="375"/>
      <c r="AL245" s="375"/>
      <c r="AM245" s="375"/>
      <c r="AN245" s="375"/>
      <c r="AO245" s="375"/>
      <c r="AP245" s="375"/>
      <c r="AQ245" s="375"/>
      <c r="AR245" s="375"/>
      <c r="AS245" s="375"/>
      <c r="AT245" s="375"/>
      <c r="AU245" s="375"/>
      <c r="AV245" s="375"/>
      <c r="AW245" s="375"/>
      <c r="AX245" s="375"/>
      <c r="AY245" s="375"/>
      <c r="AZ245" s="375"/>
      <c r="BA245" s="375"/>
      <c r="BB245" s="375"/>
      <c r="BC245" s="375"/>
      <c r="BD245" s="375"/>
    </row>
    <row r="246" spans="1:56" x14ac:dyDescent="0.2">
      <c r="A246" s="375"/>
      <c r="B246" s="375"/>
      <c r="C246" s="394"/>
      <c r="D246" s="394"/>
      <c r="E246" s="394"/>
      <c r="F246" s="394"/>
      <c r="G246" s="394"/>
      <c r="H246" s="375"/>
      <c r="I246" s="394"/>
      <c r="J246" s="394"/>
      <c r="K246" s="394"/>
      <c r="L246" s="394"/>
      <c r="M246" s="394"/>
      <c r="N246" s="375"/>
      <c r="O246" s="394"/>
      <c r="P246" s="394"/>
      <c r="Q246" s="394"/>
      <c r="R246" s="394"/>
      <c r="S246" s="394"/>
      <c r="T246" s="394"/>
      <c r="U246" s="394"/>
      <c r="V246" s="394"/>
      <c r="W246" s="394"/>
      <c r="X246" s="394"/>
      <c r="Y246" s="395"/>
      <c r="Z246" s="375"/>
      <c r="AA246" s="375"/>
      <c r="AB246" s="375"/>
      <c r="AC246" s="375"/>
      <c r="AD246" s="375"/>
      <c r="AE246" s="375"/>
      <c r="AF246" s="375"/>
      <c r="AG246" s="375"/>
      <c r="AH246" s="375"/>
      <c r="AI246" s="375"/>
      <c r="AJ246" s="375"/>
      <c r="AK246" s="375"/>
      <c r="AL246" s="375"/>
      <c r="AM246" s="375"/>
      <c r="AN246" s="375"/>
      <c r="AO246" s="375"/>
      <c r="AP246" s="375"/>
      <c r="AQ246" s="375"/>
      <c r="AR246" s="375"/>
      <c r="AS246" s="375"/>
      <c r="AT246" s="375"/>
      <c r="AU246" s="375"/>
      <c r="AV246" s="375"/>
      <c r="AW246" s="375"/>
      <c r="AX246" s="375"/>
      <c r="AY246" s="375"/>
      <c r="AZ246" s="375"/>
      <c r="BA246" s="375"/>
      <c r="BB246" s="375"/>
      <c r="BC246" s="375"/>
      <c r="BD246" s="375"/>
    </row>
    <row r="247" spans="1:56" x14ac:dyDescent="0.2">
      <c r="A247" s="375"/>
      <c r="B247" s="375"/>
      <c r="C247" s="394"/>
      <c r="D247" s="394"/>
      <c r="E247" s="394"/>
      <c r="F247" s="394"/>
      <c r="G247" s="394"/>
      <c r="H247" s="375"/>
      <c r="I247" s="394"/>
      <c r="J247" s="394"/>
      <c r="K247" s="394"/>
      <c r="L247" s="394"/>
      <c r="M247" s="394"/>
      <c r="N247" s="375"/>
      <c r="O247" s="394"/>
      <c r="P247" s="394"/>
      <c r="Q247" s="394"/>
      <c r="R247" s="394"/>
      <c r="S247" s="394"/>
      <c r="T247" s="394"/>
      <c r="U247" s="394"/>
      <c r="V247" s="394"/>
      <c r="W247" s="394"/>
      <c r="X247" s="394"/>
      <c r="Y247" s="395"/>
      <c r="Z247" s="375"/>
      <c r="AA247" s="375"/>
      <c r="AB247" s="375"/>
      <c r="AC247" s="375"/>
      <c r="AD247" s="375"/>
      <c r="AE247" s="375"/>
      <c r="AF247" s="375"/>
      <c r="AG247" s="375"/>
      <c r="AH247" s="375"/>
      <c r="AI247" s="375"/>
      <c r="AJ247" s="375"/>
      <c r="AK247" s="375"/>
      <c r="AL247" s="375"/>
      <c r="AM247" s="375"/>
      <c r="AN247" s="375"/>
      <c r="AO247" s="375"/>
      <c r="AP247" s="375"/>
      <c r="AQ247" s="375"/>
      <c r="AR247" s="375"/>
      <c r="AS247" s="375"/>
      <c r="AT247" s="375"/>
      <c r="AU247" s="375"/>
      <c r="AV247" s="375"/>
      <c r="AW247" s="375"/>
      <c r="AX247" s="375"/>
      <c r="AY247" s="375"/>
      <c r="AZ247" s="375"/>
      <c r="BA247" s="375"/>
      <c r="BB247" s="375"/>
      <c r="BC247" s="375"/>
      <c r="BD247" s="375"/>
    </row>
    <row r="248" spans="1:56" x14ac:dyDescent="0.2">
      <c r="A248" s="375"/>
      <c r="B248" s="375"/>
      <c r="C248" s="394"/>
      <c r="D248" s="394"/>
      <c r="E248" s="394"/>
      <c r="F248" s="394"/>
      <c r="G248" s="394"/>
      <c r="H248" s="375"/>
      <c r="I248" s="394"/>
      <c r="J248" s="394"/>
      <c r="K248" s="394"/>
      <c r="L248" s="394"/>
      <c r="M248" s="394"/>
      <c r="N248" s="375"/>
      <c r="O248" s="394"/>
      <c r="P248" s="394"/>
      <c r="Q248" s="394"/>
      <c r="R248" s="394"/>
      <c r="S248" s="394"/>
      <c r="T248" s="394"/>
      <c r="U248" s="394"/>
      <c r="V248" s="394"/>
      <c r="W248" s="394"/>
      <c r="X248" s="394"/>
      <c r="Y248" s="395"/>
      <c r="Z248" s="375"/>
      <c r="AA248" s="375"/>
      <c r="AB248" s="375"/>
      <c r="AC248" s="375"/>
      <c r="AD248" s="375"/>
      <c r="AE248" s="375"/>
      <c r="AF248" s="375"/>
      <c r="AG248" s="375"/>
      <c r="AH248" s="375"/>
      <c r="AI248" s="375"/>
      <c r="AJ248" s="375"/>
      <c r="AK248" s="375"/>
      <c r="AL248" s="375"/>
      <c r="AM248" s="375"/>
      <c r="AN248" s="375"/>
      <c r="AO248" s="375"/>
      <c r="AP248" s="375"/>
      <c r="AQ248" s="375"/>
      <c r="AR248" s="375"/>
      <c r="AS248" s="375"/>
      <c r="AT248" s="375"/>
      <c r="AU248" s="375"/>
      <c r="AV248" s="375"/>
      <c r="AW248" s="375"/>
      <c r="AX248" s="375"/>
      <c r="AY248" s="375"/>
      <c r="AZ248" s="375"/>
      <c r="BA248" s="375"/>
      <c r="BB248" s="375"/>
      <c r="BC248" s="375"/>
      <c r="BD248" s="375"/>
    </row>
    <row r="249" spans="1:56" x14ac:dyDescent="0.2">
      <c r="A249" s="375"/>
      <c r="B249" s="375"/>
      <c r="C249" s="394"/>
      <c r="D249" s="394"/>
      <c r="E249" s="394"/>
      <c r="F249" s="394"/>
      <c r="G249" s="394"/>
      <c r="H249" s="375"/>
      <c r="I249" s="394"/>
      <c r="J249" s="394"/>
      <c r="K249" s="394"/>
      <c r="L249" s="394"/>
      <c r="M249" s="394"/>
      <c r="N249" s="375"/>
      <c r="O249" s="394"/>
      <c r="P249" s="394"/>
      <c r="Q249" s="394"/>
      <c r="R249" s="394"/>
      <c r="S249" s="394"/>
      <c r="T249" s="394"/>
      <c r="U249" s="394"/>
      <c r="V249" s="394"/>
      <c r="W249" s="394"/>
      <c r="X249" s="394"/>
      <c r="Y249" s="395"/>
      <c r="Z249" s="375"/>
      <c r="AA249" s="375"/>
      <c r="AB249" s="375"/>
      <c r="AC249" s="375"/>
      <c r="AD249" s="375"/>
      <c r="AE249" s="375"/>
      <c r="AF249" s="375"/>
      <c r="AG249" s="375"/>
      <c r="AH249" s="375"/>
      <c r="AI249" s="375"/>
      <c r="AJ249" s="375"/>
      <c r="AK249" s="375"/>
      <c r="AL249" s="375"/>
      <c r="AM249" s="375"/>
      <c r="AN249" s="375"/>
      <c r="AO249" s="375"/>
      <c r="AP249" s="375"/>
      <c r="AQ249" s="375"/>
      <c r="AR249" s="375"/>
      <c r="AS249" s="375"/>
      <c r="AT249" s="375"/>
      <c r="AU249" s="375"/>
      <c r="AV249" s="375"/>
      <c r="AW249" s="375"/>
      <c r="AX249" s="375"/>
      <c r="AY249" s="375"/>
      <c r="AZ249" s="375"/>
      <c r="BA249" s="375"/>
      <c r="BB249" s="375"/>
      <c r="BC249" s="375"/>
      <c r="BD249" s="375"/>
    </row>
    <row r="250" spans="1:56" x14ac:dyDescent="0.2">
      <c r="A250" s="375"/>
      <c r="B250" s="375"/>
      <c r="C250" s="394"/>
      <c r="D250" s="394"/>
      <c r="E250" s="394"/>
      <c r="F250" s="394"/>
      <c r="G250" s="394"/>
      <c r="H250" s="375"/>
      <c r="I250" s="394"/>
      <c r="J250" s="394"/>
      <c r="K250" s="394"/>
      <c r="L250" s="394"/>
      <c r="M250" s="394"/>
      <c r="N250" s="375"/>
      <c r="O250" s="394"/>
      <c r="P250" s="394"/>
      <c r="Q250" s="394"/>
      <c r="R250" s="394"/>
      <c r="S250" s="394"/>
      <c r="T250" s="394"/>
      <c r="U250" s="394"/>
      <c r="V250" s="394"/>
      <c r="W250" s="394"/>
      <c r="X250" s="394"/>
      <c r="Y250" s="395"/>
      <c r="Z250" s="375"/>
      <c r="AA250" s="375"/>
      <c r="AB250" s="375"/>
      <c r="AC250" s="375"/>
      <c r="AD250" s="375"/>
      <c r="AE250" s="375"/>
      <c r="AF250" s="375"/>
      <c r="AG250" s="375"/>
      <c r="AH250" s="375"/>
      <c r="AI250" s="375"/>
      <c r="AJ250" s="375"/>
      <c r="AK250" s="375"/>
      <c r="AL250" s="375"/>
      <c r="AM250" s="375"/>
      <c r="AN250" s="375"/>
      <c r="AO250" s="375"/>
      <c r="AP250" s="375"/>
      <c r="AQ250" s="375"/>
      <c r="AR250" s="375"/>
      <c r="AS250" s="375"/>
      <c r="AT250" s="375"/>
      <c r="AU250" s="375"/>
      <c r="AV250" s="375"/>
      <c r="AW250" s="375"/>
      <c r="AX250" s="375"/>
      <c r="AY250" s="375"/>
      <c r="AZ250" s="375"/>
      <c r="BA250" s="375"/>
      <c r="BB250" s="375"/>
      <c r="BC250" s="375"/>
      <c r="BD250" s="375"/>
    </row>
    <row r="251" spans="1:56" x14ac:dyDescent="0.2">
      <c r="A251" s="375"/>
      <c r="B251" s="375"/>
      <c r="C251" s="394"/>
      <c r="D251" s="394"/>
      <c r="E251" s="394"/>
      <c r="F251" s="394"/>
      <c r="G251" s="394"/>
      <c r="H251" s="375"/>
      <c r="I251" s="394"/>
      <c r="J251" s="394"/>
      <c r="K251" s="394"/>
      <c r="L251" s="394"/>
      <c r="M251" s="394"/>
      <c r="N251" s="375"/>
      <c r="O251" s="394"/>
      <c r="P251" s="394"/>
      <c r="Q251" s="394"/>
      <c r="R251" s="394"/>
      <c r="S251" s="394"/>
      <c r="T251" s="394"/>
      <c r="U251" s="394"/>
      <c r="V251" s="394"/>
      <c r="W251" s="394"/>
      <c r="X251" s="394"/>
      <c r="Y251" s="395"/>
      <c r="Z251" s="375"/>
      <c r="AA251" s="375"/>
      <c r="AB251" s="375"/>
      <c r="AC251" s="375"/>
      <c r="AD251" s="375"/>
      <c r="AE251" s="375"/>
      <c r="AF251" s="375"/>
      <c r="AG251" s="375"/>
      <c r="AH251" s="375"/>
      <c r="AI251" s="375"/>
      <c r="AJ251" s="375"/>
      <c r="AK251" s="375"/>
      <c r="AL251" s="375"/>
      <c r="AM251" s="375"/>
      <c r="AN251" s="375"/>
      <c r="AO251" s="375"/>
      <c r="AP251" s="375"/>
      <c r="AQ251" s="375"/>
      <c r="AR251" s="375"/>
      <c r="AS251" s="375"/>
      <c r="AT251" s="375"/>
      <c r="AU251" s="375"/>
      <c r="AV251" s="375"/>
      <c r="AW251" s="375"/>
      <c r="AX251" s="375"/>
      <c r="AY251" s="375"/>
      <c r="AZ251" s="375"/>
      <c r="BA251" s="375"/>
      <c r="BB251" s="375"/>
      <c r="BC251" s="375"/>
      <c r="BD251" s="375"/>
    </row>
    <row r="252" spans="1:56" x14ac:dyDescent="0.2">
      <c r="A252" s="375"/>
      <c r="B252" s="375"/>
      <c r="C252" s="394"/>
      <c r="D252" s="394"/>
      <c r="E252" s="394"/>
      <c r="F252" s="394"/>
      <c r="G252" s="394"/>
      <c r="H252" s="375"/>
      <c r="I252" s="394"/>
      <c r="J252" s="394"/>
      <c r="K252" s="394"/>
      <c r="L252" s="394"/>
      <c r="M252" s="394"/>
      <c r="N252" s="375"/>
      <c r="O252" s="394"/>
      <c r="P252" s="394"/>
      <c r="Q252" s="394"/>
      <c r="R252" s="394"/>
      <c r="S252" s="394"/>
      <c r="T252" s="394"/>
      <c r="U252" s="394"/>
      <c r="V252" s="394"/>
      <c r="W252" s="394"/>
      <c r="X252" s="394"/>
      <c r="Y252" s="395"/>
      <c r="Z252" s="375"/>
      <c r="AA252" s="375"/>
      <c r="AB252" s="375"/>
      <c r="AC252" s="375"/>
      <c r="AD252" s="375"/>
      <c r="AE252" s="375"/>
      <c r="AF252" s="375"/>
      <c r="AG252" s="375"/>
      <c r="AH252" s="375"/>
      <c r="AI252" s="375"/>
      <c r="AJ252" s="375"/>
      <c r="AK252" s="375"/>
      <c r="AL252" s="375"/>
      <c r="AM252" s="375"/>
      <c r="AN252" s="375"/>
      <c r="AO252" s="375"/>
      <c r="AP252" s="375"/>
      <c r="AQ252" s="375"/>
      <c r="AR252" s="375"/>
      <c r="AS252" s="375"/>
      <c r="AT252" s="375"/>
      <c r="AU252" s="375"/>
      <c r="AV252" s="375"/>
      <c r="AW252" s="375"/>
      <c r="AX252" s="375"/>
      <c r="AY252" s="375"/>
      <c r="AZ252" s="375"/>
      <c r="BA252" s="375"/>
      <c r="BB252" s="375"/>
      <c r="BC252" s="375"/>
      <c r="BD252" s="375"/>
    </row>
    <row r="253" spans="1:56" x14ac:dyDescent="0.2">
      <c r="A253" s="375"/>
      <c r="B253" s="375"/>
      <c r="C253" s="394"/>
      <c r="D253" s="394"/>
      <c r="E253" s="394"/>
      <c r="F253" s="394"/>
      <c r="G253" s="394"/>
      <c r="H253" s="375"/>
      <c r="I253" s="394"/>
      <c r="J253" s="394"/>
      <c r="K253" s="394"/>
      <c r="L253" s="394"/>
      <c r="M253" s="394"/>
      <c r="N253" s="375"/>
      <c r="O253" s="394"/>
      <c r="P253" s="394"/>
      <c r="Q253" s="394"/>
      <c r="R253" s="394"/>
      <c r="S253" s="394"/>
      <c r="T253" s="394"/>
      <c r="U253" s="394"/>
      <c r="V253" s="394"/>
      <c r="W253" s="394"/>
      <c r="X253" s="394"/>
      <c r="Y253" s="395"/>
      <c r="Z253" s="375"/>
      <c r="AA253" s="375"/>
      <c r="AB253" s="375"/>
      <c r="AC253" s="375"/>
      <c r="AD253" s="375"/>
      <c r="AE253" s="375"/>
      <c r="AF253" s="375"/>
      <c r="AG253" s="375"/>
      <c r="AH253" s="375"/>
      <c r="AI253" s="375"/>
      <c r="AJ253" s="375"/>
      <c r="AK253" s="375"/>
      <c r="AL253" s="375"/>
      <c r="AM253" s="375"/>
      <c r="AN253" s="375"/>
      <c r="AO253" s="375"/>
      <c r="AP253" s="375"/>
      <c r="AQ253" s="375"/>
      <c r="AR253" s="375"/>
      <c r="AS253" s="375"/>
      <c r="AT253" s="375"/>
      <c r="AU253" s="375"/>
      <c r="AV253" s="375"/>
      <c r="AW253" s="375"/>
      <c r="AX253" s="375"/>
      <c r="AY253" s="375"/>
      <c r="AZ253" s="375"/>
      <c r="BA253" s="375"/>
      <c r="BB253" s="375"/>
      <c r="BC253" s="375"/>
      <c r="BD253" s="375"/>
    </row>
    <row r="254" spans="1:56" x14ac:dyDescent="0.2">
      <c r="A254" s="375"/>
      <c r="B254" s="375"/>
      <c r="C254" s="394"/>
      <c r="D254" s="394"/>
      <c r="E254" s="394"/>
      <c r="F254" s="394"/>
      <c r="G254" s="394"/>
      <c r="H254" s="375"/>
      <c r="I254" s="394"/>
      <c r="J254" s="394"/>
      <c r="K254" s="394"/>
      <c r="L254" s="394"/>
      <c r="M254" s="394"/>
      <c r="N254" s="375"/>
      <c r="O254" s="394"/>
      <c r="P254" s="394"/>
      <c r="Q254" s="394"/>
      <c r="R254" s="394"/>
      <c r="S254" s="394"/>
      <c r="T254" s="394"/>
      <c r="U254" s="394"/>
      <c r="V254" s="394"/>
      <c r="W254" s="394"/>
      <c r="X254" s="394"/>
      <c r="Y254" s="395"/>
      <c r="Z254" s="375"/>
      <c r="AA254" s="375"/>
      <c r="AB254" s="375"/>
      <c r="AC254" s="375"/>
      <c r="AD254" s="375"/>
      <c r="AE254" s="375"/>
      <c r="AF254" s="375"/>
      <c r="AG254" s="375"/>
      <c r="AH254" s="375"/>
      <c r="AI254" s="375"/>
      <c r="AJ254" s="375"/>
      <c r="AK254" s="375"/>
      <c r="AL254" s="375"/>
      <c r="AM254" s="375"/>
      <c r="AN254" s="375"/>
      <c r="AO254" s="375"/>
      <c r="AP254" s="375"/>
      <c r="AQ254" s="375"/>
      <c r="AR254" s="375"/>
      <c r="AS254" s="375"/>
      <c r="AT254" s="375"/>
      <c r="AU254" s="375"/>
      <c r="AV254" s="375"/>
      <c r="AW254" s="375"/>
      <c r="AX254" s="375"/>
      <c r="AY254" s="375"/>
      <c r="AZ254" s="375"/>
      <c r="BA254" s="375"/>
      <c r="BB254" s="375"/>
      <c r="BC254" s="375"/>
      <c r="BD254" s="375"/>
    </row>
    <row r="255" spans="1:56" x14ac:dyDescent="0.2">
      <c r="A255" s="375"/>
      <c r="B255" s="375"/>
      <c r="C255" s="394"/>
      <c r="D255" s="394"/>
      <c r="E255" s="394"/>
      <c r="F255" s="394"/>
      <c r="G255" s="394"/>
      <c r="H255" s="375"/>
      <c r="I255" s="394"/>
      <c r="J255" s="394"/>
      <c r="K255" s="394"/>
      <c r="L255" s="394"/>
      <c r="M255" s="394"/>
      <c r="N255" s="375"/>
      <c r="O255" s="394"/>
      <c r="P255" s="394"/>
      <c r="Q255" s="394"/>
      <c r="R255" s="394"/>
      <c r="S255" s="394"/>
      <c r="T255" s="394"/>
      <c r="U255" s="394"/>
      <c r="V255" s="394"/>
      <c r="W255" s="394"/>
      <c r="X255" s="394"/>
      <c r="Y255" s="395"/>
      <c r="Z255" s="375"/>
      <c r="AA255" s="375"/>
      <c r="AB255" s="375"/>
      <c r="AC255" s="375"/>
      <c r="AD255" s="375"/>
      <c r="AE255" s="375"/>
      <c r="AF255" s="375"/>
      <c r="AG255" s="375"/>
      <c r="AH255" s="375"/>
      <c r="AI255" s="375"/>
      <c r="AJ255" s="375"/>
      <c r="AK255" s="375"/>
      <c r="AL255" s="375"/>
      <c r="AM255" s="375"/>
      <c r="AN255" s="375"/>
      <c r="AO255" s="375"/>
      <c r="AP255" s="375"/>
      <c r="AQ255" s="375"/>
      <c r="AR255" s="375"/>
      <c r="AS255" s="375"/>
      <c r="AT255" s="375"/>
      <c r="AU255" s="375"/>
      <c r="AV255" s="375"/>
      <c r="AW255" s="375"/>
      <c r="AX255" s="375"/>
      <c r="AY255" s="375"/>
      <c r="AZ255" s="375"/>
      <c r="BA255" s="375"/>
      <c r="BB255" s="375"/>
      <c r="BC255" s="375"/>
      <c r="BD255" s="375"/>
    </row>
    <row r="256" spans="1:56" x14ac:dyDescent="0.2">
      <c r="A256" s="375"/>
      <c r="B256" s="375"/>
      <c r="C256" s="394"/>
      <c r="D256" s="394"/>
      <c r="E256" s="394"/>
      <c r="F256" s="394"/>
      <c r="G256" s="394"/>
      <c r="H256" s="375"/>
      <c r="I256" s="394"/>
      <c r="J256" s="394"/>
      <c r="K256" s="394"/>
      <c r="L256" s="394"/>
      <c r="M256" s="394"/>
      <c r="N256" s="375"/>
      <c r="O256" s="394"/>
      <c r="P256" s="394"/>
      <c r="Q256" s="394"/>
      <c r="R256" s="394"/>
      <c r="S256" s="394"/>
      <c r="T256" s="394"/>
      <c r="U256" s="394"/>
      <c r="V256" s="394"/>
      <c r="W256" s="394"/>
      <c r="X256" s="394"/>
      <c r="Y256" s="395"/>
      <c r="Z256" s="375"/>
      <c r="AA256" s="375"/>
      <c r="AB256" s="375"/>
      <c r="AC256" s="375"/>
      <c r="AD256" s="375"/>
      <c r="AE256" s="375"/>
      <c r="AF256" s="375"/>
      <c r="AG256" s="375"/>
      <c r="AH256" s="375"/>
      <c r="AI256" s="375"/>
      <c r="AJ256" s="375"/>
      <c r="AK256" s="375"/>
      <c r="AL256" s="375"/>
      <c r="AM256" s="375"/>
      <c r="AN256" s="375"/>
      <c r="AO256" s="375"/>
      <c r="AP256" s="375"/>
      <c r="AQ256" s="375"/>
      <c r="AR256" s="375"/>
      <c r="AS256" s="375"/>
      <c r="AT256" s="375"/>
      <c r="AU256" s="375"/>
      <c r="AV256" s="375"/>
      <c r="AW256" s="375"/>
      <c r="AX256" s="375"/>
      <c r="AY256" s="375"/>
      <c r="AZ256" s="375"/>
      <c r="BA256" s="375"/>
      <c r="BB256" s="375"/>
      <c r="BC256" s="375"/>
      <c r="BD256" s="375"/>
    </row>
    <row r="257" spans="1:56" x14ac:dyDescent="0.2">
      <c r="A257" s="375"/>
      <c r="B257" s="375"/>
      <c r="C257" s="394"/>
      <c r="D257" s="394"/>
      <c r="E257" s="394"/>
      <c r="F257" s="394"/>
      <c r="G257" s="394"/>
      <c r="H257" s="375"/>
      <c r="I257" s="394"/>
      <c r="J257" s="394"/>
      <c r="K257" s="394"/>
      <c r="L257" s="394"/>
      <c r="M257" s="394"/>
      <c r="N257" s="375"/>
      <c r="O257" s="394"/>
      <c r="P257" s="394"/>
      <c r="Q257" s="394"/>
      <c r="R257" s="394"/>
      <c r="S257" s="394"/>
      <c r="T257" s="394"/>
      <c r="U257" s="394"/>
      <c r="V257" s="394"/>
      <c r="W257" s="394"/>
      <c r="X257" s="394"/>
      <c r="Y257" s="395"/>
      <c r="Z257" s="375"/>
      <c r="AA257" s="375"/>
      <c r="AB257" s="375"/>
      <c r="AC257" s="375"/>
      <c r="AD257" s="375"/>
      <c r="AE257" s="375"/>
      <c r="AF257" s="375"/>
      <c r="AG257" s="375"/>
      <c r="AH257" s="375"/>
      <c r="AI257" s="375"/>
      <c r="AJ257" s="375"/>
      <c r="AK257" s="375"/>
      <c r="AL257" s="375"/>
      <c r="AM257" s="375"/>
      <c r="AN257" s="375"/>
      <c r="AO257" s="375"/>
      <c r="AP257" s="375"/>
      <c r="AQ257" s="375"/>
      <c r="AR257" s="375"/>
      <c r="AS257" s="375"/>
      <c r="AT257" s="375"/>
      <c r="AU257" s="375"/>
      <c r="AV257" s="375"/>
      <c r="AW257" s="375"/>
      <c r="AX257" s="375"/>
      <c r="AY257" s="375"/>
      <c r="AZ257" s="375"/>
      <c r="BA257" s="375"/>
      <c r="BB257" s="375"/>
      <c r="BC257" s="375"/>
      <c r="BD257" s="375"/>
    </row>
    <row r="258" spans="1:56" x14ac:dyDescent="0.2">
      <c r="A258" s="375"/>
      <c r="B258" s="375"/>
      <c r="C258" s="394"/>
      <c r="D258" s="394"/>
      <c r="E258" s="394"/>
      <c r="F258" s="394"/>
      <c r="G258" s="394"/>
      <c r="H258" s="375"/>
      <c r="I258" s="394"/>
      <c r="J258" s="394"/>
      <c r="K258" s="394"/>
      <c r="L258" s="394"/>
      <c r="M258" s="394"/>
      <c r="N258" s="375"/>
      <c r="O258" s="394"/>
      <c r="P258" s="394"/>
      <c r="Q258" s="394"/>
      <c r="R258" s="394"/>
      <c r="S258" s="394"/>
      <c r="T258" s="394"/>
      <c r="U258" s="394"/>
      <c r="V258" s="394"/>
      <c r="W258" s="394"/>
      <c r="X258" s="394"/>
      <c r="Y258" s="395"/>
      <c r="Z258" s="375"/>
      <c r="AA258" s="375"/>
      <c r="AB258" s="375"/>
      <c r="AC258" s="375"/>
      <c r="AD258" s="375"/>
      <c r="AE258" s="375"/>
      <c r="AF258" s="375"/>
      <c r="AG258" s="375"/>
      <c r="AH258" s="375"/>
      <c r="AI258" s="375"/>
      <c r="AJ258" s="375"/>
      <c r="AK258" s="375"/>
      <c r="AL258" s="375"/>
      <c r="AM258" s="375"/>
      <c r="AN258" s="375"/>
      <c r="AO258" s="375"/>
      <c r="AP258" s="375"/>
      <c r="AQ258" s="375"/>
      <c r="AR258" s="375"/>
      <c r="AS258" s="375"/>
      <c r="AT258" s="375"/>
      <c r="AU258" s="375"/>
      <c r="AV258" s="375"/>
      <c r="AW258" s="375"/>
      <c r="AX258" s="375"/>
      <c r="AY258" s="375"/>
      <c r="AZ258" s="375"/>
      <c r="BA258" s="375"/>
      <c r="BB258" s="375"/>
      <c r="BC258" s="375"/>
      <c r="BD258" s="375"/>
    </row>
    <row r="259" spans="1:56" x14ac:dyDescent="0.2">
      <c r="A259" s="375"/>
      <c r="B259" s="375"/>
      <c r="C259" s="394"/>
      <c r="D259" s="394"/>
      <c r="E259" s="394"/>
      <c r="F259" s="394"/>
      <c r="G259" s="394"/>
      <c r="H259" s="375"/>
      <c r="I259" s="394"/>
      <c r="J259" s="394"/>
      <c r="K259" s="394"/>
      <c r="L259" s="394"/>
      <c r="M259" s="394"/>
      <c r="N259" s="375"/>
      <c r="O259" s="394"/>
      <c r="P259" s="394"/>
      <c r="Q259" s="394"/>
      <c r="R259" s="394"/>
      <c r="S259" s="394"/>
      <c r="T259" s="394"/>
      <c r="U259" s="394"/>
      <c r="V259" s="394"/>
      <c r="W259" s="394"/>
      <c r="X259" s="394"/>
      <c r="Y259" s="395"/>
      <c r="Z259" s="375"/>
      <c r="AA259" s="375"/>
      <c r="AB259" s="375"/>
      <c r="AC259" s="375"/>
      <c r="AD259" s="375"/>
      <c r="AE259" s="375"/>
      <c r="AF259" s="375"/>
      <c r="AG259" s="375"/>
      <c r="AH259" s="375"/>
      <c r="AI259" s="375"/>
      <c r="AJ259" s="375"/>
      <c r="AK259" s="375"/>
      <c r="AL259" s="375"/>
      <c r="AM259" s="375"/>
      <c r="AN259" s="375"/>
      <c r="AO259" s="375"/>
      <c r="AP259" s="375"/>
      <c r="AQ259" s="375"/>
      <c r="AR259" s="375"/>
      <c r="AS259" s="375"/>
      <c r="AT259" s="375"/>
      <c r="AU259" s="375"/>
      <c r="AV259" s="375"/>
      <c r="AW259" s="375"/>
      <c r="AX259" s="375"/>
      <c r="AY259" s="375"/>
      <c r="AZ259" s="375"/>
      <c r="BA259" s="375"/>
      <c r="BB259" s="375"/>
      <c r="BC259" s="375"/>
      <c r="BD259" s="375"/>
    </row>
    <row r="260" spans="1:56" x14ac:dyDescent="0.2">
      <c r="A260" s="375"/>
      <c r="B260" s="375"/>
      <c r="C260" s="394"/>
      <c r="D260" s="394"/>
      <c r="E260" s="394"/>
      <c r="F260" s="394"/>
      <c r="G260" s="394"/>
      <c r="H260" s="375"/>
      <c r="I260" s="394"/>
      <c r="J260" s="394"/>
      <c r="K260" s="394"/>
      <c r="L260" s="394"/>
      <c r="M260" s="394"/>
      <c r="N260" s="375"/>
      <c r="O260" s="394"/>
      <c r="P260" s="394"/>
      <c r="Q260" s="394"/>
      <c r="R260" s="394"/>
      <c r="S260" s="394"/>
      <c r="T260" s="394"/>
      <c r="U260" s="394"/>
      <c r="V260" s="394"/>
      <c r="W260" s="394"/>
      <c r="X260" s="394"/>
      <c r="Y260" s="395"/>
      <c r="Z260" s="375"/>
      <c r="AA260" s="375"/>
      <c r="AB260" s="375"/>
      <c r="AC260" s="375"/>
      <c r="AD260" s="375"/>
      <c r="AE260" s="375"/>
      <c r="AF260" s="375"/>
      <c r="AG260" s="375"/>
      <c r="AH260" s="375"/>
      <c r="AI260" s="375"/>
      <c r="AJ260" s="375"/>
      <c r="AK260" s="375"/>
      <c r="AL260" s="375"/>
      <c r="AM260" s="375"/>
      <c r="AN260" s="375"/>
      <c r="AO260" s="375"/>
      <c r="AP260" s="375"/>
      <c r="AQ260" s="375"/>
      <c r="AR260" s="375"/>
      <c r="AS260" s="375"/>
      <c r="AT260" s="375"/>
      <c r="AU260" s="375"/>
      <c r="AV260" s="375"/>
      <c r="AW260" s="375"/>
      <c r="AX260" s="375"/>
      <c r="AY260" s="375"/>
      <c r="AZ260" s="375"/>
      <c r="BA260" s="375"/>
      <c r="BB260" s="375"/>
      <c r="BC260" s="375"/>
      <c r="BD260" s="375"/>
    </row>
    <row r="261" spans="1:56" x14ac:dyDescent="0.2">
      <c r="A261" s="375"/>
      <c r="B261" s="375"/>
      <c r="C261" s="394"/>
      <c r="D261" s="394"/>
      <c r="E261" s="394"/>
      <c r="F261" s="394"/>
      <c r="G261" s="394"/>
      <c r="H261" s="375"/>
      <c r="I261" s="394"/>
      <c r="J261" s="394"/>
      <c r="K261" s="394"/>
      <c r="L261" s="394"/>
      <c r="M261" s="394"/>
      <c r="N261" s="375"/>
      <c r="O261" s="394"/>
      <c r="P261" s="394"/>
      <c r="Q261" s="394"/>
      <c r="R261" s="394"/>
      <c r="S261" s="394"/>
      <c r="T261" s="394"/>
      <c r="U261" s="394"/>
      <c r="V261" s="394"/>
      <c r="W261" s="394"/>
      <c r="X261" s="394"/>
      <c r="Y261" s="395"/>
      <c r="Z261" s="375"/>
      <c r="AA261" s="375"/>
      <c r="AB261" s="375"/>
      <c r="AC261" s="375"/>
      <c r="AD261" s="375"/>
      <c r="AE261" s="375"/>
      <c r="AF261" s="375"/>
      <c r="AG261" s="375"/>
      <c r="AH261" s="375"/>
      <c r="AI261" s="375"/>
      <c r="AJ261" s="375"/>
      <c r="AK261" s="375"/>
      <c r="AL261" s="375"/>
      <c r="AM261" s="375"/>
      <c r="AN261" s="375"/>
      <c r="AO261" s="375"/>
      <c r="AP261" s="375"/>
      <c r="AQ261" s="375"/>
      <c r="AR261" s="375"/>
      <c r="AS261" s="375"/>
      <c r="AT261" s="375"/>
      <c r="AU261" s="375"/>
      <c r="AV261" s="375"/>
      <c r="AW261" s="375"/>
      <c r="AX261" s="375"/>
      <c r="AY261" s="375"/>
      <c r="AZ261" s="375"/>
      <c r="BA261" s="375"/>
      <c r="BB261" s="375"/>
      <c r="BC261" s="375"/>
      <c r="BD261" s="375"/>
    </row>
    <row r="262" spans="1:56" x14ac:dyDescent="0.2">
      <c r="A262" s="375"/>
      <c r="B262" s="375"/>
      <c r="C262" s="394"/>
      <c r="D262" s="394"/>
      <c r="E262" s="394"/>
      <c r="F262" s="394"/>
      <c r="G262" s="394"/>
      <c r="H262" s="375"/>
      <c r="I262" s="394"/>
      <c r="J262" s="394"/>
      <c r="K262" s="394"/>
      <c r="L262" s="394"/>
      <c r="M262" s="394"/>
      <c r="N262" s="375"/>
      <c r="O262" s="394"/>
      <c r="P262" s="394"/>
      <c r="Q262" s="394"/>
      <c r="R262" s="394"/>
      <c r="S262" s="394"/>
      <c r="T262" s="394"/>
      <c r="U262" s="394"/>
      <c r="V262" s="394"/>
      <c r="W262" s="394"/>
      <c r="X262" s="394"/>
      <c r="Y262" s="395"/>
      <c r="Z262" s="375"/>
      <c r="AA262" s="375"/>
      <c r="AB262" s="375"/>
      <c r="AC262" s="375"/>
      <c r="AD262" s="375"/>
      <c r="AE262" s="375"/>
      <c r="AF262" s="375"/>
      <c r="AG262" s="375"/>
      <c r="AH262" s="375"/>
      <c r="AI262" s="375"/>
      <c r="AJ262" s="375"/>
      <c r="AK262" s="375"/>
      <c r="AL262" s="375"/>
      <c r="AM262" s="375"/>
      <c r="AN262" s="375"/>
      <c r="AO262" s="375"/>
      <c r="AP262" s="375"/>
      <c r="AQ262" s="375"/>
      <c r="AR262" s="375"/>
      <c r="AS262" s="375"/>
      <c r="AT262" s="375"/>
      <c r="AU262" s="375"/>
      <c r="AV262" s="375"/>
      <c r="AW262" s="375"/>
      <c r="AX262" s="375"/>
      <c r="AY262" s="375"/>
      <c r="AZ262" s="375"/>
      <c r="BA262" s="375"/>
      <c r="BB262" s="375"/>
      <c r="BC262" s="375"/>
      <c r="BD262" s="375"/>
    </row>
    <row r="263" spans="1:56" x14ac:dyDescent="0.2">
      <c r="A263" s="375"/>
      <c r="B263" s="375"/>
      <c r="C263" s="394"/>
      <c r="D263" s="394"/>
      <c r="E263" s="394"/>
      <c r="F263" s="394"/>
      <c r="G263" s="394"/>
      <c r="H263" s="375"/>
      <c r="I263" s="394"/>
      <c r="J263" s="394"/>
      <c r="K263" s="394"/>
      <c r="L263" s="394"/>
      <c r="M263" s="394"/>
      <c r="N263" s="375"/>
      <c r="O263" s="394"/>
      <c r="P263" s="394"/>
      <c r="Q263" s="394"/>
      <c r="R263" s="394"/>
      <c r="S263" s="394"/>
      <c r="T263" s="394"/>
      <c r="U263" s="394"/>
      <c r="V263" s="394"/>
      <c r="W263" s="394"/>
      <c r="X263" s="394"/>
      <c r="Y263" s="395"/>
      <c r="Z263" s="375"/>
      <c r="AA263" s="375"/>
      <c r="AB263" s="375"/>
      <c r="AC263" s="375"/>
      <c r="AD263" s="375"/>
      <c r="AE263" s="375"/>
      <c r="AF263" s="375"/>
      <c r="AG263" s="375"/>
      <c r="AH263" s="375"/>
      <c r="AI263" s="375"/>
      <c r="AJ263" s="375"/>
      <c r="AK263" s="375"/>
      <c r="AL263" s="375"/>
      <c r="AM263" s="375"/>
      <c r="AN263" s="375"/>
      <c r="AO263" s="375"/>
      <c r="AP263" s="375"/>
      <c r="AQ263" s="375"/>
      <c r="AR263" s="375"/>
      <c r="AS263" s="375"/>
      <c r="AT263" s="375"/>
      <c r="AU263" s="375"/>
      <c r="AV263" s="375"/>
      <c r="AW263" s="375"/>
      <c r="AX263" s="375"/>
      <c r="AY263" s="375"/>
      <c r="AZ263" s="375"/>
      <c r="BA263" s="375"/>
      <c r="BB263" s="375"/>
      <c r="BC263" s="375"/>
      <c r="BD263" s="375"/>
    </row>
    <row r="264" spans="1:56" x14ac:dyDescent="0.2">
      <c r="A264" s="375"/>
      <c r="B264" s="375"/>
      <c r="C264" s="394"/>
      <c r="D264" s="394"/>
      <c r="E264" s="394"/>
      <c r="F264" s="394"/>
      <c r="G264" s="394"/>
      <c r="H264" s="375"/>
      <c r="I264" s="394"/>
      <c r="J264" s="394"/>
      <c r="K264" s="394"/>
      <c r="L264" s="394"/>
      <c r="M264" s="394"/>
      <c r="N264" s="375"/>
      <c r="O264" s="394"/>
      <c r="P264" s="394"/>
      <c r="Q264" s="394"/>
      <c r="R264" s="394"/>
      <c r="S264" s="394"/>
      <c r="T264" s="394"/>
      <c r="U264" s="394"/>
      <c r="V264" s="394"/>
      <c r="W264" s="394"/>
      <c r="X264" s="394"/>
      <c r="Y264" s="395"/>
      <c r="Z264" s="375"/>
      <c r="AA264" s="375"/>
      <c r="AB264" s="375"/>
      <c r="AC264" s="375"/>
      <c r="AD264" s="375"/>
      <c r="AE264" s="375"/>
      <c r="AF264" s="375"/>
      <c r="AG264" s="375"/>
      <c r="AH264" s="375"/>
      <c r="AI264" s="375"/>
      <c r="AJ264" s="375"/>
      <c r="AK264" s="375"/>
      <c r="AL264" s="375"/>
      <c r="AM264" s="375"/>
      <c r="AN264" s="375"/>
      <c r="AO264" s="375"/>
      <c r="AP264" s="375"/>
      <c r="AQ264" s="375"/>
      <c r="AR264" s="375"/>
      <c r="AS264" s="375"/>
      <c r="AT264" s="375"/>
      <c r="AU264" s="375"/>
      <c r="AV264" s="375"/>
      <c r="AW264" s="375"/>
      <c r="AX264" s="375"/>
      <c r="AY264" s="375"/>
      <c r="AZ264" s="375"/>
      <c r="BA264" s="375"/>
      <c r="BB264" s="375"/>
      <c r="BC264" s="375"/>
      <c r="BD264" s="375"/>
    </row>
    <row r="265" spans="1:56" x14ac:dyDescent="0.2">
      <c r="A265" s="375"/>
      <c r="B265" s="375"/>
      <c r="C265" s="394"/>
      <c r="D265" s="394"/>
      <c r="E265" s="394"/>
      <c r="F265" s="394"/>
      <c r="G265" s="394"/>
      <c r="H265" s="375"/>
      <c r="I265" s="394"/>
      <c r="J265" s="394"/>
      <c r="K265" s="394"/>
      <c r="L265" s="394"/>
      <c r="M265" s="394"/>
      <c r="N265" s="375"/>
      <c r="O265" s="394"/>
      <c r="P265" s="394"/>
      <c r="Q265" s="394"/>
      <c r="R265" s="394"/>
      <c r="S265" s="394"/>
      <c r="T265" s="394"/>
      <c r="U265" s="394"/>
      <c r="V265" s="394"/>
      <c r="W265" s="394"/>
      <c r="X265" s="394"/>
      <c r="Y265" s="395"/>
      <c r="Z265" s="375"/>
      <c r="AA265" s="375"/>
      <c r="AB265" s="375"/>
      <c r="AC265" s="375"/>
      <c r="AD265" s="375"/>
      <c r="AE265" s="375"/>
      <c r="AF265" s="375"/>
      <c r="AG265" s="375"/>
      <c r="AH265" s="375"/>
      <c r="AI265" s="375"/>
      <c r="AJ265" s="375"/>
      <c r="AK265" s="375"/>
      <c r="AL265" s="375"/>
      <c r="AM265" s="375"/>
      <c r="AN265" s="375"/>
      <c r="AO265" s="375"/>
      <c r="AP265" s="375"/>
      <c r="AQ265" s="375"/>
      <c r="AR265" s="375"/>
      <c r="AS265" s="375"/>
      <c r="AT265" s="375"/>
      <c r="AU265" s="375"/>
      <c r="AV265" s="375"/>
      <c r="AW265" s="375"/>
      <c r="AX265" s="375"/>
      <c r="AY265" s="375"/>
      <c r="AZ265" s="375"/>
      <c r="BA265" s="375"/>
      <c r="BB265" s="375"/>
      <c r="BC265" s="375"/>
      <c r="BD265" s="375"/>
    </row>
    <row r="266" spans="1:56" x14ac:dyDescent="0.2">
      <c r="A266" s="375"/>
      <c r="B266" s="375"/>
      <c r="C266" s="394"/>
      <c r="D266" s="394"/>
      <c r="E266" s="394"/>
      <c r="F266" s="394"/>
      <c r="G266" s="394"/>
      <c r="H266" s="375"/>
      <c r="I266" s="394"/>
      <c r="J266" s="394"/>
      <c r="K266" s="394"/>
      <c r="L266" s="394"/>
      <c r="M266" s="394"/>
      <c r="N266" s="375"/>
      <c r="O266" s="394"/>
      <c r="P266" s="394"/>
      <c r="Q266" s="394"/>
      <c r="R266" s="394"/>
      <c r="S266" s="394"/>
      <c r="T266" s="394"/>
      <c r="U266" s="394"/>
      <c r="V266" s="394"/>
      <c r="W266" s="394"/>
      <c r="X266" s="394"/>
      <c r="Y266" s="395"/>
      <c r="Z266" s="375"/>
      <c r="AA266" s="375"/>
      <c r="AB266" s="375"/>
      <c r="AC266" s="375"/>
      <c r="AD266" s="375"/>
      <c r="AE266" s="375"/>
      <c r="AF266" s="375"/>
      <c r="AG266" s="375"/>
      <c r="AH266" s="375"/>
      <c r="AI266" s="375"/>
      <c r="AJ266" s="375"/>
      <c r="AK266" s="375"/>
      <c r="AL266" s="375"/>
      <c r="AM266" s="375"/>
      <c r="AN266" s="375"/>
      <c r="AO266" s="375"/>
      <c r="AP266" s="375"/>
      <c r="AQ266" s="375"/>
      <c r="AR266" s="375"/>
      <c r="AS266" s="375"/>
      <c r="AT266" s="375"/>
      <c r="AU266" s="375"/>
      <c r="AV266" s="375"/>
      <c r="AW266" s="375"/>
      <c r="AX266" s="375"/>
      <c r="AY266" s="375"/>
      <c r="AZ266" s="375"/>
      <c r="BA266" s="375"/>
      <c r="BB266" s="375"/>
      <c r="BC266" s="375"/>
      <c r="BD266" s="375"/>
    </row>
    <row r="267" spans="1:56" x14ac:dyDescent="0.2">
      <c r="A267" s="375"/>
      <c r="B267" s="375"/>
      <c r="C267" s="394"/>
      <c r="D267" s="394"/>
      <c r="E267" s="394"/>
      <c r="F267" s="394"/>
      <c r="G267" s="394"/>
      <c r="H267" s="375"/>
      <c r="I267" s="394"/>
      <c r="J267" s="394"/>
      <c r="K267" s="394"/>
      <c r="L267" s="394"/>
      <c r="M267" s="394"/>
      <c r="N267" s="375"/>
      <c r="O267" s="394"/>
      <c r="P267" s="394"/>
      <c r="Q267" s="394"/>
      <c r="R267" s="394"/>
      <c r="S267" s="394"/>
      <c r="T267" s="394"/>
      <c r="U267" s="394"/>
      <c r="V267" s="394"/>
      <c r="W267" s="394"/>
      <c r="X267" s="394"/>
      <c r="Y267" s="395"/>
      <c r="Z267" s="375"/>
      <c r="AA267" s="375"/>
      <c r="AB267" s="375"/>
      <c r="AC267" s="375"/>
      <c r="AD267" s="375"/>
      <c r="AE267" s="375"/>
      <c r="AF267" s="375"/>
      <c r="AG267" s="375"/>
      <c r="AH267" s="375"/>
      <c r="AI267" s="375"/>
      <c r="AJ267" s="375"/>
      <c r="AK267" s="375"/>
      <c r="AL267" s="375"/>
      <c r="AM267" s="375"/>
      <c r="AN267" s="375"/>
      <c r="AO267" s="375"/>
      <c r="AP267" s="375"/>
      <c r="AQ267" s="375"/>
      <c r="AR267" s="375"/>
      <c r="AS267" s="375"/>
      <c r="AT267" s="375"/>
      <c r="AU267" s="375"/>
      <c r="AV267" s="375"/>
      <c r="AW267" s="375"/>
      <c r="AX267" s="375"/>
      <c r="AY267" s="375"/>
      <c r="AZ267" s="375"/>
      <c r="BA267" s="375"/>
      <c r="BB267" s="375"/>
      <c r="BC267" s="375"/>
      <c r="BD267" s="375"/>
    </row>
    <row r="268" spans="1:56" x14ac:dyDescent="0.2">
      <c r="A268" s="375"/>
      <c r="B268" s="375"/>
      <c r="C268" s="394"/>
      <c r="D268" s="394"/>
      <c r="E268" s="394"/>
      <c r="F268" s="394"/>
      <c r="G268" s="394"/>
      <c r="H268" s="375"/>
      <c r="I268" s="394"/>
      <c r="J268" s="394"/>
      <c r="K268" s="394"/>
      <c r="L268" s="394"/>
      <c r="M268" s="394"/>
      <c r="N268" s="375"/>
      <c r="O268" s="394"/>
      <c r="P268" s="394"/>
      <c r="Q268" s="394"/>
      <c r="R268" s="394"/>
      <c r="S268" s="394"/>
      <c r="T268" s="394"/>
      <c r="U268" s="394"/>
      <c r="V268" s="394"/>
      <c r="W268" s="394"/>
      <c r="X268" s="394"/>
      <c r="Y268" s="395"/>
      <c r="Z268" s="375"/>
      <c r="AA268" s="375"/>
      <c r="AB268" s="375"/>
      <c r="AC268" s="375"/>
      <c r="AD268" s="375"/>
      <c r="AE268" s="375"/>
      <c r="AF268" s="375"/>
      <c r="AG268" s="375"/>
      <c r="AH268" s="375"/>
      <c r="AI268" s="375"/>
      <c r="AJ268" s="375"/>
      <c r="AK268" s="375"/>
      <c r="AL268" s="375"/>
      <c r="AM268" s="375"/>
      <c r="AN268" s="375"/>
      <c r="AO268" s="375"/>
      <c r="AP268" s="375"/>
      <c r="AQ268" s="375"/>
      <c r="AR268" s="375"/>
      <c r="AS268" s="375"/>
      <c r="AT268" s="375"/>
      <c r="AU268" s="375"/>
      <c r="AV268" s="375"/>
      <c r="AW268" s="375"/>
      <c r="AX268" s="375"/>
      <c r="AY268" s="375"/>
      <c r="AZ268" s="375"/>
      <c r="BA268" s="375"/>
      <c r="BB268" s="375"/>
      <c r="BC268" s="375"/>
      <c r="BD268" s="375"/>
    </row>
    <row r="269" spans="1:56" x14ac:dyDescent="0.2">
      <c r="A269" s="375"/>
      <c r="B269" s="375"/>
      <c r="C269" s="394"/>
      <c r="D269" s="394"/>
      <c r="E269" s="394"/>
      <c r="F269" s="394"/>
      <c r="G269" s="394"/>
      <c r="H269" s="375"/>
      <c r="I269" s="394"/>
      <c r="J269" s="394"/>
      <c r="K269" s="394"/>
      <c r="L269" s="394"/>
      <c r="M269" s="394"/>
      <c r="N269" s="375"/>
      <c r="O269" s="394"/>
      <c r="P269" s="394"/>
      <c r="Q269" s="394"/>
      <c r="R269" s="394"/>
      <c r="S269" s="394"/>
      <c r="T269" s="394"/>
      <c r="U269" s="394"/>
      <c r="V269" s="394"/>
      <c r="W269" s="394"/>
      <c r="X269" s="394"/>
      <c r="Y269" s="395"/>
      <c r="Z269" s="375"/>
      <c r="AA269" s="375"/>
      <c r="AB269" s="375"/>
      <c r="AC269" s="375"/>
      <c r="AD269" s="375"/>
      <c r="AE269" s="375"/>
      <c r="AF269" s="375"/>
      <c r="AG269" s="375"/>
      <c r="AH269" s="375"/>
      <c r="AI269" s="375"/>
      <c r="AJ269" s="375"/>
      <c r="AK269" s="375"/>
      <c r="AL269" s="375"/>
      <c r="AM269" s="375"/>
      <c r="AN269" s="375"/>
      <c r="AO269" s="375"/>
      <c r="AP269" s="375"/>
      <c r="AQ269" s="375"/>
      <c r="AR269" s="375"/>
      <c r="AS269" s="375"/>
      <c r="AT269" s="375"/>
      <c r="AU269" s="375"/>
      <c r="AV269" s="375"/>
      <c r="AW269" s="375"/>
      <c r="AX269" s="375"/>
      <c r="AY269" s="375"/>
      <c r="AZ269" s="375"/>
      <c r="BA269" s="375"/>
      <c r="BB269" s="375"/>
      <c r="BC269" s="375"/>
      <c r="BD269" s="375"/>
    </row>
    <row r="270" spans="1:56" x14ac:dyDescent="0.2">
      <c r="A270" s="375"/>
      <c r="B270" s="375"/>
      <c r="C270" s="394"/>
      <c r="D270" s="394"/>
      <c r="E270" s="394"/>
      <c r="F270" s="394"/>
      <c r="G270" s="394"/>
      <c r="H270" s="375"/>
      <c r="I270" s="394"/>
      <c r="J270" s="394"/>
      <c r="K270" s="394"/>
      <c r="L270" s="394"/>
      <c r="M270" s="394"/>
      <c r="N270" s="375"/>
      <c r="O270" s="394"/>
      <c r="P270" s="394"/>
      <c r="Q270" s="394"/>
      <c r="R270" s="394"/>
      <c r="S270" s="394"/>
      <c r="T270" s="394"/>
      <c r="U270" s="394"/>
      <c r="V270" s="394"/>
      <c r="W270" s="394"/>
      <c r="X270" s="394"/>
      <c r="Y270" s="395"/>
      <c r="Z270" s="375"/>
      <c r="AA270" s="375"/>
      <c r="AB270" s="375"/>
      <c r="AC270" s="375"/>
      <c r="AD270" s="375"/>
      <c r="AE270" s="375"/>
      <c r="AF270" s="375"/>
      <c r="AG270" s="375"/>
      <c r="AH270" s="375"/>
      <c r="AI270" s="375"/>
      <c r="AJ270" s="375"/>
      <c r="AK270" s="375"/>
      <c r="AL270" s="375"/>
      <c r="AM270" s="375"/>
      <c r="AN270" s="375"/>
      <c r="AO270" s="375"/>
      <c r="AP270" s="375"/>
      <c r="AQ270" s="375"/>
      <c r="AR270" s="375"/>
      <c r="AS270" s="375"/>
      <c r="AT270" s="375"/>
      <c r="AU270" s="375"/>
      <c r="AV270" s="375"/>
      <c r="AW270" s="375"/>
      <c r="AX270" s="375"/>
      <c r="AY270" s="375"/>
      <c r="AZ270" s="375"/>
      <c r="BA270" s="375"/>
      <c r="BB270" s="375"/>
      <c r="BC270" s="375"/>
      <c r="BD270" s="375"/>
    </row>
    <row r="271" spans="1:56" x14ac:dyDescent="0.2">
      <c r="A271" s="375"/>
      <c r="B271" s="375"/>
      <c r="C271" s="394"/>
      <c r="D271" s="394"/>
      <c r="E271" s="394"/>
      <c r="F271" s="394"/>
      <c r="G271" s="394"/>
      <c r="H271" s="375"/>
      <c r="I271" s="394"/>
      <c r="J271" s="394"/>
      <c r="K271" s="394"/>
      <c r="L271" s="394"/>
      <c r="M271" s="394"/>
      <c r="N271" s="375"/>
      <c r="O271" s="394"/>
      <c r="P271" s="394"/>
      <c r="Q271" s="394"/>
      <c r="R271" s="394"/>
      <c r="S271" s="394"/>
      <c r="T271" s="394"/>
      <c r="U271" s="394"/>
      <c r="V271" s="394"/>
      <c r="W271" s="394"/>
      <c r="X271" s="394"/>
      <c r="Y271" s="395"/>
      <c r="Z271" s="375"/>
      <c r="AA271" s="375"/>
      <c r="AB271" s="375"/>
      <c r="AC271" s="375"/>
      <c r="AD271" s="375"/>
      <c r="AE271" s="375"/>
      <c r="AF271" s="375"/>
      <c r="AG271" s="375"/>
      <c r="AH271" s="375"/>
      <c r="AI271" s="375"/>
      <c r="AJ271" s="375"/>
      <c r="AK271" s="375"/>
      <c r="AL271" s="375"/>
      <c r="AM271" s="375"/>
      <c r="AN271" s="375"/>
      <c r="AO271" s="375"/>
      <c r="AP271" s="375"/>
      <c r="AQ271" s="375"/>
      <c r="AR271" s="375"/>
      <c r="AS271" s="375"/>
      <c r="AT271" s="375"/>
      <c r="AU271" s="375"/>
      <c r="AV271" s="375"/>
      <c r="AW271" s="375"/>
      <c r="AX271" s="375"/>
      <c r="AY271" s="375"/>
      <c r="AZ271" s="375"/>
      <c r="BA271" s="375"/>
      <c r="BB271" s="375"/>
      <c r="BC271" s="375"/>
      <c r="BD271" s="375"/>
    </row>
    <row r="272" spans="1:56" x14ac:dyDescent="0.2">
      <c r="A272" s="375"/>
      <c r="B272" s="375"/>
      <c r="C272" s="394"/>
      <c r="D272" s="394"/>
      <c r="E272" s="394"/>
      <c r="F272" s="394"/>
      <c r="G272" s="394"/>
      <c r="H272" s="375"/>
      <c r="I272" s="394"/>
      <c r="J272" s="394"/>
      <c r="K272" s="394"/>
      <c r="L272" s="394"/>
      <c r="M272" s="394"/>
      <c r="N272" s="375"/>
      <c r="O272" s="394"/>
      <c r="P272" s="394"/>
      <c r="Q272" s="394"/>
      <c r="R272" s="394"/>
      <c r="S272" s="394"/>
      <c r="T272" s="394"/>
      <c r="U272" s="394"/>
      <c r="V272" s="394"/>
      <c r="W272" s="394"/>
      <c r="X272" s="394"/>
      <c r="Y272" s="395"/>
      <c r="Z272" s="375"/>
      <c r="AA272" s="375"/>
      <c r="AB272" s="375"/>
      <c r="AC272" s="375"/>
      <c r="AD272" s="375"/>
      <c r="AE272" s="375"/>
      <c r="AF272" s="375"/>
      <c r="AG272" s="375"/>
      <c r="AH272" s="375"/>
      <c r="AI272" s="375"/>
      <c r="AJ272" s="375"/>
      <c r="AK272" s="375"/>
      <c r="AL272" s="375"/>
      <c r="AM272" s="375"/>
      <c r="AN272" s="375"/>
      <c r="AO272" s="375"/>
      <c r="AP272" s="375"/>
      <c r="AQ272" s="375"/>
      <c r="AR272" s="375"/>
      <c r="AS272" s="375"/>
      <c r="AT272" s="375"/>
      <c r="AU272" s="375"/>
      <c r="AV272" s="375"/>
      <c r="AW272" s="375"/>
      <c r="AX272" s="375"/>
      <c r="AY272" s="375"/>
      <c r="AZ272" s="375"/>
      <c r="BA272" s="375"/>
      <c r="BB272" s="375"/>
      <c r="BC272" s="375"/>
      <c r="BD272" s="375"/>
    </row>
    <row r="273" spans="1:56" x14ac:dyDescent="0.2">
      <c r="A273" s="375"/>
      <c r="B273" s="375"/>
      <c r="C273" s="394"/>
      <c r="D273" s="394"/>
      <c r="E273" s="394"/>
      <c r="F273" s="394"/>
      <c r="G273" s="394"/>
      <c r="H273" s="375"/>
      <c r="I273" s="394"/>
      <c r="J273" s="394"/>
      <c r="K273" s="394"/>
      <c r="L273" s="394"/>
      <c r="M273" s="394"/>
      <c r="N273" s="375"/>
      <c r="O273" s="394"/>
      <c r="P273" s="394"/>
      <c r="Q273" s="394"/>
      <c r="R273" s="394"/>
      <c r="S273" s="394"/>
      <c r="T273" s="394"/>
      <c r="U273" s="394"/>
      <c r="V273" s="394"/>
      <c r="W273" s="394"/>
      <c r="X273" s="394"/>
      <c r="Y273" s="395"/>
      <c r="Z273" s="375"/>
      <c r="AA273" s="375"/>
      <c r="AB273" s="375"/>
      <c r="AC273" s="375"/>
      <c r="AD273" s="375"/>
      <c r="AE273" s="375"/>
      <c r="AF273" s="375"/>
      <c r="AG273" s="375"/>
      <c r="AH273" s="375"/>
      <c r="AI273" s="375"/>
      <c r="AJ273" s="375"/>
      <c r="AK273" s="375"/>
      <c r="AL273" s="375"/>
      <c r="AM273" s="375"/>
      <c r="AN273" s="375"/>
      <c r="AO273" s="375"/>
      <c r="AP273" s="375"/>
      <c r="AQ273" s="375"/>
      <c r="AR273" s="375"/>
      <c r="AS273" s="375"/>
      <c r="AT273" s="375"/>
      <c r="AU273" s="375"/>
      <c r="AV273" s="375"/>
      <c r="AW273" s="375"/>
      <c r="AX273" s="375"/>
      <c r="AY273" s="375"/>
      <c r="AZ273" s="375"/>
      <c r="BA273" s="375"/>
      <c r="BB273" s="375"/>
      <c r="BC273" s="375"/>
      <c r="BD273" s="375"/>
    </row>
    <row r="274" spans="1:56" x14ac:dyDescent="0.2">
      <c r="A274" s="375"/>
      <c r="B274" s="375"/>
      <c r="C274" s="394"/>
      <c r="D274" s="394"/>
      <c r="E274" s="394"/>
      <c r="F274" s="394"/>
      <c r="G274" s="394"/>
      <c r="H274" s="375"/>
      <c r="I274" s="394"/>
      <c r="J274" s="394"/>
      <c r="K274" s="394"/>
      <c r="L274" s="394"/>
      <c r="M274" s="394"/>
      <c r="N274" s="375"/>
      <c r="O274" s="394"/>
      <c r="P274" s="394"/>
      <c r="Q274" s="394"/>
      <c r="R274" s="394"/>
      <c r="S274" s="394"/>
      <c r="T274" s="394"/>
      <c r="U274" s="394"/>
      <c r="V274" s="394"/>
      <c r="W274" s="394"/>
      <c r="X274" s="394"/>
      <c r="Y274" s="395"/>
      <c r="Z274" s="375"/>
      <c r="AA274" s="375"/>
      <c r="AB274" s="375"/>
      <c r="AC274" s="375"/>
      <c r="AD274" s="375"/>
      <c r="AE274" s="375"/>
      <c r="AF274" s="375"/>
      <c r="AG274" s="375"/>
      <c r="AH274" s="375"/>
      <c r="AI274" s="375"/>
      <c r="AJ274" s="375"/>
      <c r="AK274" s="375"/>
      <c r="AL274" s="375"/>
      <c r="AM274" s="375"/>
      <c r="AN274" s="375"/>
      <c r="AO274" s="375"/>
      <c r="AP274" s="375"/>
      <c r="AQ274" s="375"/>
      <c r="AR274" s="375"/>
      <c r="AS274" s="375"/>
      <c r="AT274" s="375"/>
      <c r="AU274" s="375"/>
      <c r="AV274" s="375"/>
      <c r="AW274" s="375"/>
      <c r="AX274" s="375"/>
      <c r="AY274" s="375"/>
      <c r="AZ274" s="375"/>
      <c r="BA274" s="375"/>
      <c r="BB274" s="375"/>
      <c r="BC274" s="375"/>
      <c r="BD274" s="375"/>
    </row>
    <row r="275" spans="1:56" x14ac:dyDescent="0.2">
      <c r="A275" s="375"/>
      <c r="B275" s="375"/>
      <c r="C275" s="394"/>
      <c r="D275" s="394"/>
      <c r="E275" s="394"/>
      <c r="F275" s="394"/>
      <c r="G275" s="394"/>
      <c r="H275" s="375"/>
      <c r="I275" s="394"/>
      <c r="J275" s="394"/>
      <c r="K275" s="394"/>
      <c r="L275" s="394"/>
      <c r="M275" s="394"/>
      <c r="N275" s="375"/>
      <c r="O275" s="394"/>
      <c r="P275" s="394"/>
      <c r="Q275" s="394"/>
      <c r="R275" s="394"/>
      <c r="S275" s="394"/>
      <c r="T275" s="394"/>
      <c r="U275" s="394"/>
      <c r="V275" s="394"/>
      <c r="W275" s="394"/>
      <c r="X275" s="394"/>
      <c r="Y275" s="395"/>
      <c r="Z275" s="375"/>
      <c r="AA275" s="375"/>
      <c r="AB275" s="375"/>
      <c r="AC275" s="375"/>
      <c r="AD275" s="375"/>
      <c r="AE275" s="375"/>
      <c r="AF275" s="375"/>
      <c r="AG275" s="375"/>
      <c r="AH275" s="375"/>
      <c r="AI275" s="375"/>
      <c r="AJ275" s="375"/>
      <c r="AK275" s="375"/>
      <c r="AL275" s="375"/>
      <c r="AM275" s="375"/>
      <c r="AN275" s="375"/>
      <c r="AO275" s="375"/>
      <c r="AP275" s="375"/>
      <c r="AQ275" s="375"/>
      <c r="AR275" s="375"/>
      <c r="AS275" s="375"/>
      <c r="AT275" s="375"/>
      <c r="AU275" s="375"/>
      <c r="AV275" s="375"/>
      <c r="AW275" s="375"/>
      <c r="AX275" s="375"/>
      <c r="AY275" s="375"/>
      <c r="AZ275" s="375"/>
      <c r="BA275" s="375"/>
      <c r="BB275" s="375"/>
      <c r="BC275" s="375"/>
      <c r="BD275" s="375"/>
    </row>
    <row r="276" spans="1:56" x14ac:dyDescent="0.2">
      <c r="A276" s="375"/>
      <c r="B276" s="375"/>
      <c r="C276" s="394"/>
      <c r="D276" s="394"/>
      <c r="E276" s="394"/>
      <c r="F276" s="394"/>
      <c r="G276" s="394"/>
      <c r="H276" s="375"/>
      <c r="I276" s="394"/>
      <c r="J276" s="394"/>
      <c r="K276" s="394"/>
      <c r="L276" s="394"/>
      <c r="M276" s="394"/>
      <c r="N276" s="375"/>
      <c r="O276" s="394"/>
      <c r="P276" s="394"/>
      <c r="Q276" s="394"/>
      <c r="R276" s="394"/>
      <c r="S276" s="394"/>
      <c r="T276" s="394"/>
      <c r="U276" s="394"/>
      <c r="V276" s="394"/>
      <c r="W276" s="394"/>
      <c r="X276" s="394"/>
      <c r="Y276" s="395"/>
      <c r="Z276" s="375"/>
      <c r="AA276" s="375"/>
      <c r="AB276" s="375"/>
      <c r="AC276" s="375"/>
      <c r="AD276" s="375"/>
      <c r="AE276" s="375"/>
      <c r="AF276" s="375"/>
      <c r="AG276" s="375"/>
      <c r="AH276" s="375"/>
      <c r="AI276" s="375"/>
      <c r="AJ276" s="375"/>
      <c r="AK276" s="375"/>
      <c r="AL276" s="375"/>
      <c r="AM276" s="375"/>
      <c r="AN276" s="375"/>
      <c r="AO276" s="375"/>
      <c r="AP276" s="375"/>
      <c r="AQ276" s="375"/>
      <c r="AR276" s="375"/>
      <c r="AS276" s="375"/>
      <c r="AT276" s="375"/>
      <c r="AU276" s="375"/>
      <c r="AV276" s="375"/>
      <c r="AW276" s="375"/>
      <c r="AX276" s="375"/>
      <c r="AY276" s="375"/>
      <c r="AZ276" s="375"/>
      <c r="BA276" s="375"/>
      <c r="BB276" s="375"/>
      <c r="BC276" s="375"/>
      <c r="BD276" s="375"/>
    </row>
    <row r="277" spans="1:56" x14ac:dyDescent="0.2">
      <c r="A277" s="375"/>
      <c r="B277" s="375"/>
      <c r="C277" s="394"/>
      <c r="D277" s="394"/>
      <c r="E277" s="394"/>
      <c r="F277" s="394"/>
      <c r="G277" s="394"/>
      <c r="H277" s="375"/>
      <c r="I277" s="394"/>
      <c r="J277" s="394"/>
      <c r="K277" s="394"/>
      <c r="L277" s="394"/>
      <c r="M277" s="394"/>
      <c r="N277" s="375"/>
      <c r="O277" s="394"/>
      <c r="P277" s="394"/>
      <c r="Q277" s="394"/>
      <c r="R277" s="394"/>
      <c r="S277" s="394"/>
      <c r="T277" s="394"/>
      <c r="U277" s="394"/>
      <c r="V277" s="394"/>
      <c r="W277" s="394"/>
      <c r="X277" s="394"/>
      <c r="Y277" s="395"/>
      <c r="Z277" s="375"/>
      <c r="AA277" s="375"/>
      <c r="AB277" s="375"/>
      <c r="AC277" s="375"/>
      <c r="AD277" s="375"/>
      <c r="AE277" s="375"/>
      <c r="AF277" s="375"/>
      <c r="AG277" s="375"/>
      <c r="AH277" s="375"/>
      <c r="AI277" s="375"/>
      <c r="AJ277" s="375"/>
      <c r="AK277" s="375"/>
      <c r="AL277" s="375"/>
      <c r="AM277" s="375"/>
      <c r="AN277" s="375"/>
      <c r="AO277" s="375"/>
      <c r="AP277" s="375"/>
      <c r="AQ277" s="375"/>
      <c r="AR277" s="375"/>
      <c r="AS277" s="375"/>
      <c r="AT277" s="375"/>
      <c r="AU277" s="375"/>
      <c r="AV277" s="375"/>
      <c r="AW277" s="375"/>
      <c r="AX277" s="375"/>
      <c r="AY277" s="375"/>
      <c r="AZ277" s="375"/>
      <c r="BA277" s="375"/>
      <c r="BB277" s="375"/>
      <c r="BC277" s="375"/>
      <c r="BD277" s="375"/>
    </row>
    <row r="278" spans="1:56" x14ac:dyDescent="0.2">
      <c r="A278" s="375"/>
      <c r="B278" s="375"/>
      <c r="C278" s="394"/>
      <c r="D278" s="394"/>
      <c r="E278" s="394"/>
      <c r="F278" s="394"/>
      <c r="G278" s="394"/>
      <c r="H278" s="375"/>
      <c r="I278" s="394"/>
      <c r="J278" s="394"/>
      <c r="K278" s="394"/>
      <c r="L278" s="394"/>
      <c r="M278" s="394"/>
      <c r="N278" s="375"/>
      <c r="O278" s="394"/>
      <c r="P278" s="394"/>
      <c r="Q278" s="394"/>
      <c r="R278" s="394"/>
      <c r="S278" s="394"/>
      <c r="T278" s="394"/>
      <c r="U278" s="394"/>
      <c r="V278" s="394"/>
      <c r="W278" s="394"/>
      <c r="X278" s="394"/>
      <c r="Y278" s="395"/>
      <c r="Z278" s="375"/>
      <c r="AA278" s="375"/>
      <c r="AB278" s="375"/>
      <c r="AC278" s="375"/>
      <c r="AD278" s="375"/>
      <c r="AE278" s="375"/>
      <c r="AF278" s="375"/>
      <c r="AG278" s="375"/>
      <c r="AH278" s="375"/>
      <c r="AI278" s="375"/>
      <c r="AJ278" s="375"/>
      <c r="AK278" s="375"/>
      <c r="AL278" s="375"/>
      <c r="AM278" s="375"/>
      <c r="AN278" s="375"/>
      <c r="AO278" s="375"/>
      <c r="AP278" s="375"/>
      <c r="AQ278" s="375"/>
      <c r="AR278" s="375"/>
      <c r="AS278" s="375"/>
      <c r="AT278" s="375"/>
      <c r="AU278" s="375"/>
      <c r="AV278" s="375"/>
      <c r="AW278" s="375"/>
      <c r="AX278" s="375"/>
      <c r="AY278" s="375"/>
      <c r="AZ278" s="375"/>
      <c r="BA278" s="375"/>
      <c r="BB278" s="375"/>
      <c r="BC278" s="375"/>
      <c r="BD278" s="375"/>
    </row>
    <row r="279" spans="1:56" x14ac:dyDescent="0.2">
      <c r="A279" s="375"/>
      <c r="B279" s="375"/>
      <c r="C279" s="394"/>
      <c r="D279" s="394"/>
      <c r="E279" s="394"/>
      <c r="F279" s="394"/>
      <c r="G279" s="394"/>
      <c r="H279" s="375"/>
      <c r="I279" s="394"/>
      <c r="J279" s="394"/>
      <c r="K279" s="394"/>
      <c r="L279" s="394"/>
      <c r="M279" s="394"/>
      <c r="N279" s="375"/>
      <c r="O279" s="394"/>
      <c r="P279" s="394"/>
      <c r="Q279" s="394"/>
      <c r="R279" s="394"/>
      <c r="S279" s="394"/>
      <c r="T279" s="394"/>
      <c r="U279" s="394"/>
      <c r="V279" s="394"/>
      <c r="W279" s="394"/>
      <c r="X279" s="394"/>
      <c r="Y279" s="395"/>
      <c r="Z279" s="375"/>
      <c r="AA279" s="375"/>
      <c r="AB279" s="375"/>
      <c r="AC279" s="375"/>
      <c r="AD279" s="375"/>
      <c r="AE279" s="375"/>
      <c r="AF279" s="375"/>
      <c r="AG279" s="375"/>
      <c r="AH279" s="375"/>
      <c r="AI279" s="375"/>
      <c r="AJ279" s="375"/>
      <c r="AK279" s="375"/>
      <c r="AL279" s="375"/>
      <c r="AM279" s="375"/>
      <c r="AN279" s="375"/>
      <c r="AO279" s="375"/>
      <c r="AP279" s="375"/>
      <c r="AQ279" s="375"/>
      <c r="AR279" s="375"/>
      <c r="AS279" s="375"/>
      <c r="AT279" s="375"/>
      <c r="AU279" s="375"/>
      <c r="AV279" s="375"/>
      <c r="AW279" s="375"/>
      <c r="AX279" s="375"/>
      <c r="AY279" s="375"/>
      <c r="AZ279" s="375"/>
      <c r="BA279" s="375"/>
      <c r="BB279" s="375"/>
      <c r="BC279" s="375"/>
      <c r="BD279" s="375"/>
    </row>
    <row r="280" spans="1:56" x14ac:dyDescent="0.2">
      <c r="A280" s="375"/>
      <c r="B280" s="375"/>
      <c r="C280" s="394"/>
      <c r="D280" s="394"/>
      <c r="E280" s="394"/>
      <c r="F280" s="394"/>
      <c r="G280" s="394"/>
      <c r="H280" s="375"/>
      <c r="I280" s="394"/>
      <c r="J280" s="394"/>
      <c r="K280" s="394"/>
      <c r="L280" s="394"/>
      <c r="M280" s="394"/>
      <c r="N280" s="375"/>
      <c r="O280" s="394"/>
      <c r="P280" s="394"/>
      <c r="Q280" s="394"/>
      <c r="R280" s="394"/>
      <c r="S280" s="394"/>
      <c r="T280" s="394"/>
      <c r="U280" s="394"/>
      <c r="V280" s="394"/>
      <c r="W280" s="394"/>
      <c r="X280" s="394"/>
      <c r="Y280" s="395"/>
      <c r="Z280" s="375"/>
      <c r="AA280" s="375"/>
      <c r="AB280" s="375"/>
      <c r="AC280" s="375"/>
      <c r="AD280" s="375"/>
      <c r="AE280" s="375"/>
      <c r="AF280" s="375"/>
      <c r="AG280" s="375"/>
      <c r="AH280" s="375"/>
      <c r="AI280" s="375"/>
      <c r="AJ280" s="375"/>
      <c r="AK280" s="375"/>
      <c r="AL280" s="375"/>
      <c r="AM280" s="375"/>
      <c r="AN280" s="375"/>
      <c r="AO280" s="375"/>
      <c r="AP280" s="375"/>
      <c r="AQ280" s="375"/>
      <c r="AR280" s="375"/>
      <c r="AS280" s="375"/>
      <c r="AT280" s="375"/>
      <c r="AU280" s="375"/>
      <c r="AV280" s="375"/>
      <c r="AW280" s="375"/>
      <c r="AX280" s="375"/>
      <c r="AY280" s="375"/>
      <c r="AZ280" s="375"/>
      <c r="BA280" s="375"/>
      <c r="BB280" s="375"/>
      <c r="BC280" s="375"/>
      <c r="BD280" s="375"/>
    </row>
    <row r="281" spans="1:56" x14ac:dyDescent="0.2">
      <c r="A281" s="375"/>
      <c r="B281" s="375"/>
      <c r="C281" s="394"/>
      <c r="D281" s="394"/>
      <c r="E281" s="394"/>
      <c r="F281" s="394"/>
      <c r="G281" s="394"/>
      <c r="H281" s="375"/>
      <c r="I281" s="394"/>
      <c r="J281" s="394"/>
      <c r="K281" s="394"/>
      <c r="L281" s="394"/>
      <c r="M281" s="394"/>
      <c r="N281" s="375"/>
      <c r="O281" s="394"/>
      <c r="P281" s="394"/>
      <c r="Q281" s="394"/>
      <c r="R281" s="394"/>
      <c r="S281" s="394"/>
      <c r="T281" s="394"/>
      <c r="U281" s="394"/>
      <c r="V281" s="394"/>
      <c r="W281" s="394"/>
      <c r="X281" s="394"/>
      <c r="Y281" s="395"/>
      <c r="Z281" s="375"/>
      <c r="AA281" s="375"/>
      <c r="AB281" s="375"/>
      <c r="AC281" s="375"/>
      <c r="AD281" s="375"/>
      <c r="AE281" s="375"/>
      <c r="AF281" s="375"/>
      <c r="AG281" s="375"/>
      <c r="AH281" s="375"/>
      <c r="AI281" s="375"/>
      <c r="AJ281" s="375"/>
      <c r="AK281" s="375"/>
      <c r="AL281" s="375"/>
      <c r="AM281" s="375"/>
      <c r="AN281" s="375"/>
      <c r="AO281" s="375"/>
      <c r="AP281" s="375"/>
      <c r="AQ281" s="375"/>
      <c r="AR281" s="375"/>
      <c r="AS281" s="375"/>
      <c r="AT281" s="375"/>
      <c r="AU281" s="375"/>
      <c r="AV281" s="375"/>
      <c r="AW281" s="375"/>
      <c r="AX281" s="375"/>
      <c r="AY281" s="375"/>
      <c r="AZ281" s="375"/>
      <c r="BA281" s="375"/>
      <c r="BB281" s="375"/>
      <c r="BC281" s="375"/>
      <c r="BD281" s="375"/>
    </row>
    <row r="282" spans="1:56" x14ac:dyDescent="0.2">
      <c r="A282" s="375"/>
      <c r="B282" s="375"/>
      <c r="C282" s="394"/>
      <c r="D282" s="394"/>
      <c r="E282" s="394"/>
      <c r="F282" s="394"/>
      <c r="G282" s="394"/>
      <c r="H282" s="375"/>
      <c r="I282" s="394"/>
      <c r="J282" s="394"/>
      <c r="K282" s="394"/>
      <c r="L282" s="394"/>
      <c r="M282" s="394"/>
      <c r="N282" s="375"/>
      <c r="O282" s="394"/>
      <c r="P282" s="394"/>
      <c r="Q282" s="394"/>
      <c r="R282" s="394"/>
      <c r="S282" s="394"/>
      <c r="T282" s="394"/>
      <c r="U282" s="394"/>
      <c r="V282" s="394"/>
      <c r="W282" s="394"/>
      <c r="X282" s="394"/>
      <c r="Y282" s="395"/>
      <c r="Z282" s="375"/>
      <c r="AA282" s="375"/>
      <c r="AB282" s="375"/>
      <c r="AC282" s="375"/>
      <c r="AD282" s="375"/>
      <c r="AE282" s="375"/>
      <c r="AF282" s="375"/>
      <c r="AG282" s="375"/>
      <c r="AH282" s="375"/>
      <c r="AI282" s="375"/>
      <c r="AJ282" s="375"/>
      <c r="AK282" s="375"/>
      <c r="AL282" s="375"/>
      <c r="AM282" s="375"/>
      <c r="AN282" s="375"/>
      <c r="AO282" s="375"/>
      <c r="AP282" s="375"/>
      <c r="AQ282" s="375"/>
      <c r="AR282" s="375"/>
      <c r="AS282" s="375"/>
      <c r="AT282" s="375"/>
      <c r="AU282" s="375"/>
      <c r="AV282" s="375"/>
      <c r="AW282" s="375"/>
      <c r="AX282" s="375"/>
      <c r="AY282" s="375"/>
      <c r="AZ282" s="375"/>
      <c r="BA282" s="375"/>
      <c r="BB282" s="375"/>
      <c r="BC282" s="375"/>
      <c r="BD282" s="375"/>
    </row>
    <row r="283" spans="1:56" x14ac:dyDescent="0.2">
      <c r="A283" s="375"/>
      <c r="B283" s="375"/>
      <c r="C283" s="394"/>
      <c r="D283" s="394"/>
      <c r="E283" s="394"/>
      <c r="F283" s="394"/>
      <c r="G283" s="394"/>
      <c r="H283" s="375"/>
      <c r="I283" s="394"/>
      <c r="J283" s="394"/>
      <c r="K283" s="394"/>
      <c r="L283" s="394"/>
      <c r="M283" s="394"/>
      <c r="N283" s="375"/>
      <c r="O283" s="394"/>
      <c r="P283" s="394"/>
      <c r="Q283" s="394"/>
      <c r="R283" s="394"/>
      <c r="S283" s="394"/>
      <c r="T283" s="394"/>
      <c r="U283" s="394"/>
      <c r="V283" s="394"/>
      <c r="W283" s="394"/>
      <c r="X283" s="394"/>
      <c r="Y283" s="395"/>
      <c r="Z283" s="375"/>
      <c r="AA283" s="375"/>
      <c r="AB283" s="375"/>
      <c r="AC283" s="375"/>
      <c r="AD283" s="375"/>
      <c r="AE283" s="375"/>
      <c r="AF283" s="375"/>
      <c r="AG283" s="375"/>
      <c r="AH283" s="375"/>
      <c r="AI283" s="375"/>
      <c r="AJ283" s="375"/>
      <c r="AK283" s="375"/>
      <c r="AL283" s="375"/>
      <c r="AM283" s="375"/>
      <c r="AN283" s="375"/>
      <c r="AO283" s="375"/>
      <c r="AP283" s="375"/>
      <c r="AQ283" s="375"/>
      <c r="AR283" s="375"/>
      <c r="AS283" s="375"/>
      <c r="AT283" s="375"/>
      <c r="AU283" s="375"/>
      <c r="AV283" s="375"/>
      <c r="AW283" s="375"/>
      <c r="AX283" s="375"/>
      <c r="AY283" s="375"/>
      <c r="AZ283" s="375"/>
      <c r="BA283" s="375"/>
      <c r="BB283" s="375"/>
      <c r="BC283" s="375"/>
      <c r="BD283" s="375"/>
    </row>
    <row r="284" spans="1:56" x14ac:dyDescent="0.2">
      <c r="A284" s="375"/>
      <c r="B284" s="375"/>
      <c r="C284" s="394"/>
      <c r="D284" s="394"/>
      <c r="E284" s="394"/>
      <c r="F284" s="394"/>
      <c r="G284" s="394"/>
      <c r="H284" s="375"/>
      <c r="I284" s="394"/>
      <c r="J284" s="394"/>
      <c r="K284" s="394"/>
      <c r="L284" s="394"/>
      <c r="M284" s="394"/>
      <c r="N284" s="375"/>
      <c r="O284" s="394"/>
      <c r="P284" s="394"/>
      <c r="Q284" s="394"/>
      <c r="R284" s="394"/>
      <c r="S284" s="394"/>
      <c r="T284" s="394"/>
      <c r="U284" s="394"/>
      <c r="V284" s="394"/>
      <c r="W284" s="394"/>
      <c r="X284" s="394"/>
      <c r="Y284" s="395"/>
      <c r="Z284" s="375"/>
      <c r="AA284" s="375"/>
      <c r="AB284" s="375"/>
      <c r="AC284" s="375"/>
      <c r="AD284" s="375"/>
      <c r="AE284" s="375"/>
      <c r="AF284" s="375"/>
      <c r="AG284" s="375"/>
      <c r="AH284" s="375"/>
      <c r="AI284" s="375"/>
      <c r="AJ284" s="375"/>
      <c r="AK284" s="375"/>
      <c r="AL284" s="375"/>
      <c r="AM284" s="375"/>
      <c r="AN284" s="375"/>
      <c r="AO284" s="375"/>
      <c r="AP284" s="375"/>
      <c r="AQ284" s="375"/>
      <c r="AR284" s="375"/>
      <c r="AS284" s="375"/>
      <c r="AT284" s="375"/>
      <c r="AU284" s="375"/>
      <c r="AV284" s="375"/>
      <c r="AW284" s="375"/>
      <c r="AX284" s="375"/>
      <c r="AY284" s="375"/>
      <c r="AZ284" s="375"/>
      <c r="BA284" s="375"/>
      <c r="BB284" s="375"/>
      <c r="BC284" s="375"/>
      <c r="BD284" s="375"/>
    </row>
    <row r="285" spans="1:56" x14ac:dyDescent="0.2">
      <c r="A285" s="375"/>
      <c r="B285" s="375"/>
      <c r="C285" s="394"/>
      <c r="D285" s="394"/>
      <c r="E285" s="394"/>
      <c r="F285" s="394"/>
      <c r="G285" s="394"/>
      <c r="H285" s="375"/>
      <c r="I285" s="394"/>
      <c r="J285" s="394"/>
      <c r="K285" s="394"/>
      <c r="L285" s="394"/>
      <c r="M285" s="394"/>
      <c r="N285" s="375"/>
      <c r="O285" s="394"/>
      <c r="P285" s="394"/>
      <c r="Q285" s="394"/>
      <c r="R285" s="394"/>
      <c r="S285" s="394"/>
      <c r="T285" s="394"/>
      <c r="U285" s="394"/>
      <c r="V285" s="394"/>
      <c r="W285" s="394"/>
      <c r="X285" s="394"/>
      <c r="Y285" s="395"/>
      <c r="Z285" s="375"/>
      <c r="AA285" s="375"/>
      <c r="AB285" s="375"/>
      <c r="AC285" s="375"/>
      <c r="AD285" s="375"/>
      <c r="AE285" s="375"/>
      <c r="AF285" s="375"/>
      <c r="AG285" s="375"/>
      <c r="AH285" s="375"/>
      <c r="AI285" s="375"/>
      <c r="AJ285" s="375"/>
      <c r="AK285" s="375"/>
      <c r="AL285" s="375"/>
      <c r="AM285" s="375"/>
      <c r="AN285" s="375"/>
      <c r="AO285" s="375"/>
      <c r="AP285" s="375"/>
      <c r="AQ285" s="375"/>
      <c r="AR285" s="375"/>
      <c r="AS285" s="375"/>
      <c r="AT285" s="375"/>
      <c r="AU285" s="375"/>
      <c r="AV285" s="375"/>
      <c r="AW285" s="375"/>
      <c r="AX285" s="375"/>
      <c r="AY285" s="375"/>
      <c r="AZ285" s="375"/>
      <c r="BA285" s="375"/>
      <c r="BB285" s="375"/>
      <c r="BC285" s="375"/>
      <c r="BD285" s="375"/>
    </row>
    <row r="286" spans="1:56" x14ac:dyDescent="0.2">
      <c r="A286" s="375"/>
      <c r="B286" s="375"/>
      <c r="C286" s="394"/>
      <c r="D286" s="394"/>
      <c r="E286" s="394"/>
      <c r="F286" s="394"/>
      <c r="G286" s="394"/>
      <c r="H286" s="375"/>
      <c r="I286" s="394"/>
      <c r="J286" s="394"/>
      <c r="K286" s="394"/>
      <c r="L286" s="394"/>
      <c r="M286" s="394"/>
      <c r="N286" s="375"/>
      <c r="O286" s="394"/>
      <c r="P286" s="394"/>
      <c r="Q286" s="394"/>
      <c r="R286" s="394"/>
      <c r="S286" s="394"/>
      <c r="T286" s="394"/>
      <c r="U286" s="394"/>
      <c r="V286" s="394"/>
      <c r="W286" s="394"/>
      <c r="X286" s="394"/>
      <c r="Y286" s="395"/>
      <c r="Z286" s="375"/>
      <c r="AA286" s="375"/>
      <c r="AB286" s="375"/>
      <c r="AC286" s="375"/>
      <c r="AD286" s="375"/>
      <c r="AE286" s="375"/>
      <c r="AF286" s="375"/>
      <c r="AG286" s="375"/>
      <c r="AH286" s="375"/>
      <c r="AI286" s="375"/>
      <c r="AJ286" s="375"/>
      <c r="AK286" s="375"/>
      <c r="AL286" s="375"/>
      <c r="AM286" s="375"/>
      <c r="AN286" s="375"/>
      <c r="AO286" s="375"/>
      <c r="AP286" s="375"/>
      <c r="AQ286" s="375"/>
      <c r="AR286" s="375"/>
      <c r="AS286" s="375"/>
      <c r="AT286" s="375"/>
      <c r="AU286" s="375"/>
      <c r="AV286" s="375"/>
      <c r="AW286" s="375"/>
      <c r="AX286" s="375"/>
      <c r="AY286" s="375"/>
      <c r="AZ286" s="375"/>
      <c r="BA286" s="375"/>
      <c r="BB286" s="375"/>
      <c r="BC286" s="375"/>
      <c r="BD286" s="375"/>
    </row>
    <row r="287" spans="1:56" x14ac:dyDescent="0.2">
      <c r="A287" s="375"/>
      <c r="B287" s="375"/>
      <c r="C287" s="394"/>
      <c r="D287" s="394"/>
      <c r="E287" s="394"/>
      <c r="F287" s="394"/>
      <c r="G287" s="394"/>
      <c r="H287" s="375"/>
      <c r="I287" s="394"/>
      <c r="J287" s="394"/>
      <c r="K287" s="394"/>
      <c r="L287" s="394"/>
      <c r="M287" s="394"/>
      <c r="N287" s="375"/>
      <c r="O287" s="394"/>
      <c r="P287" s="394"/>
      <c r="Q287" s="394"/>
      <c r="R287" s="394"/>
      <c r="S287" s="394"/>
      <c r="T287" s="394"/>
      <c r="U287" s="394"/>
      <c r="V287" s="394"/>
      <c r="W287" s="394"/>
      <c r="X287" s="394"/>
      <c r="Y287" s="395"/>
      <c r="Z287" s="375"/>
      <c r="AA287" s="375"/>
      <c r="AB287" s="375"/>
      <c r="AC287" s="375"/>
      <c r="AD287" s="375"/>
      <c r="AE287" s="375"/>
      <c r="AF287" s="375"/>
      <c r="AG287" s="375"/>
      <c r="AH287" s="375"/>
      <c r="AI287" s="375"/>
      <c r="AJ287" s="375"/>
      <c r="AK287" s="375"/>
      <c r="AL287" s="375"/>
      <c r="AM287" s="375"/>
      <c r="AN287" s="375"/>
      <c r="AO287" s="375"/>
      <c r="AP287" s="375"/>
      <c r="AQ287" s="375"/>
      <c r="AR287" s="375"/>
      <c r="AS287" s="375"/>
      <c r="AT287" s="375"/>
      <c r="AU287" s="375"/>
      <c r="AV287" s="375"/>
      <c r="AW287" s="375"/>
      <c r="AX287" s="375"/>
      <c r="AY287" s="375"/>
      <c r="AZ287" s="375"/>
      <c r="BA287" s="375"/>
      <c r="BB287" s="375"/>
      <c r="BC287" s="375"/>
      <c r="BD287" s="375"/>
    </row>
    <row r="288" spans="1:56" x14ac:dyDescent="0.2">
      <c r="A288" s="375"/>
      <c r="B288" s="375"/>
      <c r="C288" s="394"/>
      <c r="D288" s="394"/>
      <c r="E288" s="394"/>
      <c r="F288" s="394"/>
      <c r="G288" s="394"/>
      <c r="H288" s="375"/>
      <c r="I288" s="394"/>
      <c r="J288" s="394"/>
      <c r="K288" s="394"/>
      <c r="L288" s="394"/>
      <c r="M288" s="394"/>
      <c r="N288" s="375"/>
      <c r="O288" s="394"/>
      <c r="P288" s="394"/>
      <c r="Q288" s="394"/>
      <c r="R288" s="394"/>
      <c r="S288" s="394"/>
      <c r="T288" s="394"/>
      <c r="U288" s="394"/>
      <c r="V288" s="394"/>
      <c r="W288" s="394"/>
      <c r="X288" s="394"/>
      <c r="Y288" s="395"/>
      <c r="Z288" s="375"/>
      <c r="AA288" s="375"/>
      <c r="AB288" s="375"/>
      <c r="AC288" s="375"/>
      <c r="AD288" s="375"/>
      <c r="AE288" s="375"/>
      <c r="AF288" s="375"/>
      <c r="AG288" s="375"/>
      <c r="AH288" s="375"/>
      <c r="AI288" s="375"/>
      <c r="AJ288" s="375"/>
      <c r="AK288" s="375"/>
      <c r="AL288" s="375"/>
      <c r="AM288" s="375"/>
      <c r="AN288" s="375"/>
      <c r="AO288" s="375"/>
      <c r="AP288" s="375"/>
      <c r="AQ288" s="375"/>
      <c r="AR288" s="375"/>
      <c r="AS288" s="375"/>
      <c r="AT288" s="375"/>
      <c r="AU288" s="375"/>
      <c r="AV288" s="375"/>
      <c r="AW288" s="375"/>
      <c r="AX288" s="375"/>
      <c r="AY288" s="375"/>
      <c r="AZ288" s="375"/>
      <c r="BA288" s="375"/>
      <c r="BB288" s="375"/>
      <c r="BC288" s="375"/>
      <c r="BD288" s="375"/>
    </row>
    <row r="289" spans="1:56" x14ac:dyDescent="0.2">
      <c r="A289" s="375"/>
      <c r="B289" s="375"/>
      <c r="C289" s="394"/>
      <c r="D289" s="394"/>
      <c r="E289" s="394"/>
      <c r="F289" s="394"/>
      <c r="G289" s="394"/>
      <c r="H289" s="375"/>
      <c r="I289" s="394"/>
      <c r="J289" s="394"/>
      <c r="K289" s="394"/>
      <c r="L289" s="394"/>
      <c r="M289" s="394"/>
      <c r="N289" s="375"/>
      <c r="O289" s="394"/>
      <c r="P289" s="394"/>
      <c r="Q289" s="394"/>
      <c r="R289" s="394"/>
      <c r="S289" s="394"/>
      <c r="T289" s="394"/>
      <c r="U289" s="394"/>
      <c r="V289" s="394"/>
      <c r="W289" s="394"/>
      <c r="X289" s="394"/>
      <c r="Y289" s="395"/>
      <c r="Z289" s="375"/>
      <c r="AA289" s="375"/>
      <c r="AB289" s="375"/>
      <c r="AC289" s="375"/>
      <c r="AD289" s="375"/>
      <c r="AE289" s="375"/>
      <c r="AF289" s="375"/>
      <c r="AG289" s="375"/>
      <c r="AH289" s="375"/>
      <c r="AI289" s="375"/>
      <c r="AJ289" s="375"/>
      <c r="AK289" s="375"/>
      <c r="AL289" s="375"/>
      <c r="AM289" s="375"/>
      <c r="AN289" s="375"/>
      <c r="AO289" s="375"/>
      <c r="AP289" s="375"/>
      <c r="AQ289" s="375"/>
      <c r="AR289" s="375"/>
      <c r="AS289" s="375"/>
      <c r="AT289" s="375"/>
      <c r="AU289" s="375"/>
      <c r="AV289" s="375"/>
      <c r="AW289" s="375"/>
      <c r="AX289" s="375"/>
      <c r="AY289" s="375"/>
      <c r="AZ289" s="375"/>
      <c r="BA289" s="375"/>
      <c r="BB289" s="375"/>
      <c r="BC289" s="375"/>
      <c r="BD289" s="375"/>
    </row>
    <row r="290" spans="1:56" x14ac:dyDescent="0.2">
      <c r="A290" s="375"/>
      <c r="B290" s="375"/>
      <c r="C290" s="394"/>
      <c r="D290" s="394"/>
      <c r="E290" s="394"/>
      <c r="F290" s="394"/>
      <c r="G290" s="394"/>
      <c r="H290" s="375"/>
      <c r="I290" s="394"/>
      <c r="J290" s="394"/>
      <c r="K290" s="394"/>
      <c r="L290" s="394"/>
      <c r="M290" s="394"/>
      <c r="N290" s="375"/>
      <c r="O290" s="394"/>
      <c r="P290" s="394"/>
      <c r="Q290" s="394"/>
      <c r="R290" s="394"/>
      <c r="S290" s="394"/>
      <c r="T290" s="394"/>
      <c r="U290" s="394"/>
      <c r="V290" s="394"/>
      <c r="W290" s="394"/>
      <c r="X290" s="394"/>
      <c r="Y290" s="395"/>
      <c r="Z290" s="375"/>
      <c r="AA290" s="375"/>
      <c r="AB290" s="375"/>
      <c r="AC290" s="375"/>
      <c r="AD290" s="375"/>
      <c r="AE290" s="375"/>
      <c r="AF290" s="375"/>
      <c r="AG290" s="375"/>
      <c r="AH290" s="375"/>
      <c r="AI290" s="375"/>
      <c r="AJ290" s="375"/>
      <c r="AK290" s="375"/>
      <c r="AL290" s="375"/>
      <c r="AM290" s="375"/>
      <c r="AN290" s="375"/>
      <c r="AO290" s="375"/>
      <c r="AP290" s="375"/>
      <c r="AQ290" s="375"/>
      <c r="AR290" s="375"/>
      <c r="AS290" s="375"/>
      <c r="AT290" s="375"/>
      <c r="AU290" s="375"/>
      <c r="AV290" s="375"/>
      <c r="AW290" s="375"/>
      <c r="AX290" s="375"/>
      <c r="AY290" s="375"/>
      <c r="AZ290" s="375"/>
      <c r="BA290" s="375"/>
      <c r="BB290" s="375"/>
      <c r="BC290" s="375"/>
      <c r="BD290" s="375"/>
    </row>
    <row r="291" spans="1:56" x14ac:dyDescent="0.2">
      <c r="A291" s="375"/>
      <c r="B291" s="375"/>
      <c r="C291" s="394"/>
      <c r="D291" s="394"/>
      <c r="E291" s="394"/>
      <c r="F291" s="394"/>
      <c r="G291" s="394"/>
      <c r="H291" s="375"/>
      <c r="I291" s="394"/>
      <c r="J291" s="394"/>
      <c r="K291" s="394"/>
      <c r="L291" s="394"/>
      <c r="M291" s="394"/>
      <c r="N291" s="375"/>
      <c r="O291" s="394"/>
      <c r="P291" s="394"/>
      <c r="Q291" s="394"/>
      <c r="R291" s="394"/>
      <c r="S291" s="394"/>
      <c r="T291" s="394"/>
      <c r="U291" s="394"/>
      <c r="V291" s="394"/>
      <c r="W291" s="394"/>
      <c r="X291" s="394"/>
      <c r="Y291" s="395"/>
      <c r="Z291" s="375"/>
      <c r="AA291" s="375"/>
      <c r="AB291" s="375"/>
      <c r="AC291" s="375"/>
      <c r="AD291" s="375"/>
      <c r="AE291" s="375"/>
      <c r="AF291" s="375"/>
      <c r="AG291" s="375"/>
      <c r="AH291" s="375"/>
      <c r="AI291" s="375"/>
      <c r="AJ291" s="375"/>
      <c r="AK291" s="375"/>
      <c r="AL291" s="375"/>
      <c r="AM291" s="375"/>
      <c r="AN291" s="375"/>
      <c r="AO291" s="375"/>
      <c r="AP291" s="375"/>
      <c r="AQ291" s="375"/>
      <c r="AR291" s="375"/>
      <c r="AS291" s="375"/>
      <c r="AT291" s="375"/>
      <c r="AU291" s="375"/>
      <c r="AV291" s="375"/>
      <c r="AW291" s="375"/>
      <c r="AX291" s="375"/>
      <c r="AY291" s="375"/>
      <c r="AZ291" s="375"/>
      <c r="BA291" s="375"/>
      <c r="BB291" s="375"/>
      <c r="BC291" s="375"/>
      <c r="BD291" s="375"/>
    </row>
    <row r="292" spans="1:56" x14ac:dyDescent="0.2">
      <c r="A292" s="375"/>
      <c r="B292" s="375"/>
      <c r="C292" s="394"/>
      <c r="D292" s="394"/>
      <c r="E292" s="394"/>
      <c r="F292" s="394"/>
      <c r="G292" s="394"/>
      <c r="H292" s="375"/>
      <c r="I292" s="394"/>
      <c r="J292" s="394"/>
      <c r="K292" s="394"/>
      <c r="L292" s="394"/>
      <c r="M292" s="394"/>
      <c r="N292" s="375"/>
      <c r="O292" s="394"/>
      <c r="P292" s="394"/>
      <c r="Q292" s="394"/>
      <c r="R292" s="394"/>
      <c r="S292" s="394"/>
      <c r="T292" s="394"/>
      <c r="U292" s="394"/>
      <c r="V292" s="394"/>
      <c r="W292" s="394"/>
      <c r="X292" s="394"/>
      <c r="Y292" s="395"/>
      <c r="Z292" s="375"/>
      <c r="AA292" s="375"/>
      <c r="AB292" s="375"/>
      <c r="AC292" s="375"/>
      <c r="AD292" s="375"/>
      <c r="AE292" s="375"/>
      <c r="AF292" s="375"/>
      <c r="AG292" s="375"/>
      <c r="AH292" s="375"/>
      <c r="AI292" s="375"/>
      <c r="AJ292" s="375"/>
      <c r="AK292" s="375"/>
      <c r="AL292" s="375"/>
      <c r="AM292" s="375"/>
      <c r="AN292" s="375"/>
      <c r="AO292" s="375"/>
      <c r="AP292" s="375"/>
      <c r="AQ292" s="375"/>
      <c r="AR292" s="375"/>
      <c r="AS292" s="375"/>
      <c r="AT292" s="375"/>
      <c r="AU292" s="375"/>
      <c r="AV292" s="375"/>
      <c r="AW292" s="375"/>
      <c r="AX292" s="375"/>
      <c r="AY292" s="375"/>
      <c r="AZ292" s="375"/>
      <c r="BA292" s="375"/>
      <c r="BB292" s="375"/>
      <c r="BC292" s="375"/>
      <c r="BD292" s="375"/>
    </row>
    <row r="293" spans="1:56" x14ac:dyDescent="0.2">
      <c r="A293" s="375"/>
      <c r="B293" s="375"/>
      <c r="C293" s="394"/>
      <c r="D293" s="394"/>
      <c r="E293" s="394"/>
      <c r="F293" s="394"/>
      <c r="G293" s="394"/>
      <c r="H293" s="375"/>
      <c r="I293" s="394"/>
      <c r="J293" s="394"/>
      <c r="K293" s="394"/>
      <c r="L293" s="394"/>
      <c r="M293" s="394"/>
      <c r="N293" s="375"/>
      <c r="O293" s="394"/>
      <c r="P293" s="394"/>
      <c r="Q293" s="394"/>
      <c r="R293" s="394"/>
      <c r="S293" s="394"/>
      <c r="T293" s="394"/>
      <c r="U293" s="394"/>
      <c r="V293" s="394"/>
      <c r="W293" s="394"/>
      <c r="X293" s="394"/>
      <c r="Y293" s="395"/>
      <c r="Z293" s="375"/>
      <c r="AA293" s="375"/>
      <c r="AB293" s="375"/>
      <c r="AC293" s="375"/>
      <c r="AD293" s="375"/>
      <c r="AE293" s="375"/>
      <c r="AF293" s="375"/>
      <c r="AG293" s="375"/>
      <c r="AH293" s="375"/>
      <c r="AI293" s="375"/>
      <c r="AJ293" s="375"/>
      <c r="AK293" s="375"/>
      <c r="AL293" s="375"/>
      <c r="AM293" s="375"/>
      <c r="AN293" s="375"/>
      <c r="AO293" s="375"/>
      <c r="AP293" s="375"/>
      <c r="AQ293" s="375"/>
      <c r="AR293" s="375"/>
      <c r="AS293" s="375"/>
      <c r="AT293" s="375"/>
      <c r="AU293" s="375"/>
      <c r="AV293" s="375"/>
      <c r="AW293" s="375"/>
      <c r="AX293" s="375"/>
      <c r="AY293" s="375"/>
      <c r="AZ293" s="375"/>
      <c r="BA293" s="375"/>
      <c r="BB293" s="375"/>
      <c r="BC293" s="375"/>
      <c r="BD293" s="375"/>
    </row>
    <row r="294" spans="1:56" x14ac:dyDescent="0.2">
      <c r="A294" s="375"/>
      <c r="B294" s="375"/>
      <c r="C294" s="394"/>
      <c r="D294" s="394"/>
      <c r="E294" s="394"/>
      <c r="F294" s="394"/>
      <c r="G294" s="394"/>
      <c r="H294" s="375"/>
      <c r="I294" s="394"/>
      <c r="J294" s="394"/>
      <c r="K294" s="394"/>
      <c r="L294" s="394"/>
      <c r="M294" s="394"/>
      <c r="N294" s="375"/>
      <c r="O294" s="394"/>
      <c r="P294" s="394"/>
      <c r="Q294" s="394"/>
      <c r="R294" s="394"/>
      <c r="S294" s="394"/>
      <c r="T294" s="394"/>
      <c r="U294" s="394"/>
      <c r="V294" s="394"/>
      <c r="W294" s="394"/>
      <c r="X294" s="394"/>
      <c r="Y294" s="395"/>
      <c r="Z294" s="375"/>
      <c r="AA294" s="375"/>
      <c r="AB294" s="375"/>
      <c r="AC294" s="375"/>
      <c r="AD294" s="375"/>
      <c r="AE294" s="375"/>
      <c r="AF294" s="375"/>
      <c r="AG294" s="375"/>
      <c r="AH294" s="375"/>
      <c r="AI294" s="375"/>
      <c r="AJ294" s="375"/>
      <c r="AK294" s="375"/>
      <c r="AL294" s="375"/>
      <c r="AM294" s="375"/>
      <c r="AN294" s="375"/>
      <c r="AO294" s="375"/>
      <c r="AP294" s="375"/>
      <c r="AQ294" s="375"/>
      <c r="AR294" s="375"/>
      <c r="AS294" s="375"/>
      <c r="AT294" s="375"/>
      <c r="AU294" s="375"/>
      <c r="AV294" s="375"/>
      <c r="AW294" s="375"/>
      <c r="AX294" s="375"/>
      <c r="AY294" s="375"/>
      <c r="AZ294" s="375"/>
      <c r="BA294" s="375"/>
      <c r="BB294" s="375"/>
      <c r="BC294" s="375"/>
      <c r="BD294" s="375"/>
    </row>
    <row r="295" spans="1:56" x14ac:dyDescent="0.2">
      <c r="A295" s="375"/>
      <c r="B295" s="375"/>
      <c r="C295" s="394"/>
      <c r="D295" s="394"/>
      <c r="E295" s="394"/>
      <c r="F295" s="394"/>
      <c r="G295" s="394"/>
      <c r="H295" s="375"/>
      <c r="I295" s="394"/>
      <c r="J295" s="394"/>
      <c r="K295" s="394"/>
      <c r="L295" s="394"/>
      <c r="M295" s="394"/>
      <c r="N295" s="375"/>
      <c r="O295" s="394"/>
      <c r="P295" s="394"/>
      <c r="Q295" s="394"/>
      <c r="R295" s="394"/>
      <c r="S295" s="394"/>
      <c r="T295" s="394"/>
      <c r="U295" s="394"/>
      <c r="V295" s="394"/>
      <c r="W295" s="394"/>
      <c r="X295" s="394"/>
      <c r="Y295" s="395"/>
      <c r="Z295" s="375"/>
      <c r="AA295" s="375"/>
      <c r="AB295" s="375"/>
      <c r="AC295" s="375"/>
      <c r="AD295" s="375"/>
      <c r="AE295" s="375"/>
      <c r="AF295" s="375"/>
      <c r="AG295" s="375"/>
      <c r="AH295" s="375"/>
      <c r="AI295" s="375"/>
      <c r="AJ295" s="375"/>
      <c r="AK295" s="375"/>
      <c r="AL295" s="375"/>
      <c r="AM295" s="375"/>
      <c r="AN295" s="375"/>
      <c r="AO295" s="375"/>
      <c r="AP295" s="375"/>
      <c r="AQ295" s="375"/>
      <c r="AR295" s="375"/>
      <c r="AS295" s="375"/>
      <c r="AT295" s="375"/>
      <c r="AU295" s="375"/>
      <c r="AV295" s="375"/>
      <c r="AW295" s="375"/>
      <c r="AX295" s="375"/>
      <c r="AY295" s="375"/>
      <c r="AZ295" s="375"/>
      <c r="BA295" s="375"/>
      <c r="BB295" s="375"/>
      <c r="BC295" s="375"/>
      <c r="BD295" s="375"/>
    </row>
    <row r="296" spans="1:56" x14ac:dyDescent="0.2">
      <c r="A296" s="375"/>
      <c r="B296" s="375"/>
      <c r="C296" s="394"/>
      <c r="D296" s="394"/>
      <c r="E296" s="394"/>
      <c r="F296" s="394"/>
      <c r="G296" s="394"/>
      <c r="H296" s="375"/>
      <c r="I296" s="394"/>
      <c r="J296" s="394"/>
      <c r="K296" s="394"/>
      <c r="L296" s="394"/>
      <c r="M296" s="394"/>
      <c r="N296" s="375"/>
      <c r="O296" s="394"/>
      <c r="P296" s="394"/>
      <c r="Q296" s="394"/>
      <c r="R296" s="394"/>
      <c r="S296" s="394"/>
      <c r="T296" s="394"/>
      <c r="U296" s="394"/>
      <c r="V296" s="394"/>
      <c r="W296" s="394"/>
      <c r="X296" s="394"/>
      <c r="Y296" s="395"/>
      <c r="Z296" s="375"/>
      <c r="AA296" s="375"/>
      <c r="AB296" s="375"/>
      <c r="AC296" s="375"/>
      <c r="AD296" s="375"/>
      <c r="AE296" s="375"/>
      <c r="AF296" s="375"/>
      <c r="AG296" s="375"/>
      <c r="AH296" s="375"/>
      <c r="AI296" s="375"/>
      <c r="AJ296" s="375"/>
      <c r="AK296" s="375"/>
      <c r="AL296" s="375"/>
      <c r="AM296" s="375"/>
      <c r="AN296" s="375"/>
      <c r="AO296" s="375"/>
      <c r="AP296" s="375"/>
      <c r="AQ296" s="375"/>
      <c r="AR296" s="375"/>
      <c r="AS296" s="375"/>
      <c r="AT296" s="375"/>
      <c r="AU296" s="375"/>
      <c r="AV296" s="375"/>
      <c r="AW296" s="375"/>
      <c r="AX296" s="375"/>
      <c r="AY296" s="375"/>
      <c r="AZ296" s="375"/>
      <c r="BA296" s="375"/>
      <c r="BB296" s="375"/>
      <c r="BC296" s="375"/>
      <c r="BD296" s="375"/>
    </row>
    <row r="297" spans="1:56" x14ac:dyDescent="0.2">
      <c r="A297" s="375"/>
      <c r="B297" s="375"/>
      <c r="C297" s="394"/>
      <c r="D297" s="394"/>
      <c r="E297" s="394"/>
      <c r="F297" s="394"/>
      <c r="G297" s="394"/>
      <c r="H297" s="375"/>
      <c r="I297" s="394"/>
      <c r="J297" s="394"/>
      <c r="K297" s="394"/>
      <c r="L297" s="394"/>
      <c r="M297" s="394"/>
      <c r="N297" s="375"/>
      <c r="O297" s="394"/>
      <c r="P297" s="394"/>
      <c r="Q297" s="394"/>
      <c r="R297" s="394"/>
      <c r="S297" s="394"/>
      <c r="T297" s="394"/>
      <c r="U297" s="394"/>
      <c r="V297" s="394"/>
      <c r="W297" s="394"/>
      <c r="X297" s="394"/>
      <c r="Y297" s="395"/>
      <c r="Z297" s="375"/>
      <c r="AA297" s="375"/>
      <c r="AB297" s="375"/>
      <c r="AC297" s="375"/>
      <c r="AD297" s="375"/>
      <c r="AE297" s="375"/>
      <c r="AF297" s="375"/>
      <c r="AG297" s="375"/>
      <c r="AH297" s="375"/>
      <c r="AI297" s="375"/>
      <c r="AJ297" s="375"/>
      <c r="AK297" s="375"/>
      <c r="AL297" s="375"/>
      <c r="AM297" s="375"/>
      <c r="AN297" s="375"/>
      <c r="AO297" s="375"/>
      <c r="AP297" s="375"/>
      <c r="AQ297" s="375"/>
      <c r="AR297" s="375"/>
      <c r="AS297" s="375"/>
      <c r="AT297" s="375"/>
      <c r="AU297" s="375"/>
      <c r="AV297" s="375"/>
      <c r="AW297" s="375"/>
      <c r="AX297" s="375"/>
      <c r="AY297" s="375"/>
      <c r="AZ297" s="375"/>
      <c r="BA297" s="375"/>
      <c r="BB297" s="375"/>
      <c r="BC297" s="375"/>
      <c r="BD297" s="375"/>
    </row>
    <row r="298" spans="1:56" x14ac:dyDescent="0.2">
      <c r="A298" s="375"/>
      <c r="B298" s="375"/>
      <c r="C298" s="394"/>
      <c r="D298" s="394"/>
      <c r="E298" s="394"/>
      <c r="F298" s="394"/>
      <c r="G298" s="394"/>
      <c r="H298" s="375"/>
      <c r="I298" s="394"/>
      <c r="J298" s="394"/>
      <c r="K298" s="394"/>
      <c r="L298" s="394"/>
      <c r="M298" s="394"/>
      <c r="N298" s="375"/>
      <c r="O298" s="394"/>
      <c r="P298" s="394"/>
      <c r="Q298" s="394"/>
      <c r="R298" s="394"/>
      <c r="S298" s="394"/>
      <c r="T298" s="394"/>
      <c r="U298" s="394"/>
      <c r="V298" s="394"/>
      <c r="W298" s="394"/>
      <c r="X298" s="394"/>
      <c r="Y298" s="395"/>
      <c r="Z298" s="375"/>
      <c r="AA298" s="375"/>
      <c r="AB298" s="375"/>
      <c r="AC298" s="375"/>
      <c r="AD298" s="375"/>
      <c r="AE298" s="375"/>
      <c r="AF298" s="375"/>
      <c r="AG298" s="375"/>
      <c r="AH298" s="375"/>
      <c r="AI298" s="375"/>
      <c r="AJ298" s="375"/>
      <c r="AK298" s="375"/>
      <c r="AL298" s="375"/>
      <c r="AM298" s="375"/>
      <c r="AN298" s="375"/>
      <c r="AO298" s="375"/>
      <c r="AP298" s="375"/>
      <c r="AQ298" s="375"/>
      <c r="AR298" s="375"/>
      <c r="AS298" s="375"/>
      <c r="AT298" s="375"/>
      <c r="AU298" s="375"/>
      <c r="AV298" s="375"/>
      <c r="AW298" s="375"/>
      <c r="AX298" s="375"/>
      <c r="AY298" s="375"/>
      <c r="AZ298" s="375"/>
      <c r="BA298" s="375"/>
      <c r="BB298" s="375"/>
      <c r="BC298" s="375"/>
      <c r="BD298" s="375"/>
    </row>
    <row r="299" spans="1:56" x14ac:dyDescent="0.2">
      <c r="A299" s="375"/>
      <c r="B299" s="375"/>
      <c r="C299" s="394"/>
      <c r="D299" s="394"/>
      <c r="E299" s="394"/>
      <c r="F299" s="394"/>
      <c r="G299" s="394"/>
      <c r="H299" s="375"/>
      <c r="I299" s="394"/>
      <c r="J299" s="394"/>
      <c r="K299" s="394"/>
      <c r="L299" s="394"/>
      <c r="M299" s="394"/>
      <c r="N299" s="375"/>
      <c r="O299" s="394"/>
      <c r="P299" s="394"/>
      <c r="Q299" s="394"/>
      <c r="R299" s="394"/>
      <c r="S299" s="394"/>
      <c r="T299" s="394"/>
      <c r="U299" s="394"/>
      <c r="V299" s="394"/>
      <c r="W299" s="394"/>
      <c r="X299" s="394"/>
      <c r="Y299" s="395"/>
      <c r="Z299" s="375"/>
      <c r="AA299" s="375"/>
      <c r="AB299" s="375"/>
      <c r="AC299" s="375"/>
      <c r="AD299" s="375"/>
      <c r="AE299" s="375"/>
      <c r="AF299" s="375"/>
      <c r="AG299" s="375"/>
      <c r="AH299" s="375"/>
      <c r="AI299" s="375"/>
      <c r="AJ299" s="375"/>
      <c r="AK299" s="375"/>
      <c r="AL299" s="375"/>
      <c r="AM299" s="375"/>
      <c r="AN299" s="375"/>
      <c r="AO299" s="375"/>
      <c r="AP299" s="375"/>
      <c r="AQ299" s="375"/>
      <c r="AR299" s="375"/>
      <c r="AS299" s="375"/>
      <c r="AT299" s="375"/>
      <c r="AU299" s="375"/>
      <c r="AV299" s="375"/>
      <c r="AW299" s="375"/>
      <c r="AX299" s="375"/>
      <c r="AY299" s="375"/>
      <c r="AZ299" s="375"/>
      <c r="BA299" s="375"/>
      <c r="BB299" s="375"/>
      <c r="BC299" s="375"/>
      <c r="BD299" s="375"/>
    </row>
    <row r="300" spans="1:56" x14ac:dyDescent="0.2">
      <c r="A300" s="375"/>
      <c r="B300" s="375"/>
      <c r="C300" s="394"/>
      <c r="D300" s="394"/>
      <c r="E300" s="394"/>
      <c r="F300" s="394"/>
      <c r="G300" s="394"/>
      <c r="H300" s="375"/>
      <c r="I300" s="394"/>
      <c r="J300" s="394"/>
      <c r="K300" s="394"/>
      <c r="L300" s="394"/>
      <c r="M300" s="394"/>
      <c r="N300" s="375"/>
      <c r="O300" s="394"/>
      <c r="P300" s="394"/>
      <c r="Q300" s="394"/>
      <c r="R300" s="394"/>
      <c r="S300" s="394"/>
      <c r="T300" s="394"/>
      <c r="U300" s="394"/>
      <c r="V300" s="394"/>
      <c r="W300" s="394"/>
      <c r="X300" s="394"/>
      <c r="Y300" s="395"/>
      <c r="Z300" s="375"/>
      <c r="AA300" s="375"/>
      <c r="AB300" s="375"/>
      <c r="AC300" s="375"/>
      <c r="AD300" s="375"/>
      <c r="AE300" s="375"/>
      <c r="AF300" s="375"/>
      <c r="AG300" s="375"/>
      <c r="AH300" s="375"/>
      <c r="AI300" s="375"/>
      <c r="AJ300" s="375"/>
      <c r="AK300" s="375"/>
      <c r="AL300" s="375"/>
      <c r="AM300" s="375"/>
      <c r="AN300" s="375"/>
      <c r="AO300" s="375"/>
      <c r="AP300" s="375"/>
      <c r="AQ300" s="375"/>
      <c r="AR300" s="375"/>
      <c r="AS300" s="375"/>
      <c r="AT300" s="375"/>
      <c r="AU300" s="375"/>
      <c r="AV300" s="375"/>
      <c r="AW300" s="375"/>
      <c r="AX300" s="375"/>
      <c r="AY300" s="375"/>
      <c r="AZ300" s="375"/>
      <c r="BA300" s="375"/>
      <c r="BB300" s="375"/>
      <c r="BC300" s="375"/>
      <c r="BD300" s="375"/>
    </row>
    <row r="301" spans="1:56" x14ac:dyDescent="0.2">
      <c r="A301" s="375"/>
      <c r="B301" s="375"/>
      <c r="C301" s="394"/>
      <c r="D301" s="394"/>
      <c r="E301" s="394"/>
      <c r="F301" s="394"/>
      <c r="G301" s="394"/>
      <c r="H301" s="375"/>
      <c r="I301" s="394"/>
      <c r="J301" s="394"/>
      <c r="K301" s="394"/>
      <c r="L301" s="394"/>
      <c r="M301" s="394"/>
      <c r="N301" s="375"/>
      <c r="O301" s="394"/>
      <c r="P301" s="394"/>
      <c r="Q301" s="394"/>
      <c r="R301" s="394"/>
      <c r="S301" s="394"/>
      <c r="T301" s="394"/>
      <c r="U301" s="394"/>
      <c r="V301" s="394"/>
      <c r="W301" s="394"/>
      <c r="X301" s="394"/>
      <c r="Y301" s="395"/>
      <c r="Z301" s="375"/>
      <c r="AA301" s="375"/>
      <c r="AB301" s="375"/>
      <c r="AC301" s="375"/>
      <c r="AD301" s="375"/>
      <c r="AE301" s="375"/>
      <c r="AF301" s="375"/>
      <c r="AG301" s="375"/>
      <c r="AH301" s="375"/>
      <c r="AI301" s="375"/>
      <c r="AJ301" s="375"/>
      <c r="AK301" s="375"/>
      <c r="AL301" s="375"/>
      <c r="AM301" s="375"/>
      <c r="AN301" s="375"/>
      <c r="AO301" s="375"/>
      <c r="AP301" s="375"/>
      <c r="AQ301" s="375"/>
      <c r="AR301" s="375"/>
      <c r="AS301" s="375"/>
      <c r="AT301" s="375"/>
      <c r="AU301" s="375"/>
      <c r="AV301" s="375"/>
      <c r="AW301" s="375"/>
      <c r="AX301" s="375"/>
      <c r="AY301" s="375"/>
      <c r="AZ301" s="375"/>
      <c r="BA301" s="375"/>
      <c r="BB301" s="375"/>
      <c r="BC301" s="375"/>
      <c r="BD301" s="375"/>
    </row>
    <row r="302" spans="1:56" x14ac:dyDescent="0.2">
      <c r="A302" s="375"/>
      <c r="B302" s="375"/>
      <c r="C302" s="394"/>
      <c r="D302" s="394"/>
      <c r="E302" s="394"/>
      <c r="F302" s="394"/>
      <c r="G302" s="394"/>
      <c r="H302" s="375"/>
      <c r="I302" s="394"/>
      <c r="J302" s="394"/>
      <c r="K302" s="394"/>
      <c r="L302" s="394"/>
      <c r="M302" s="394"/>
      <c r="N302" s="375"/>
      <c r="O302" s="394"/>
      <c r="P302" s="394"/>
      <c r="Q302" s="394"/>
      <c r="R302" s="394"/>
      <c r="S302" s="394"/>
      <c r="T302" s="394"/>
      <c r="U302" s="394"/>
      <c r="V302" s="394"/>
      <c r="W302" s="394"/>
      <c r="X302" s="394"/>
      <c r="Y302" s="395"/>
      <c r="Z302" s="375"/>
      <c r="AA302" s="375"/>
      <c r="AB302" s="375"/>
      <c r="AC302" s="375"/>
      <c r="AD302" s="375"/>
      <c r="AE302" s="375"/>
      <c r="AF302" s="375"/>
      <c r="AG302" s="375"/>
      <c r="AH302" s="375"/>
      <c r="AI302" s="375"/>
      <c r="AJ302" s="375"/>
      <c r="AK302" s="375"/>
      <c r="AL302" s="375"/>
      <c r="AM302" s="375"/>
      <c r="AN302" s="375"/>
      <c r="AO302" s="375"/>
      <c r="AP302" s="375"/>
      <c r="AQ302" s="375"/>
      <c r="AR302" s="375"/>
      <c r="AS302" s="375"/>
      <c r="AT302" s="375"/>
      <c r="AU302" s="375"/>
      <c r="AV302" s="375"/>
      <c r="AW302" s="375"/>
      <c r="AX302" s="375"/>
      <c r="AY302" s="375"/>
      <c r="AZ302" s="375"/>
      <c r="BA302" s="375"/>
      <c r="BB302" s="375"/>
      <c r="BC302" s="375"/>
      <c r="BD302" s="375"/>
    </row>
    <row r="303" spans="1:56" x14ac:dyDescent="0.2">
      <c r="A303" s="375"/>
      <c r="B303" s="375"/>
      <c r="C303" s="394"/>
      <c r="D303" s="394"/>
      <c r="E303" s="394"/>
      <c r="F303" s="394"/>
      <c r="G303" s="394"/>
      <c r="H303" s="375"/>
      <c r="I303" s="394"/>
      <c r="J303" s="394"/>
      <c r="K303" s="394"/>
      <c r="L303" s="394"/>
      <c r="M303" s="394"/>
      <c r="N303" s="375"/>
      <c r="O303" s="394"/>
      <c r="P303" s="394"/>
      <c r="Q303" s="394"/>
      <c r="R303" s="394"/>
      <c r="S303" s="394"/>
      <c r="T303" s="394"/>
      <c r="U303" s="394"/>
      <c r="V303" s="394"/>
      <c r="W303" s="394"/>
      <c r="X303" s="394"/>
      <c r="Y303" s="395"/>
      <c r="Z303" s="375"/>
      <c r="AA303" s="375"/>
      <c r="AB303" s="375"/>
      <c r="AC303" s="375"/>
      <c r="AD303" s="375"/>
      <c r="AE303" s="375"/>
      <c r="AF303" s="375"/>
      <c r="AG303" s="375"/>
      <c r="AH303" s="375"/>
      <c r="AI303" s="375"/>
      <c r="AJ303" s="375"/>
      <c r="AK303" s="375"/>
      <c r="AL303" s="375"/>
      <c r="AM303" s="375"/>
      <c r="AN303" s="375"/>
      <c r="AO303" s="375"/>
      <c r="AP303" s="375"/>
      <c r="AQ303" s="375"/>
      <c r="AR303" s="375"/>
      <c r="AS303" s="375"/>
      <c r="AT303" s="375"/>
      <c r="AU303" s="375"/>
      <c r="AV303" s="375"/>
      <c r="AW303" s="375"/>
      <c r="AX303" s="375"/>
      <c r="AY303" s="375"/>
      <c r="AZ303" s="375"/>
      <c r="BA303" s="375"/>
      <c r="BB303" s="375"/>
      <c r="BC303" s="375"/>
      <c r="BD303" s="375"/>
    </row>
    <row r="304" spans="1:56" x14ac:dyDescent="0.2">
      <c r="A304" s="375"/>
      <c r="B304" s="375"/>
      <c r="C304" s="394"/>
      <c r="D304" s="394"/>
      <c r="E304" s="394"/>
      <c r="F304" s="394"/>
      <c r="G304" s="394"/>
      <c r="H304" s="375"/>
      <c r="I304" s="394"/>
      <c r="J304" s="394"/>
      <c r="K304" s="394"/>
      <c r="L304" s="394"/>
      <c r="M304" s="394"/>
      <c r="N304" s="375"/>
      <c r="O304" s="394"/>
      <c r="P304" s="394"/>
      <c r="Q304" s="394"/>
      <c r="R304" s="394"/>
      <c r="S304" s="394"/>
      <c r="T304" s="394"/>
      <c r="U304" s="394"/>
      <c r="V304" s="394"/>
      <c r="W304" s="394"/>
      <c r="X304" s="394"/>
      <c r="Y304" s="395"/>
      <c r="Z304" s="375"/>
      <c r="AA304" s="375"/>
      <c r="AB304" s="375"/>
      <c r="AC304" s="375"/>
      <c r="AD304" s="375"/>
      <c r="AE304" s="375"/>
      <c r="AF304" s="375"/>
      <c r="AG304" s="375"/>
      <c r="AH304" s="375"/>
      <c r="AI304" s="375"/>
      <c r="AJ304" s="375"/>
      <c r="AK304" s="375"/>
      <c r="AL304" s="375"/>
      <c r="AM304" s="375"/>
      <c r="AN304" s="375"/>
      <c r="AO304" s="375"/>
      <c r="AP304" s="375"/>
      <c r="AQ304" s="375"/>
      <c r="AR304" s="375"/>
      <c r="AS304" s="375"/>
      <c r="AT304" s="375"/>
      <c r="AU304" s="375"/>
      <c r="AV304" s="375"/>
      <c r="AW304" s="375"/>
      <c r="AX304" s="375"/>
      <c r="AY304" s="375"/>
      <c r="AZ304" s="375"/>
      <c r="BA304" s="375"/>
      <c r="BB304" s="375"/>
      <c r="BC304" s="375"/>
      <c r="BD304" s="375"/>
    </row>
    <row r="305" spans="1:56" x14ac:dyDescent="0.2">
      <c r="A305" s="375"/>
      <c r="B305" s="375"/>
      <c r="C305" s="394"/>
      <c r="D305" s="394"/>
      <c r="E305" s="394"/>
      <c r="F305" s="394"/>
      <c r="G305" s="394"/>
      <c r="H305" s="375"/>
      <c r="I305" s="394"/>
      <c r="J305" s="394"/>
      <c r="K305" s="394"/>
      <c r="L305" s="394"/>
      <c r="M305" s="394"/>
      <c r="N305" s="375"/>
      <c r="O305" s="394"/>
      <c r="P305" s="394"/>
      <c r="Q305" s="394"/>
      <c r="R305" s="394"/>
      <c r="S305" s="394"/>
      <c r="T305" s="394"/>
      <c r="U305" s="394"/>
      <c r="V305" s="394"/>
      <c r="W305" s="394"/>
      <c r="X305" s="394"/>
      <c r="Y305" s="395"/>
      <c r="Z305" s="375"/>
      <c r="AA305" s="375"/>
      <c r="AB305" s="375"/>
      <c r="AC305" s="375"/>
      <c r="AD305" s="375"/>
      <c r="AE305" s="375"/>
      <c r="AF305" s="375"/>
      <c r="AG305" s="375"/>
      <c r="AH305" s="375"/>
      <c r="AI305" s="375"/>
      <c r="AJ305" s="375"/>
      <c r="AK305" s="375"/>
      <c r="AL305" s="375"/>
      <c r="AM305" s="375"/>
      <c r="AN305" s="375"/>
      <c r="AO305" s="375"/>
      <c r="AP305" s="375"/>
      <c r="AQ305" s="375"/>
      <c r="AR305" s="375"/>
      <c r="AS305" s="375"/>
      <c r="AT305" s="375"/>
      <c r="AU305" s="375"/>
      <c r="AV305" s="375"/>
      <c r="AW305" s="375"/>
      <c r="AX305" s="375"/>
      <c r="AY305" s="375"/>
      <c r="AZ305" s="375"/>
      <c r="BA305" s="375"/>
      <c r="BB305" s="375"/>
      <c r="BC305" s="375"/>
      <c r="BD305" s="375"/>
    </row>
    <row r="306" spans="1:56" x14ac:dyDescent="0.2">
      <c r="A306" s="375"/>
      <c r="B306" s="375"/>
      <c r="C306" s="394"/>
      <c r="D306" s="394"/>
      <c r="E306" s="394"/>
      <c r="F306" s="394"/>
      <c r="G306" s="394"/>
      <c r="H306" s="375"/>
      <c r="I306" s="394"/>
      <c r="J306" s="394"/>
      <c r="K306" s="394"/>
      <c r="L306" s="394"/>
      <c r="M306" s="394"/>
      <c r="N306" s="375"/>
      <c r="O306" s="394"/>
      <c r="P306" s="394"/>
      <c r="Q306" s="394"/>
      <c r="R306" s="394"/>
      <c r="S306" s="394"/>
      <c r="T306" s="394"/>
      <c r="U306" s="394"/>
      <c r="V306" s="394"/>
      <c r="W306" s="394"/>
      <c r="X306" s="394"/>
      <c r="Y306" s="395"/>
      <c r="Z306" s="375"/>
      <c r="AA306" s="375"/>
      <c r="AB306" s="375"/>
      <c r="AC306" s="375"/>
      <c r="AD306" s="375"/>
      <c r="AE306" s="375"/>
      <c r="AF306" s="375"/>
      <c r="AG306" s="375"/>
      <c r="AH306" s="375"/>
      <c r="AI306" s="375"/>
      <c r="AJ306" s="375"/>
      <c r="AK306" s="375"/>
      <c r="AL306" s="375"/>
      <c r="AM306" s="375"/>
      <c r="AN306" s="375"/>
      <c r="AO306" s="375"/>
      <c r="AP306" s="375"/>
      <c r="AQ306" s="375"/>
      <c r="AR306" s="375"/>
      <c r="AS306" s="375"/>
      <c r="AT306" s="375"/>
      <c r="AU306" s="375"/>
      <c r="AV306" s="375"/>
      <c r="AW306" s="375"/>
      <c r="AX306" s="375"/>
      <c r="AY306" s="375"/>
      <c r="AZ306" s="375"/>
      <c r="BA306" s="375"/>
      <c r="BB306" s="375"/>
      <c r="BC306" s="375"/>
      <c r="BD306" s="375"/>
    </row>
    <row r="307" spans="1:56" x14ac:dyDescent="0.2">
      <c r="A307" s="375"/>
      <c r="B307" s="375"/>
      <c r="C307" s="394"/>
      <c r="D307" s="394"/>
      <c r="E307" s="394"/>
      <c r="F307" s="394"/>
      <c r="G307" s="394"/>
      <c r="H307" s="375"/>
      <c r="I307" s="394"/>
      <c r="J307" s="394"/>
      <c r="K307" s="394"/>
      <c r="L307" s="394"/>
      <c r="M307" s="394"/>
      <c r="N307" s="375"/>
      <c r="O307" s="394"/>
      <c r="P307" s="394"/>
      <c r="Q307" s="394"/>
      <c r="R307" s="394"/>
      <c r="S307" s="394"/>
      <c r="T307" s="394"/>
      <c r="U307" s="394"/>
      <c r="V307" s="394"/>
      <c r="W307" s="394"/>
      <c r="X307" s="394"/>
      <c r="Y307" s="395"/>
      <c r="Z307" s="375"/>
      <c r="AA307" s="375"/>
      <c r="AB307" s="375"/>
      <c r="AC307" s="375"/>
      <c r="AD307" s="375"/>
      <c r="AE307" s="375"/>
      <c r="AF307" s="375"/>
      <c r="AG307" s="375"/>
      <c r="AH307" s="375"/>
      <c r="AI307" s="375"/>
      <c r="AJ307" s="375"/>
      <c r="AK307" s="375"/>
      <c r="AL307" s="375"/>
      <c r="AM307" s="375"/>
      <c r="AN307" s="375"/>
      <c r="AO307" s="375"/>
      <c r="AP307" s="375"/>
      <c r="AQ307" s="375"/>
      <c r="AR307" s="375"/>
      <c r="AS307" s="375"/>
      <c r="AT307" s="375"/>
      <c r="AU307" s="375"/>
      <c r="AV307" s="375"/>
      <c r="AW307" s="375"/>
      <c r="AX307" s="375"/>
      <c r="AY307" s="375"/>
      <c r="AZ307" s="375"/>
      <c r="BA307" s="375"/>
      <c r="BB307" s="375"/>
      <c r="BC307" s="375"/>
      <c r="BD307" s="375"/>
    </row>
    <row r="308" spans="1:56" x14ac:dyDescent="0.2">
      <c r="A308" s="375"/>
      <c r="B308" s="375"/>
      <c r="C308" s="394"/>
      <c r="D308" s="394"/>
      <c r="E308" s="394"/>
      <c r="F308" s="394"/>
      <c r="G308" s="394"/>
      <c r="H308" s="375"/>
      <c r="I308" s="394"/>
      <c r="J308" s="394"/>
      <c r="K308" s="394"/>
      <c r="L308" s="394"/>
      <c r="M308" s="394"/>
      <c r="N308" s="375"/>
      <c r="O308" s="394"/>
      <c r="P308" s="394"/>
      <c r="Q308" s="394"/>
      <c r="R308" s="394"/>
      <c r="S308" s="394"/>
      <c r="T308" s="394"/>
      <c r="U308" s="394"/>
      <c r="V308" s="394"/>
      <c r="W308" s="394"/>
      <c r="X308" s="394"/>
      <c r="Y308" s="395"/>
      <c r="Z308" s="375"/>
      <c r="AA308" s="375"/>
      <c r="AB308" s="375"/>
      <c r="AC308" s="375"/>
      <c r="AD308" s="375"/>
      <c r="AE308" s="375"/>
      <c r="AF308" s="375"/>
      <c r="AG308" s="375"/>
      <c r="AH308" s="375"/>
      <c r="AI308" s="375"/>
      <c r="AJ308" s="375"/>
      <c r="AK308" s="375"/>
      <c r="AL308" s="375"/>
      <c r="AM308" s="375"/>
      <c r="AN308" s="375"/>
      <c r="AO308" s="375"/>
      <c r="AP308" s="375"/>
      <c r="AQ308" s="375"/>
      <c r="AR308" s="375"/>
      <c r="AS308" s="375"/>
      <c r="AT308" s="375"/>
      <c r="AU308" s="375"/>
      <c r="AV308" s="375"/>
      <c r="AW308" s="375"/>
      <c r="AX308" s="375"/>
      <c r="AY308" s="375"/>
      <c r="AZ308" s="375"/>
      <c r="BA308" s="375"/>
      <c r="BB308" s="375"/>
      <c r="BC308" s="375"/>
      <c r="BD308" s="375"/>
    </row>
    <row r="309" spans="1:56" x14ac:dyDescent="0.2">
      <c r="A309" s="375"/>
      <c r="B309" s="375"/>
      <c r="C309" s="394"/>
      <c r="D309" s="394"/>
      <c r="E309" s="394"/>
      <c r="F309" s="394"/>
      <c r="G309" s="394"/>
      <c r="H309" s="375"/>
      <c r="I309" s="394"/>
      <c r="J309" s="394"/>
      <c r="K309" s="394"/>
      <c r="L309" s="394"/>
      <c r="M309" s="394"/>
      <c r="N309" s="375"/>
      <c r="O309" s="394"/>
      <c r="P309" s="394"/>
      <c r="Q309" s="394"/>
      <c r="R309" s="394"/>
      <c r="S309" s="394"/>
      <c r="T309" s="394"/>
      <c r="U309" s="394"/>
      <c r="V309" s="394"/>
      <c r="W309" s="394"/>
      <c r="X309" s="394"/>
      <c r="Y309" s="395"/>
      <c r="Z309" s="375"/>
      <c r="AA309" s="375"/>
      <c r="AB309" s="375"/>
      <c r="AC309" s="375"/>
      <c r="AD309" s="375"/>
      <c r="AE309" s="375"/>
      <c r="AF309" s="375"/>
      <c r="AG309" s="375"/>
      <c r="AH309" s="375"/>
      <c r="AI309" s="375"/>
      <c r="AJ309" s="375"/>
      <c r="AK309" s="375"/>
      <c r="AL309" s="375"/>
      <c r="AM309" s="375"/>
      <c r="AN309" s="375"/>
      <c r="AO309" s="375"/>
      <c r="AP309" s="375"/>
      <c r="AQ309" s="375"/>
      <c r="AR309" s="375"/>
      <c r="AS309" s="375"/>
      <c r="AT309" s="375"/>
      <c r="AU309" s="375"/>
      <c r="AV309" s="375"/>
      <c r="AW309" s="375"/>
      <c r="AX309" s="375"/>
      <c r="AY309" s="375"/>
      <c r="AZ309" s="375"/>
      <c r="BA309" s="375"/>
      <c r="BB309" s="375"/>
      <c r="BC309" s="375"/>
      <c r="BD309" s="375"/>
    </row>
    <row r="310" spans="1:56" x14ac:dyDescent="0.2">
      <c r="A310" s="375"/>
      <c r="B310" s="375"/>
      <c r="C310" s="394"/>
      <c r="D310" s="394"/>
      <c r="E310" s="394"/>
      <c r="F310" s="394"/>
      <c r="G310" s="394"/>
      <c r="H310" s="375"/>
      <c r="I310" s="394"/>
      <c r="J310" s="394"/>
      <c r="K310" s="394"/>
      <c r="L310" s="394"/>
      <c r="M310" s="394"/>
      <c r="N310" s="375"/>
      <c r="O310" s="394"/>
      <c r="P310" s="394"/>
      <c r="Q310" s="394"/>
      <c r="R310" s="394"/>
      <c r="S310" s="394"/>
      <c r="T310" s="394"/>
      <c r="U310" s="394"/>
      <c r="V310" s="394"/>
      <c r="W310" s="394"/>
      <c r="X310" s="394"/>
      <c r="Y310" s="395"/>
      <c r="Z310" s="375"/>
      <c r="AA310" s="375"/>
      <c r="AB310" s="375"/>
      <c r="AC310" s="375"/>
      <c r="AD310" s="375"/>
      <c r="AE310" s="375"/>
      <c r="AF310" s="375"/>
      <c r="AG310" s="375"/>
      <c r="AH310" s="375"/>
      <c r="AI310" s="375"/>
      <c r="AJ310" s="375"/>
      <c r="AK310" s="375"/>
      <c r="AL310" s="375"/>
      <c r="AM310" s="375"/>
      <c r="AN310" s="375"/>
      <c r="AO310" s="375"/>
      <c r="AP310" s="375"/>
      <c r="AQ310" s="375"/>
      <c r="AR310" s="375"/>
      <c r="AS310" s="375"/>
      <c r="AT310" s="375"/>
      <c r="AU310" s="375"/>
      <c r="AV310" s="375"/>
      <c r="AW310" s="375"/>
      <c r="AX310" s="375"/>
      <c r="AY310" s="375"/>
      <c r="AZ310" s="375"/>
      <c r="BA310" s="375"/>
      <c r="BB310" s="375"/>
      <c r="BC310" s="375"/>
      <c r="BD310" s="375"/>
    </row>
  </sheetData>
  <mergeCells count="18">
    <mergeCell ref="C3:G3"/>
    <mergeCell ref="I3:M3"/>
    <mergeCell ref="O3:S3"/>
    <mergeCell ref="U3:Y3"/>
    <mergeCell ref="C4:G4"/>
    <mergeCell ref="I4:M4"/>
    <mergeCell ref="O4:S4"/>
    <mergeCell ref="U4:Y4"/>
    <mergeCell ref="U51:Y51"/>
    <mergeCell ref="C50:G50"/>
    <mergeCell ref="I50:M50"/>
    <mergeCell ref="O50:S50"/>
    <mergeCell ref="U50:Y50"/>
    <mergeCell ref="A53:B53"/>
    <mergeCell ref="A6:B6"/>
    <mergeCell ref="C51:G51"/>
    <mergeCell ref="I51:M51"/>
    <mergeCell ref="O51:S51"/>
  </mergeCells>
  <hyperlinks>
    <hyperlink ref="B1" location="CONTENTS!A1" display="Contents"/>
  </hyperlinks>
  <printOptions horizontalCentered="1" verticalCentered="1"/>
  <pageMargins left="0.43307086614173229" right="0.43307086614173229" top="0.35433070866141736" bottom="0.55118110236220474" header="0.31496062992125984" footer="0.51181102362204722"/>
  <pageSetup paperSize="9" scale="58"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rowBreaks count="1" manualBreakCount="1">
    <brk id="49" max="25"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sheetPr>
  <dimension ref="A1:BC284"/>
  <sheetViews>
    <sheetView zoomScale="88" zoomScaleNormal="88" workbookViewId="0">
      <pane xSplit="2" ySplit="6" topLeftCell="C46"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8.5703125" customWidth="1"/>
    <col min="2" max="2" width="28.5703125" customWidth="1"/>
    <col min="3" max="6" width="12.42578125" customWidth="1"/>
    <col min="7" max="7" width="3.5703125" customWidth="1"/>
    <col min="8" max="11" width="12.42578125" customWidth="1"/>
    <col min="12" max="12" width="3.28515625" customWidth="1"/>
    <col min="13" max="16" width="12.42578125" customWidth="1"/>
    <col min="17" max="17" width="3.28515625" customWidth="1"/>
    <col min="18" max="21" width="12.42578125" customWidth="1"/>
  </cols>
  <sheetData>
    <row r="1" spans="1:55" ht="21" customHeight="1" x14ac:dyDescent="0.2">
      <c r="A1" s="1" t="s">
        <v>0</v>
      </c>
      <c r="B1" s="2" t="s">
        <v>648</v>
      </c>
      <c r="C1" s="4"/>
      <c r="D1" s="5"/>
      <c r="E1" s="5"/>
      <c r="F1" s="5"/>
      <c r="G1" s="6"/>
      <c r="H1" s="5"/>
      <c r="I1" s="7"/>
      <c r="J1" s="7"/>
      <c r="K1" s="5"/>
      <c r="L1" s="5"/>
      <c r="M1" s="5"/>
      <c r="N1" s="5"/>
      <c r="O1" s="5"/>
      <c r="P1" s="5"/>
      <c r="Q1" s="5"/>
      <c r="R1" s="5"/>
      <c r="S1" s="5"/>
      <c r="T1" s="5"/>
      <c r="U1" s="5"/>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row>
    <row r="2" spans="1:55" ht="30" customHeight="1" x14ac:dyDescent="0.2">
      <c r="A2" s="920" t="s">
        <v>239</v>
      </c>
      <c r="B2" s="921"/>
      <c r="C2" s="921"/>
      <c r="D2" s="921"/>
      <c r="E2" s="12"/>
      <c r="F2" s="12"/>
      <c r="G2" s="12"/>
      <c r="H2" s="12"/>
      <c r="I2" s="12"/>
      <c r="J2" s="12"/>
      <c r="K2" s="12"/>
      <c r="L2" s="12"/>
      <c r="M2" s="12"/>
      <c r="N2" s="12"/>
      <c r="O2" s="12"/>
      <c r="P2" s="12"/>
      <c r="Q2" s="12"/>
      <c r="R2" s="12"/>
      <c r="S2" s="12"/>
      <c r="T2" s="12"/>
      <c r="U2" s="165"/>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row>
    <row r="3" spans="1:55" ht="30" customHeight="1" x14ac:dyDescent="0.2">
      <c r="A3" s="823"/>
      <c r="B3" s="822"/>
      <c r="C3" s="928" t="s">
        <v>240</v>
      </c>
      <c r="D3" s="928"/>
      <c r="E3" s="928"/>
      <c r="F3" s="928"/>
      <c r="G3" s="928"/>
      <c r="H3" s="928"/>
      <c r="I3" s="928"/>
      <c r="J3" s="928"/>
      <c r="K3" s="928"/>
      <c r="L3" s="928"/>
      <c r="M3" s="928"/>
      <c r="N3" s="928"/>
      <c r="O3" s="928"/>
      <c r="P3" s="928"/>
      <c r="Q3" s="928"/>
      <c r="R3" s="928"/>
      <c r="S3" s="928"/>
      <c r="T3" s="928"/>
      <c r="U3" s="929"/>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row>
    <row r="4" spans="1:55" ht="24.95" customHeight="1" x14ac:dyDescent="0.2">
      <c r="A4" s="823"/>
      <c r="B4" s="822"/>
      <c r="C4" s="940" t="s">
        <v>241</v>
      </c>
      <c r="D4" s="940"/>
      <c r="E4" s="940"/>
      <c r="F4" s="940"/>
      <c r="G4" s="302"/>
      <c r="H4" s="940" t="s">
        <v>242</v>
      </c>
      <c r="I4" s="940"/>
      <c r="J4" s="940"/>
      <c r="K4" s="940"/>
      <c r="L4" s="822"/>
      <c r="M4" s="940" t="s">
        <v>243</v>
      </c>
      <c r="N4" s="940"/>
      <c r="O4" s="940"/>
      <c r="P4" s="940"/>
      <c r="Q4" s="822"/>
      <c r="R4" s="940" t="s">
        <v>244</v>
      </c>
      <c r="S4" s="940"/>
      <c r="T4" s="940"/>
      <c r="U4" s="941"/>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row>
    <row r="5" spans="1:55" ht="30" customHeight="1" x14ac:dyDescent="0.2">
      <c r="A5" s="823"/>
      <c r="B5" s="822"/>
      <c r="C5" s="222" t="s">
        <v>224</v>
      </c>
      <c r="D5" s="222" t="s">
        <v>223</v>
      </c>
      <c r="E5" s="222" t="s">
        <v>119</v>
      </c>
      <c r="F5" s="222" t="s">
        <v>120</v>
      </c>
      <c r="G5" s="302"/>
      <c r="H5" s="222" t="s">
        <v>224</v>
      </c>
      <c r="I5" s="222" t="s">
        <v>223</v>
      </c>
      <c r="J5" s="222" t="s">
        <v>119</v>
      </c>
      <c r="K5" s="222" t="s">
        <v>120</v>
      </c>
      <c r="L5" s="302"/>
      <c r="M5" s="222" t="s">
        <v>224</v>
      </c>
      <c r="N5" s="222" t="s">
        <v>223</v>
      </c>
      <c r="O5" s="222" t="s">
        <v>119</v>
      </c>
      <c r="P5" s="222" t="s">
        <v>120</v>
      </c>
      <c r="Q5" s="302"/>
      <c r="R5" s="222" t="s">
        <v>224</v>
      </c>
      <c r="S5" s="222" t="s">
        <v>223</v>
      </c>
      <c r="T5" s="222" t="s">
        <v>119</v>
      </c>
      <c r="U5" s="225" t="s">
        <v>120</v>
      </c>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row>
    <row r="6" spans="1:55" ht="30" customHeight="1" x14ac:dyDescent="0.2">
      <c r="A6" s="172" t="s">
        <v>11</v>
      </c>
      <c r="B6" s="134"/>
      <c r="C6" s="912">
        <f>SUM(C7:C48)</f>
        <v>78089</v>
      </c>
      <c r="D6" s="912">
        <f>SUM(D7:D48)</f>
        <v>30367</v>
      </c>
      <c r="E6" s="912">
        <f>SUM(E7:E48)</f>
        <v>33002</v>
      </c>
      <c r="F6" s="912">
        <f>SUM(C6:E6)</f>
        <v>141458</v>
      </c>
      <c r="G6" s="912"/>
      <c r="H6" s="913">
        <f>SUM(H7:H48)</f>
        <v>2562</v>
      </c>
      <c r="I6" s="913">
        <f>SUM(I7:I48)</f>
        <v>3569</v>
      </c>
      <c r="J6" s="913">
        <f>SUM(J7:J48)</f>
        <v>413</v>
      </c>
      <c r="K6" s="913">
        <f>SUM(H6:J6)</f>
        <v>6544</v>
      </c>
      <c r="L6" s="913"/>
      <c r="M6" s="913">
        <f>SUM(M7:M48)</f>
        <v>1692</v>
      </c>
      <c r="N6" s="913">
        <f>SUM(N7:N48)</f>
        <v>464</v>
      </c>
      <c r="O6" s="913">
        <f>SUM(O7:O48)</f>
        <v>6265</v>
      </c>
      <c r="P6" s="913">
        <f>SUM(M6:O6)</f>
        <v>8421</v>
      </c>
      <c r="Q6" s="912"/>
      <c r="R6" s="913">
        <f>C6+H6</f>
        <v>80651</v>
      </c>
      <c r="S6" s="913">
        <f t="shared" ref="S6:T6" si="0">D6+I6</f>
        <v>33936</v>
      </c>
      <c r="T6" s="913">
        <f t="shared" si="0"/>
        <v>33415</v>
      </c>
      <c r="U6" s="414">
        <f>F6+K6</f>
        <v>148002</v>
      </c>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row>
    <row r="7" spans="1:55" ht="15" customHeight="1" x14ac:dyDescent="0.2">
      <c r="A7" s="823"/>
      <c r="B7" s="822" t="s">
        <v>12</v>
      </c>
      <c r="C7" s="337" t="s">
        <v>22</v>
      </c>
      <c r="D7" s="337" t="s">
        <v>22</v>
      </c>
      <c r="E7" s="337" t="s">
        <v>22</v>
      </c>
      <c r="F7" s="349" t="s">
        <v>22</v>
      </c>
      <c r="G7" s="349"/>
      <c r="H7" s="337" t="s">
        <v>22</v>
      </c>
      <c r="I7" s="337" t="s">
        <v>22</v>
      </c>
      <c r="J7" s="337" t="s">
        <v>22</v>
      </c>
      <c r="K7" s="349" t="s">
        <v>22</v>
      </c>
      <c r="L7" s="405"/>
      <c r="M7" s="406" t="s">
        <v>22</v>
      </c>
      <c r="N7" s="406" t="s">
        <v>22</v>
      </c>
      <c r="O7" s="406" t="s">
        <v>22</v>
      </c>
      <c r="P7" s="407" t="s">
        <v>22</v>
      </c>
      <c r="Q7" s="405"/>
      <c r="R7" s="408" t="str">
        <f t="shared" ref="R7" si="1">IFERROR(C7+H7,"x")</f>
        <v>x</v>
      </c>
      <c r="S7" s="408" t="str">
        <f t="shared" ref="S7" si="2">IFERROR(D7+I7,"x")</f>
        <v>x</v>
      </c>
      <c r="T7" s="408" t="str">
        <f t="shared" ref="T7" si="3">IFERROR(E7+J7,"x")</f>
        <v>x</v>
      </c>
      <c r="U7" s="409" t="str">
        <f t="shared" ref="U7" si="4">IFERROR(F7+K7,"x")</f>
        <v>x</v>
      </c>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row>
    <row r="8" spans="1:55" ht="15" customHeight="1" x14ac:dyDescent="0.2">
      <c r="A8" s="823"/>
      <c r="B8" s="822" t="s">
        <v>13</v>
      </c>
      <c r="C8" s="337">
        <v>2338</v>
      </c>
      <c r="D8" s="337">
        <v>1057</v>
      </c>
      <c r="E8" s="337">
        <v>0</v>
      </c>
      <c r="F8" s="349">
        <v>3395</v>
      </c>
      <c r="G8" s="410"/>
      <c r="H8" s="337">
        <v>45</v>
      </c>
      <c r="I8" s="337">
        <v>72</v>
      </c>
      <c r="J8" s="337">
        <v>0</v>
      </c>
      <c r="K8" s="349">
        <v>117</v>
      </c>
      <c r="L8" s="411"/>
      <c r="M8" s="406">
        <v>0</v>
      </c>
      <c r="N8" s="406">
        <v>0</v>
      </c>
      <c r="O8" s="406">
        <v>0</v>
      </c>
      <c r="P8" s="407">
        <v>0</v>
      </c>
      <c r="Q8" s="411"/>
      <c r="R8" s="408">
        <f t="shared" ref="R8:R48" si="5">IFERROR(C8+H8,"x")</f>
        <v>2383</v>
      </c>
      <c r="S8" s="408">
        <f t="shared" ref="S8:S48" si="6">IFERROR(D8+I8,"x")</f>
        <v>1129</v>
      </c>
      <c r="T8" s="408">
        <f t="shared" ref="T8:T48" si="7">IFERROR(E8+J8,"x")</f>
        <v>0</v>
      </c>
      <c r="U8" s="409">
        <f t="shared" ref="U8:U48" si="8">IFERROR(F8+K8,"x")</f>
        <v>3512</v>
      </c>
      <c r="V8" s="824"/>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row>
    <row r="9" spans="1:55" ht="15" customHeight="1" x14ac:dyDescent="0.2">
      <c r="A9" s="823"/>
      <c r="B9" s="822" t="s">
        <v>14</v>
      </c>
      <c r="C9" s="337">
        <v>2178</v>
      </c>
      <c r="D9" s="337">
        <v>1339</v>
      </c>
      <c r="E9" s="337">
        <v>0</v>
      </c>
      <c r="F9" s="349">
        <v>3517</v>
      </c>
      <c r="G9" s="410"/>
      <c r="H9" s="337">
        <v>35</v>
      </c>
      <c r="I9" s="337">
        <v>112</v>
      </c>
      <c r="J9" s="337">
        <v>0</v>
      </c>
      <c r="K9" s="349">
        <v>147</v>
      </c>
      <c r="L9" s="411"/>
      <c r="M9" s="406">
        <v>0</v>
      </c>
      <c r="N9" s="406">
        <v>0</v>
      </c>
      <c r="O9" s="406">
        <v>0</v>
      </c>
      <c r="P9" s="407">
        <v>0</v>
      </c>
      <c r="Q9" s="411"/>
      <c r="R9" s="408">
        <f t="shared" si="5"/>
        <v>2213</v>
      </c>
      <c r="S9" s="408">
        <f t="shared" si="6"/>
        <v>1451</v>
      </c>
      <c r="T9" s="408">
        <f t="shared" si="7"/>
        <v>0</v>
      </c>
      <c r="U9" s="409">
        <f t="shared" si="8"/>
        <v>3664</v>
      </c>
      <c r="V9" s="824"/>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row>
    <row r="10" spans="1:55" ht="15" customHeight="1" x14ac:dyDescent="0.2">
      <c r="A10" s="823"/>
      <c r="B10" s="822" t="s">
        <v>15</v>
      </c>
      <c r="C10" s="337">
        <v>2325</v>
      </c>
      <c r="D10" s="337">
        <v>1232</v>
      </c>
      <c r="E10" s="337">
        <v>0</v>
      </c>
      <c r="F10" s="349">
        <v>3557</v>
      </c>
      <c r="G10" s="410"/>
      <c r="H10" s="337">
        <v>74</v>
      </c>
      <c r="I10" s="337">
        <v>145</v>
      </c>
      <c r="J10" s="337">
        <v>0</v>
      </c>
      <c r="K10" s="349">
        <v>219</v>
      </c>
      <c r="L10" s="411"/>
      <c r="M10" s="406">
        <v>1692</v>
      </c>
      <c r="N10" s="406">
        <v>464</v>
      </c>
      <c r="O10" s="406">
        <v>0</v>
      </c>
      <c r="P10" s="407">
        <v>2156</v>
      </c>
      <c r="Q10" s="411"/>
      <c r="R10" s="408">
        <f t="shared" si="5"/>
        <v>2399</v>
      </c>
      <c r="S10" s="408">
        <f t="shared" si="6"/>
        <v>1377</v>
      </c>
      <c r="T10" s="408">
        <f t="shared" si="7"/>
        <v>0</v>
      </c>
      <c r="U10" s="409">
        <f t="shared" si="8"/>
        <v>3776</v>
      </c>
      <c r="V10" s="824"/>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row>
    <row r="11" spans="1:55" ht="15" customHeight="1" x14ac:dyDescent="0.2">
      <c r="A11" s="823"/>
      <c r="B11" s="822" t="s">
        <v>16</v>
      </c>
      <c r="C11" s="337">
        <v>0</v>
      </c>
      <c r="D11" s="337">
        <v>0</v>
      </c>
      <c r="E11" s="337">
        <v>0</v>
      </c>
      <c r="F11" s="349">
        <v>0</v>
      </c>
      <c r="G11" s="349"/>
      <c r="H11" s="337">
        <v>0</v>
      </c>
      <c r="I11" s="337">
        <v>1</v>
      </c>
      <c r="J11" s="337">
        <v>0</v>
      </c>
      <c r="K11" s="349">
        <v>1</v>
      </c>
      <c r="L11" s="405"/>
      <c r="M11" s="406">
        <v>0</v>
      </c>
      <c r="N11" s="406">
        <v>0</v>
      </c>
      <c r="O11" s="406">
        <v>0</v>
      </c>
      <c r="P11" s="407">
        <v>0</v>
      </c>
      <c r="Q11" s="405"/>
      <c r="R11" s="408">
        <f t="shared" si="5"/>
        <v>0</v>
      </c>
      <c r="S11" s="408">
        <f t="shared" si="6"/>
        <v>1</v>
      </c>
      <c r="T11" s="408">
        <f t="shared" si="7"/>
        <v>0</v>
      </c>
      <c r="U11" s="409">
        <f t="shared" si="8"/>
        <v>1</v>
      </c>
      <c r="V11" s="824"/>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row>
    <row r="12" spans="1:55" ht="15" customHeight="1" x14ac:dyDescent="0.2">
      <c r="A12" s="823"/>
      <c r="B12" s="822" t="s">
        <v>17</v>
      </c>
      <c r="C12" s="337" t="s">
        <v>22</v>
      </c>
      <c r="D12" s="337" t="s">
        <v>22</v>
      </c>
      <c r="E12" s="337" t="s">
        <v>22</v>
      </c>
      <c r="F12" s="349" t="s">
        <v>22</v>
      </c>
      <c r="G12" s="349"/>
      <c r="H12" s="337" t="s">
        <v>22</v>
      </c>
      <c r="I12" s="337" t="s">
        <v>22</v>
      </c>
      <c r="J12" s="337" t="s">
        <v>22</v>
      </c>
      <c r="K12" s="349" t="s">
        <v>22</v>
      </c>
      <c r="L12" s="405"/>
      <c r="M12" s="406" t="s">
        <v>22</v>
      </c>
      <c r="N12" s="406" t="s">
        <v>22</v>
      </c>
      <c r="O12" s="406" t="s">
        <v>22</v>
      </c>
      <c r="P12" s="407" t="s">
        <v>22</v>
      </c>
      <c r="Q12" s="405"/>
      <c r="R12" s="408" t="str">
        <f t="shared" si="5"/>
        <v>x</v>
      </c>
      <c r="S12" s="408" t="str">
        <f t="shared" si="6"/>
        <v>x</v>
      </c>
      <c r="T12" s="408" t="str">
        <f t="shared" si="7"/>
        <v>x</v>
      </c>
      <c r="U12" s="409" t="str">
        <f t="shared" si="8"/>
        <v>x</v>
      </c>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row>
    <row r="13" spans="1:55" ht="15" customHeight="1" x14ac:dyDescent="0.2">
      <c r="A13" s="823"/>
      <c r="B13" s="822" t="s">
        <v>18</v>
      </c>
      <c r="C13" s="337">
        <v>2046</v>
      </c>
      <c r="D13" s="337">
        <v>1359</v>
      </c>
      <c r="E13" s="337">
        <v>0</v>
      </c>
      <c r="F13" s="349">
        <v>3405</v>
      </c>
      <c r="G13" s="410"/>
      <c r="H13" s="337">
        <v>35</v>
      </c>
      <c r="I13" s="337">
        <v>78</v>
      </c>
      <c r="J13" s="337">
        <v>0</v>
      </c>
      <c r="K13" s="349">
        <v>113</v>
      </c>
      <c r="L13" s="411"/>
      <c r="M13" s="406">
        <v>0</v>
      </c>
      <c r="N13" s="406">
        <v>0</v>
      </c>
      <c r="O13" s="406">
        <v>0</v>
      </c>
      <c r="P13" s="407">
        <v>0</v>
      </c>
      <c r="Q13" s="411"/>
      <c r="R13" s="408">
        <f t="shared" si="5"/>
        <v>2081</v>
      </c>
      <c r="S13" s="408">
        <f t="shared" si="6"/>
        <v>1437</v>
      </c>
      <c r="T13" s="408">
        <f t="shared" si="7"/>
        <v>0</v>
      </c>
      <c r="U13" s="409">
        <f t="shared" si="8"/>
        <v>3518</v>
      </c>
      <c r="V13" s="824"/>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row>
    <row r="14" spans="1:55" ht="15" customHeight="1" x14ac:dyDescent="0.2">
      <c r="A14" s="823"/>
      <c r="B14" s="822" t="s">
        <v>19</v>
      </c>
      <c r="C14" s="337">
        <v>2746</v>
      </c>
      <c r="D14" s="337">
        <v>1309</v>
      </c>
      <c r="E14" s="337">
        <v>0</v>
      </c>
      <c r="F14" s="349">
        <v>4055</v>
      </c>
      <c r="G14" s="410"/>
      <c r="H14" s="337">
        <v>57</v>
      </c>
      <c r="I14" s="337">
        <v>93</v>
      </c>
      <c r="J14" s="337">
        <v>0</v>
      </c>
      <c r="K14" s="349">
        <v>150</v>
      </c>
      <c r="L14" s="411"/>
      <c r="M14" s="406">
        <v>0</v>
      </c>
      <c r="N14" s="406">
        <v>0</v>
      </c>
      <c r="O14" s="406">
        <v>0</v>
      </c>
      <c r="P14" s="407">
        <v>0</v>
      </c>
      <c r="Q14" s="411"/>
      <c r="R14" s="408">
        <f t="shared" si="5"/>
        <v>2803</v>
      </c>
      <c r="S14" s="408">
        <f t="shared" si="6"/>
        <v>1402</v>
      </c>
      <c r="T14" s="408">
        <f t="shared" si="7"/>
        <v>0</v>
      </c>
      <c r="U14" s="409">
        <f t="shared" si="8"/>
        <v>4205</v>
      </c>
      <c r="V14" s="824"/>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row>
    <row r="15" spans="1:55" ht="15" customHeight="1" x14ac:dyDescent="0.2">
      <c r="A15" s="823"/>
      <c r="B15" s="822" t="s">
        <v>20</v>
      </c>
      <c r="C15" s="337">
        <v>4337</v>
      </c>
      <c r="D15" s="337">
        <v>3087</v>
      </c>
      <c r="E15" s="337">
        <v>0</v>
      </c>
      <c r="F15" s="349">
        <v>7424</v>
      </c>
      <c r="G15" s="410"/>
      <c r="H15" s="337">
        <v>115</v>
      </c>
      <c r="I15" s="337">
        <v>267</v>
      </c>
      <c r="J15" s="337">
        <v>0</v>
      </c>
      <c r="K15" s="349">
        <v>382</v>
      </c>
      <c r="L15" s="411"/>
      <c r="M15" s="406">
        <v>0</v>
      </c>
      <c r="N15" s="406">
        <v>0</v>
      </c>
      <c r="O15" s="406">
        <v>0</v>
      </c>
      <c r="P15" s="407">
        <v>0</v>
      </c>
      <c r="Q15" s="411"/>
      <c r="R15" s="408">
        <f t="shared" si="5"/>
        <v>4452</v>
      </c>
      <c r="S15" s="408">
        <f t="shared" si="6"/>
        <v>3354</v>
      </c>
      <c r="T15" s="408">
        <f t="shared" si="7"/>
        <v>0</v>
      </c>
      <c r="U15" s="409">
        <f t="shared" si="8"/>
        <v>7806</v>
      </c>
      <c r="V15" s="824"/>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row>
    <row r="16" spans="1:55" ht="15" customHeight="1" x14ac:dyDescent="0.2">
      <c r="A16" s="823"/>
      <c r="B16" s="822" t="s">
        <v>21</v>
      </c>
      <c r="C16" s="337" t="s">
        <v>22</v>
      </c>
      <c r="D16" s="337" t="s">
        <v>22</v>
      </c>
      <c r="E16" s="337" t="s">
        <v>22</v>
      </c>
      <c r="F16" s="349" t="s">
        <v>22</v>
      </c>
      <c r="G16" s="349"/>
      <c r="H16" s="337" t="s">
        <v>22</v>
      </c>
      <c r="I16" s="337" t="s">
        <v>22</v>
      </c>
      <c r="J16" s="337" t="s">
        <v>22</v>
      </c>
      <c r="K16" s="349" t="s">
        <v>22</v>
      </c>
      <c r="L16" s="405"/>
      <c r="M16" s="406" t="s">
        <v>22</v>
      </c>
      <c r="N16" s="406" t="s">
        <v>22</v>
      </c>
      <c r="O16" s="406" t="s">
        <v>22</v>
      </c>
      <c r="P16" s="407" t="s">
        <v>22</v>
      </c>
      <c r="Q16" s="405"/>
      <c r="R16" s="408" t="str">
        <f t="shared" si="5"/>
        <v>x</v>
      </c>
      <c r="S16" s="408" t="str">
        <f t="shared" si="6"/>
        <v>x</v>
      </c>
      <c r="T16" s="408" t="str">
        <f t="shared" si="7"/>
        <v>x</v>
      </c>
      <c r="U16" s="409" t="str">
        <f t="shared" si="8"/>
        <v>x</v>
      </c>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row>
    <row r="17" spans="1:55" ht="15" customHeight="1" x14ac:dyDescent="0.2">
      <c r="A17" s="823"/>
      <c r="B17" s="822" t="s">
        <v>23</v>
      </c>
      <c r="C17" s="337" t="s">
        <v>22</v>
      </c>
      <c r="D17" s="337" t="s">
        <v>22</v>
      </c>
      <c r="E17" s="337" t="s">
        <v>22</v>
      </c>
      <c r="F17" s="349" t="s">
        <v>22</v>
      </c>
      <c r="G17" s="349"/>
      <c r="H17" s="337" t="s">
        <v>22</v>
      </c>
      <c r="I17" s="337" t="s">
        <v>22</v>
      </c>
      <c r="J17" s="337" t="s">
        <v>22</v>
      </c>
      <c r="K17" s="349" t="s">
        <v>22</v>
      </c>
      <c r="L17" s="405"/>
      <c r="M17" s="406" t="s">
        <v>22</v>
      </c>
      <c r="N17" s="406" t="s">
        <v>22</v>
      </c>
      <c r="O17" s="406" t="s">
        <v>22</v>
      </c>
      <c r="P17" s="407" t="s">
        <v>22</v>
      </c>
      <c r="Q17" s="405"/>
      <c r="R17" s="408" t="str">
        <f t="shared" si="5"/>
        <v>x</v>
      </c>
      <c r="S17" s="408" t="str">
        <f t="shared" si="6"/>
        <v>x</v>
      </c>
      <c r="T17" s="408" t="str">
        <f t="shared" si="7"/>
        <v>x</v>
      </c>
      <c r="U17" s="409" t="str">
        <f t="shared" si="8"/>
        <v>x</v>
      </c>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row>
    <row r="18" spans="1:55" ht="15" customHeight="1" x14ac:dyDescent="0.2">
      <c r="A18" s="823"/>
      <c r="B18" s="822" t="s">
        <v>24</v>
      </c>
      <c r="C18" s="337">
        <v>1160</v>
      </c>
      <c r="D18" s="337">
        <v>1118</v>
      </c>
      <c r="E18" s="337">
        <v>0</v>
      </c>
      <c r="F18" s="349">
        <v>2278</v>
      </c>
      <c r="G18" s="410"/>
      <c r="H18" s="337">
        <v>28</v>
      </c>
      <c r="I18" s="337">
        <v>71</v>
      </c>
      <c r="J18" s="337">
        <v>0</v>
      </c>
      <c r="K18" s="349">
        <v>99</v>
      </c>
      <c r="L18" s="411"/>
      <c r="M18" s="406">
        <v>0</v>
      </c>
      <c r="N18" s="406">
        <v>0</v>
      </c>
      <c r="O18" s="406">
        <v>0</v>
      </c>
      <c r="P18" s="407">
        <v>0</v>
      </c>
      <c r="Q18" s="411"/>
      <c r="R18" s="408">
        <f t="shared" si="5"/>
        <v>1188</v>
      </c>
      <c r="S18" s="408">
        <f t="shared" si="6"/>
        <v>1189</v>
      </c>
      <c r="T18" s="408">
        <f t="shared" si="7"/>
        <v>0</v>
      </c>
      <c r="U18" s="409">
        <f t="shared" si="8"/>
        <v>2377</v>
      </c>
      <c r="V18" s="824"/>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row>
    <row r="19" spans="1:55" ht="15" customHeight="1" x14ac:dyDescent="0.2">
      <c r="A19" s="823"/>
      <c r="B19" s="822" t="s">
        <v>25</v>
      </c>
      <c r="C19" s="337">
        <v>4942</v>
      </c>
      <c r="D19" s="337">
        <v>3</v>
      </c>
      <c r="E19" s="337">
        <v>0</v>
      </c>
      <c r="F19" s="349">
        <v>4945</v>
      </c>
      <c r="G19" s="410"/>
      <c r="H19" s="337">
        <v>150</v>
      </c>
      <c r="I19" s="337">
        <v>271</v>
      </c>
      <c r="J19" s="337">
        <v>0</v>
      </c>
      <c r="K19" s="349">
        <v>421</v>
      </c>
      <c r="L19" s="411"/>
      <c r="M19" s="406">
        <v>0</v>
      </c>
      <c r="N19" s="406">
        <v>0</v>
      </c>
      <c r="O19" s="406">
        <v>0</v>
      </c>
      <c r="P19" s="407">
        <v>0</v>
      </c>
      <c r="Q19" s="411"/>
      <c r="R19" s="408">
        <f t="shared" si="5"/>
        <v>5092</v>
      </c>
      <c r="S19" s="408">
        <f t="shared" si="6"/>
        <v>274</v>
      </c>
      <c r="T19" s="408">
        <f t="shared" si="7"/>
        <v>0</v>
      </c>
      <c r="U19" s="409">
        <f t="shared" si="8"/>
        <v>5366</v>
      </c>
      <c r="V19" s="824"/>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row>
    <row r="20" spans="1:55" ht="15" customHeight="1" x14ac:dyDescent="0.2">
      <c r="A20" s="823"/>
      <c r="B20" s="822" t="s">
        <v>26</v>
      </c>
      <c r="C20" s="337">
        <v>1968</v>
      </c>
      <c r="D20" s="337">
        <v>1282</v>
      </c>
      <c r="E20" s="337">
        <v>0</v>
      </c>
      <c r="F20" s="349">
        <v>3250</v>
      </c>
      <c r="G20" s="410"/>
      <c r="H20" s="406">
        <v>0</v>
      </c>
      <c r="I20" s="406">
        <v>0</v>
      </c>
      <c r="J20" s="406">
        <v>0</v>
      </c>
      <c r="K20" s="407">
        <v>0</v>
      </c>
      <c r="L20" s="411"/>
      <c r="M20" s="406">
        <v>0</v>
      </c>
      <c r="N20" s="406">
        <v>0</v>
      </c>
      <c r="O20" s="406">
        <v>0</v>
      </c>
      <c r="P20" s="407">
        <v>0</v>
      </c>
      <c r="Q20" s="411"/>
      <c r="R20" s="408">
        <f t="shared" si="5"/>
        <v>1968</v>
      </c>
      <c r="S20" s="408">
        <f t="shared" si="6"/>
        <v>1282</v>
      </c>
      <c r="T20" s="408">
        <f t="shared" si="7"/>
        <v>0</v>
      </c>
      <c r="U20" s="409">
        <f t="shared" si="8"/>
        <v>3250</v>
      </c>
      <c r="V20" s="824"/>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row>
    <row r="21" spans="1:55" ht="15" customHeight="1" x14ac:dyDescent="0.2">
      <c r="A21" s="823"/>
      <c r="B21" s="822" t="s">
        <v>70</v>
      </c>
      <c r="C21" s="337" t="s">
        <v>22</v>
      </c>
      <c r="D21" s="337" t="s">
        <v>22</v>
      </c>
      <c r="E21" s="337" t="s">
        <v>22</v>
      </c>
      <c r="F21" s="349" t="s">
        <v>22</v>
      </c>
      <c r="G21" s="349"/>
      <c r="H21" s="337" t="s">
        <v>22</v>
      </c>
      <c r="I21" s="337" t="s">
        <v>22</v>
      </c>
      <c r="J21" s="337" t="s">
        <v>22</v>
      </c>
      <c r="K21" s="349" t="s">
        <v>22</v>
      </c>
      <c r="L21" s="405"/>
      <c r="M21" s="406" t="s">
        <v>22</v>
      </c>
      <c r="N21" s="406" t="s">
        <v>22</v>
      </c>
      <c r="O21" s="406" t="s">
        <v>22</v>
      </c>
      <c r="P21" s="407" t="s">
        <v>22</v>
      </c>
      <c r="Q21" s="405"/>
      <c r="R21" s="408" t="str">
        <f t="shared" si="5"/>
        <v>x</v>
      </c>
      <c r="S21" s="408" t="str">
        <f t="shared" si="6"/>
        <v>x</v>
      </c>
      <c r="T21" s="408" t="str">
        <f t="shared" si="7"/>
        <v>x</v>
      </c>
      <c r="U21" s="409" t="str">
        <f t="shared" si="8"/>
        <v>x</v>
      </c>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row>
    <row r="22" spans="1:55" ht="15" customHeight="1" x14ac:dyDescent="0.2">
      <c r="A22" s="823"/>
      <c r="B22" s="822" t="s">
        <v>28</v>
      </c>
      <c r="C22" s="337" t="s">
        <v>22</v>
      </c>
      <c r="D22" s="337" t="s">
        <v>22</v>
      </c>
      <c r="E22" s="337" t="s">
        <v>22</v>
      </c>
      <c r="F22" s="349" t="s">
        <v>22</v>
      </c>
      <c r="G22" s="349"/>
      <c r="H22" s="337" t="s">
        <v>22</v>
      </c>
      <c r="I22" s="337" t="s">
        <v>22</v>
      </c>
      <c r="J22" s="337" t="s">
        <v>22</v>
      </c>
      <c r="K22" s="349" t="s">
        <v>22</v>
      </c>
      <c r="L22" s="405"/>
      <c r="M22" s="406" t="s">
        <v>22</v>
      </c>
      <c r="N22" s="406" t="s">
        <v>22</v>
      </c>
      <c r="O22" s="406" t="s">
        <v>22</v>
      </c>
      <c r="P22" s="407" t="s">
        <v>22</v>
      </c>
      <c r="Q22" s="405"/>
      <c r="R22" s="408" t="str">
        <f t="shared" si="5"/>
        <v>x</v>
      </c>
      <c r="S22" s="408" t="str">
        <f t="shared" si="6"/>
        <v>x</v>
      </c>
      <c r="T22" s="408" t="str">
        <f t="shared" si="7"/>
        <v>x</v>
      </c>
      <c r="U22" s="409" t="str">
        <f t="shared" si="8"/>
        <v>x</v>
      </c>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row>
    <row r="23" spans="1:55" ht="15" customHeight="1" x14ac:dyDescent="0.2">
      <c r="A23" s="823"/>
      <c r="B23" s="822" t="s">
        <v>29</v>
      </c>
      <c r="C23" s="337" t="s">
        <v>22</v>
      </c>
      <c r="D23" s="337" t="s">
        <v>22</v>
      </c>
      <c r="E23" s="337" t="s">
        <v>22</v>
      </c>
      <c r="F23" s="349" t="s">
        <v>22</v>
      </c>
      <c r="G23" s="349"/>
      <c r="H23" s="337" t="s">
        <v>22</v>
      </c>
      <c r="I23" s="337" t="s">
        <v>22</v>
      </c>
      <c r="J23" s="337" t="s">
        <v>22</v>
      </c>
      <c r="K23" s="349" t="s">
        <v>22</v>
      </c>
      <c r="L23" s="405"/>
      <c r="M23" s="406" t="s">
        <v>22</v>
      </c>
      <c r="N23" s="406" t="s">
        <v>22</v>
      </c>
      <c r="O23" s="406" t="s">
        <v>22</v>
      </c>
      <c r="P23" s="407" t="s">
        <v>22</v>
      </c>
      <c r="Q23" s="405"/>
      <c r="R23" s="408" t="str">
        <f t="shared" si="5"/>
        <v>x</v>
      </c>
      <c r="S23" s="408" t="str">
        <f t="shared" si="6"/>
        <v>x</v>
      </c>
      <c r="T23" s="408" t="str">
        <f t="shared" si="7"/>
        <v>x</v>
      </c>
      <c r="U23" s="409" t="str">
        <f t="shared" si="8"/>
        <v>x</v>
      </c>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row>
    <row r="24" spans="1:55" ht="15" customHeight="1" x14ac:dyDescent="0.2">
      <c r="A24" s="823"/>
      <c r="B24" s="822" t="s">
        <v>30</v>
      </c>
      <c r="C24" s="337">
        <v>2604</v>
      </c>
      <c r="D24" s="337">
        <v>1658</v>
      </c>
      <c r="E24" s="337">
        <v>0</v>
      </c>
      <c r="F24" s="349">
        <v>4262</v>
      </c>
      <c r="G24" s="410"/>
      <c r="H24" s="337">
        <v>58</v>
      </c>
      <c r="I24" s="337">
        <v>135</v>
      </c>
      <c r="J24" s="337">
        <v>0</v>
      </c>
      <c r="K24" s="349">
        <v>193</v>
      </c>
      <c r="L24" s="411"/>
      <c r="M24" s="406">
        <v>0</v>
      </c>
      <c r="N24" s="406">
        <v>0</v>
      </c>
      <c r="O24" s="406">
        <v>0</v>
      </c>
      <c r="P24" s="407">
        <v>0</v>
      </c>
      <c r="Q24" s="411"/>
      <c r="R24" s="408">
        <f t="shared" si="5"/>
        <v>2662</v>
      </c>
      <c r="S24" s="408">
        <f t="shared" si="6"/>
        <v>1793</v>
      </c>
      <c r="T24" s="408">
        <f t="shared" si="7"/>
        <v>0</v>
      </c>
      <c r="U24" s="409">
        <f t="shared" si="8"/>
        <v>4455</v>
      </c>
      <c r="V24" s="824"/>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row>
    <row r="25" spans="1:55" ht="15" customHeight="1" x14ac:dyDescent="0.2">
      <c r="A25" s="823"/>
      <c r="B25" s="822" t="s">
        <v>31</v>
      </c>
      <c r="C25" s="337">
        <v>4892</v>
      </c>
      <c r="D25" s="337">
        <v>1601</v>
      </c>
      <c r="E25" s="337">
        <v>0</v>
      </c>
      <c r="F25" s="349">
        <v>6493</v>
      </c>
      <c r="G25" s="410"/>
      <c r="H25" s="337">
        <v>111</v>
      </c>
      <c r="I25" s="337">
        <v>126</v>
      </c>
      <c r="J25" s="337">
        <v>0</v>
      </c>
      <c r="K25" s="349">
        <v>237</v>
      </c>
      <c r="L25" s="411"/>
      <c r="M25" s="406">
        <v>0</v>
      </c>
      <c r="N25" s="406">
        <v>0</v>
      </c>
      <c r="O25" s="406">
        <v>0</v>
      </c>
      <c r="P25" s="407">
        <v>0</v>
      </c>
      <c r="Q25" s="411"/>
      <c r="R25" s="408">
        <f t="shared" si="5"/>
        <v>5003</v>
      </c>
      <c r="S25" s="408">
        <f t="shared" si="6"/>
        <v>1727</v>
      </c>
      <c r="T25" s="408">
        <f t="shared" si="7"/>
        <v>0</v>
      </c>
      <c r="U25" s="409">
        <f t="shared" si="8"/>
        <v>6730</v>
      </c>
      <c r="V25" s="824"/>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row>
    <row r="26" spans="1:55" ht="15" customHeight="1" x14ac:dyDescent="0.2">
      <c r="A26" s="823"/>
      <c r="B26" s="822" t="s">
        <v>32</v>
      </c>
      <c r="C26" s="337">
        <v>7952</v>
      </c>
      <c r="D26" s="337">
        <v>2</v>
      </c>
      <c r="E26" s="337">
        <v>0</v>
      </c>
      <c r="F26" s="349">
        <v>7954</v>
      </c>
      <c r="G26" s="410"/>
      <c r="H26" s="337">
        <v>230</v>
      </c>
      <c r="I26" s="337">
        <v>261</v>
      </c>
      <c r="J26" s="337">
        <v>0</v>
      </c>
      <c r="K26" s="349">
        <v>491</v>
      </c>
      <c r="L26" s="411"/>
      <c r="M26" s="406">
        <v>0</v>
      </c>
      <c r="N26" s="406">
        <v>0</v>
      </c>
      <c r="O26" s="406">
        <v>0</v>
      </c>
      <c r="P26" s="407">
        <v>0</v>
      </c>
      <c r="Q26" s="411"/>
      <c r="R26" s="408">
        <f t="shared" si="5"/>
        <v>8182</v>
      </c>
      <c r="S26" s="408">
        <f t="shared" si="6"/>
        <v>263</v>
      </c>
      <c r="T26" s="408">
        <f t="shared" si="7"/>
        <v>0</v>
      </c>
      <c r="U26" s="409">
        <f t="shared" si="8"/>
        <v>8445</v>
      </c>
      <c r="V26" s="824"/>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row>
    <row r="27" spans="1:55" ht="15" customHeight="1" x14ac:dyDescent="0.2">
      <c r="A27" s="823"/>
      <c r="B27" s="822" t="s">
        <v>33</v>
      </c>
      <c r="C27" s="337">
        <v>2899</v>
      </c>
      <c r="D27" s="337">
        <v>1266</v>
      </c>
      <c r="E27" s="337">
        <v>26</v>
      </c>
      <c r="F27" s="349">
        <v>4191</v>
      </c>
      <c r="G27" s="349"/>
      <c r="H27" s="337">
        <v>920</v>
      </c>
      <c r="I27" s="337">
        <v>507</v>
      </c>
      <c r="J27" s="337">
        <v>14</v>
      </c>
      <c r="K27" s="349">
        <v>1441</v>
      </c>
      <c r="L27" s="405"/>
      <c r="M27" s="406">
        <v>0</v>
      </c>
      <c r="N27" s="406">
        <v>0</v>
      </c>
      <c r="O27" s="406">
        <v>0</v>
      </c>
      <c r="P27" s="407">
        <v>0</v>
      </c>
      <c r="Q27" s="405"/>
      <c r="R27" s="408">
        <f t="shared" si="5"/>
        <v>3819</v>
      </c>
      <c r="S27" s="408">
        <f t="shared" si="6"/>
        <v>1773</v>
      </c>
      <c r="T27" s="408">
        <f t="shared" si="7"/>
        <v>40</v>
      </c>
      <c r="U27" s="409">
        <f t="shared" si="8"/>
        <v>5632</v>
      </c>
      <c r="V27" s="824"/>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row>
    <row r="28" spans="1:55" ht="15" customHeight="1" x14ac:dyDescent="0.2">
      <c r="A28" s="823"/>
      <c r="B28" s="822" t="s">
        <v>34</v>
      </c>
      <c r="C28" s="337">
        <v>3052</v>
      </c>
      <c r="D28" s="337">
        <v>1600</v>
      </c>
      <c r="E28" s="337">
        <v>0</v>
      </c>
      <c r="F28" s="349">
        <v>4652</v>
      </c>
      <c r="G28" s="410"/>
      <c r="H28" s="337">
        <v>76</v>
      </c>
      <c r="I28" s="337">
        <v>131</v>
      </c>
      <c r="J28" s="337">
        <v>0</v>
      </c>
      <c r="K28" s="349">
        <v>207</v>
      </c>
      <c r="L28" s="411"/>
      <c r="M28" s="406">
        <v>0</v>
      </c>
      <c r="N28" s="406">
        <v>0</v>
      </c>
      <c r="O28" s="406">
        <v>0</v>
      </c>
      <c r="P28" s="407">
        <v>0</v>
      </c>
      <c r="Q28" s="411"/>
      <c r="R28" s="408">
        <f t="shared" si="5"/>
        <v>3128</v>
      </c>
      <c r="S28" s="408">
        <f t="shared" si="6"/>
        <v>1731</v>
      </c>
      <c r="T28" s="408">
        <f t="shared" si="7"/>
        <v>0</v>
      </c>
      <c r="U28" s="409">
        <f t="shared" si="8"/>
        <v>4859</v>
      </c>
      <c r="V28" s="824"/>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row>
    <row r="29" spans="1:55" ht="15" customHeight="1" x14ac:dyDescent="0.2">
      <c r="A29" s="823"/>
      <c r="B29" s="822" t="s">
        <v>35</v>
      </c>
      <c r="C29" s="337">
        <v>1516</v>
      </c>
      <c r="D29" s="337">
        <v>1</v>
      </c>
      <c r="E29" s="337">
        <v>0</v>
      </c>
      <c r="F29" s="349">
        <v>1517</v>
      </c>
      <c r="G29" s="410"/>
      <c r="H29" s="337">
        <v>25</v>
      </c>
      <c r="I29" s="337">
        <v>88</v>
      </c>
      <c r="J29" s="337">
        <v>0</v>
      </c>
      <c r="K29" s="349">
        <v>113</v>
      </c>
      <c r="L29" s="411"/>
      <c r="M29" s="406">
        <v>0</v>
      </c>
      <c r="N29" s="406">
        <v>0</v>
      </c>
      <c r="O29" s="406">
        <v>0</v>
      </c>
      <c r="P29" s="407">
        <v>0</v>
      </c>
      <c r="Q29" s="411"/>
      <c r="R29" s="408">
        <f t="shared" si="5"/>
        <v>1541</v>
      </c>
      <c r="S29" s="408">
        <f t="shared" si="6"/>
        <v>89</v>
      </c>
      <c r="T29" s="408">
        <f t="shared" si="7"/>
        <v>0</v>
      </c>
      <c r="U29" s="409">
        <f t="shared" si="8"/>
        <v>1630</v>
      </c>
      <c r="V29" s="824"/>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row>
    <row r="30" spans="1:55" ht="15" customHeight="1" x14ac:dyDescent="0.2">
      <c r="A30" s="823"/>
      <c r="B30" s="822" t="s">
        <v>36</v>
      </c>
      <c r="C30" s="337">
        <v>5355</v>
      </c>
      <c r="D30" s="337">
        <v>1913</v>
      </c>
      <c r="E30" s="337">
        <v>0</v>
      </c>
      <c r="F30" s="349">
        <v>7268</v>
      </c>
      <c r="G30" s="410"/>
      <c r="H30" s="337">
        <v>70</v>
      </c>
      <c r="I30" s="337">
        <v>142</v>
      </c>
      <c r="J30" s="337">
        <v>0</v>
      </c>
      <c r="K30" s="349">
        <v>212</v>
      </c>
      <c r="L30" s="411"/>
      <c r="M30" s="406">
        <v>0</v>
      </c>
      <c r="N30" s="406">
        <v>0</v>
      </c>
      <c r="O30" s="406">
        <v>0</v>
      </c>
      <c r="P30" s="407">
        <v>0</v>
      </c>
      <c r="Q30" s="411"/>
      <c r="R30" s="408">
        <f t="shared" si="5"/>
        <v>5425</v>
      </c>
      <c r="S30" s="408">
        <f t="shared" si="6"/>
        <v>2055</v>
      </c>
      <c r="T30" s="408">
        <f t="shared" si="7"/>
        <v>0</v>
      </c>
      <c r="U30" s="409">
        <f t="shared" si="8"/>
        <v>7480</v>
      </c>
      <c r="V30" s="824"/>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row>
    <row r="31" spans="1:55" ht="15" customHeight="1" x14ac:dyDescent="0.2">
      <c r="A31" s="823"/>
      <c r="B31" s="822" t="s">
        <v>37</v>
      </c>
      <c r="C31" s="337" t="s">
        <v>22</v>
      </c>
      <c r="D31" s="337" t="s">
        <v>22</v>
      </c>
      <c r="E31" s="337" t="s">
        <v>22</v>
      </c>
      <c r="F31" s="349" t="s">
        <v>22</v>
      </c>
      <c r="G31" s="349"/>
      <c r="H31" s="337" t="s">
        <v>22</v>
      </c>
      <c r="I31" s="337" t="s">
        <v>22</v>
      </c>
      <c r="J31" s="337" t="s">
        <v>22</v>
      </c>
      <c r="K31" s="349" t="s">
        <v>22</v>
      </c>
      <c r="L31" s="405"/>
      <c r="M31" s="406" t="s">
        <v>22</v>
      </c>
      <c r="N31" s="406" t="s">
        <v>22</v>
      </c>
      <c r="O31" s="406" t="s">
        <v>22</v>
      </c>
      <c r="P31" s="407" t="s">
        <v>22</v>
      </c>
      <c r="Q31" s="405"/>
      <c r="R31" s="408" t="str">
        <f t="shared" si="5"/>
        <v>x</v>
      </c>
      <c r="S31" s="408" t="str">
        <f t="shared" si="6"/>
        <v>x</v>
      </c>
      <c r="T31" s="408" t="str">
        <f t="shared" si="7"/>
        <v>x</v>
      </c>
      <c r="U31" s="409" t="str">
        <f t="shared" si="8"/>
        <v>x</v>
      </c>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row>
    <row r="32" spans="1:55" ht="15" customHeight="1" x14ac:dyDescent="0.2">
      <c r="A32" s="823"/>
      <c r="B32" s="822" t="s">
        <v>38</v>
      </c>
      <c r="C32" s="337">
        <v>2742</v>
      </c>
      <c r="D32" s="337">
        <v>1452</v>
      </c>
      <c r="E32" s="337">
        <v>0</v>
      </c>
      <c r="F32" s="349">
        <v>4194</v>
      </c>
      <c r="G32" s="410"/>
      <c r="H32" s="337">
        <v>52</v>
      </c>
      <c r="I32" s="337">
        <v>130</v>
      </c>
      <c r="J32" s="337">
        <v>0</v>
      </c>
      <c r="K32" s="349">
        <v>182</v>
      </c>
      <c r="L32" s="411"/>
      <c r="M32" s="406">
        <v>0</v>
      </c>
      <c r="N32" s="406">
        <v>0</v>
      </c>
      <c r="O32" s="406">
        <v>0</v>
      </c>
      <c r="P32" s="407">
        <v>0</v>
      </c>
      <c r="Q32" s="411"/>
      <c r="R32" s="408">
        <f t="shared" si="5"/>
        <v>2794</v>
      </c>
      <c r="S32" s="408">
        <f t="shared" si="6"/>
        <v>1582</v>
      </c>
      <c r="T32" s="408">
        <f t="shared" si="7"/>
        <v>0</v>
      </c>
      <c r="U32" s="409">
        <f t="shared" si="8"/>
        <v>4376</v>
      </c>
      <c r="V32" s="824"/>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row>
    <row r="33" spans="1:55" ht="15" customHeight="1" x14ac:dyDescent="0.2">
      <c r="A33" s="823"/>
      <c r="B33" s="822" t="s">
        <v>39</v>
      </c>
      <c r="C33" s="337" t="s">
        <v>22</v>
      </c>
      <c r="D33" s="337" t="s">
        <v>22</v>
      </c>
      <c r="E33" s="337" t="s">
        <v>22</v>
      </c>
      <c r="F33" s="349" t="s">
        <v>22</v>
      </c>
      <c r="G33" s="349"/>
      <c r="H33" s="337" t="s">
        <v>22</v>
      </c>
      <c r="I33" s="337" t="s">
        <v>22</v>
      </c>
      <c r="J33" s="337" t="s">
        <v>22</v>
      </c>
      <c r="K33" s="349" t="s">
        <v>22</v>
      </c>
      <c r="L33" s="405"/>
      <c r="M33" s="406" t="s">
        <v>22</v>
      </c>
      <c r="N33" s="406" t="s">
        <v>22</v>
      </c>
      <c r="O33" s="406" t="s">
        <v>22</v>
      </c>
      <c r="P33" s="407" t="s">
        <v>22</v>
      </c>
      <c r="Q33" s="405"/>
      <c r="R33" s="408" t="str">
        <f t="shared" si="5"/>
        <v>x</v>
      </c>
      <c r="S33" s="408" t="str">
        <f t="shared" si="6"/>
        <v>x</v>
      </c>
      <c r="T33" s="408" t="str">
        <f t="shared" si="7"/>
        <v>x</v>
      </c>
      <c r="U33" s="409" t="str">
        <f t="shared" si="8"/>
        <v>x</v>
      </c>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row>
    <row r="34" spans="1:55" ht="15" customHeight="1" x14ac:dyDescent="0.2">
      <c r="A34" s="823"/>
      <c r="B34" s="47" t="s">
        <v>40</v>
      </c>
      <c r="C34" s="337" t="s">
        <v>22</v>
      </c>
      <c r="D34" s="337" t="s">
        <v>22</v>
      </c>
      <c r="E34" s="337" t="s">
        <v>22</v>
      </c>
      <c r="F34" s="349" t="s">
        <v>22</v>
      </c>
      <c r="G34" s="349"/>
      <c r="H34" s="337" t="s">
        <v>22</v>
      </c>
      <c r="I34" s="337" t="s">
        <v>22</v>
      </c>
      <c r="J34" s="337" t="s">
        <v>22</v>
      </c>
      <c r="K34" s="349" t="s">
        <v>22</v>
      </c>
      <c r="L34" s="405"/>
      <c r="M34" s="406" t="s">
        <v>22</v>
      </c>
      <c r="N34" s="406" t="s">
        <v>22</v>
      </c>
      <c r="O34" s="406" t="s">
        <v>22</v>
      </c>
      <c r="P34" s="407" t="s">
        <v>22</v>
      </c>
      <c r="Q34" s="405"/>
      <c r="R34" s="408" t="str">
        <f t="shared" si="5"/>
        <v>x</v>
      </c>
      <c r="S34" s="408" t="str">
        <f t="shared" si="6"/>
        <v>x</v>
      </c>
      <c r="T34" s="408" t="str">
        <f t="shared" si="7"/>
        <v>x</v>
      </c>
      <c r="U34" s="409" t="str">
        <f t="shared" si="8"/>
        <v>x</v>
      </c>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row>
    <row r="35" spans="1:55" ht="15" customHeight="1" x14ac:dyDescent="0.2">
      <c r="A35" s="823"/>
      <c r="B35" s="822" t="s">
        <v>41</v>
      </c>
      <c r="C35" s="337">
        <v>2232</v>
      </c>
      <c r="D35" s="337">
        <v>5</v>
      </c>
      <c r="E35" s="337">
        <v>0</v>
      </c>
      <c r="F35" s="349">
        <v>2237</v>
      </c>
      <c r="G35" s="410"/>
      <c r="H35" s="337">
        <v>45</v>
      </c>
      <c r="I35" s="337">
        <v>112</v>
      </c>
      <c r="J35" s="337">
        <v>0</v>
      </c>
      <c r="K35" s="349">
        <v>157</v>
      </c>
      <c r="L35" s="411"/>
      <c r="M35" s="406">
        <v>0</v>
      </c>
      <c r="N35" s="406">
        <v>0</v>
      </c>
      <c r="O35" s="406">
        <v>0</v>
      </c>
      <c r="P35" s="407">
        <v>0</v>
      </c>
      <c r="Q35" s="411"/>
      <c r="R35" s="408">
        <f t="shared" si="5"/>
        <v>2277</v>
      </c>
      <c r="S35" s="408">
        <f t="shared" si="6"/>
        <v>117</v>
      </c>
      <c r="T35" s="408">
        <f t="shared" si="7"/>
        <v>0</v>
      </c>
      <c r="U35" s="409">
        <f t="shared" si="8"/>
        <v>2394</v>
      </c>
      <c r="V35" s="824"/>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row>
    <row r="36" spans="1:55" ht="15" customHeight="1" x14ac:dyDescent="0.2">
      <c r="A36" s="823"/>
      <c r="B36" s="822" t="s">
        <v>42</v>
      </c>
      <c r="C36" s="337" t="s">
        <v>22</v>
      </c>
      <c r="D36" s="337" t="s">
        <v>22</v>
      </c>
      <c r="E36" s="337" t="s">
        <v>22</v>
      </c>
      <c r="F36" s="349" t="s">
        <v>22</v>
      </c>
      <c r="G36" s="349"/>
      <c r="H36" s="337" t="s">
        <v>22</v>
      </c>
      <c r="I36" s="337" t="s">
        <v>22</v>
      </c>
      <c r="J36" s="337" t="s">
        <v>22</v>
      </c>
      <c r="K36" s="349" t="s">
        <v>22</v>
      </c>
      <c r="L36" s="405"/>
      <c r="M36" s="406" t="s">
        <v>22</v>
      </c>
      <c r="N36" s="406" t="s">
        <v>22</v>
      </c>
      <c r="O36" s="406" t="s">
        <v>22</v>
      </c>
      <c r="P36" s="407" t="s">
        <v>22</v>
      </c>
      <c r="Q36" s="405"/>
      <c r="R36" s="408" t="str">
        <f t="shared" si="5"/>
        <v>x</v>
      </c>
      <c r="S36" s="408" t="str">
        <f t="shared" si="6"/>
        <v>x</v>
      </c>
      <c r="T36" s="408" t="str">
        <f t="shared" si="7"/>
        <v>x</v>
      </c>
      <c r="U36" s="409" t="str">
        <f t="shared" si="8"/>
        <v>x</v>
      </c>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row>
    <row r="37" spans="1:55" ht="15" customHeight="1" x14ac:dyDescent="0.2">
      <c r="A37" s="823"/>
      <c r="B37" s="822" t="s">
        <v>43</v>
      </c>
      <c r="C37" s="337">
        <v>1822</v>
      </c>
      <c r="D37" s="337">
        <v>898</v>
      </c>
      <c r="E37" s="337">
        <v>0</v>
      </c>
      <c r="F37" s="349">
        <v>2720</v>
      </c>
      <c r="G37" s="410"/>
      <c r="H37" s="337">
        <v>50</v>
      </c>
      <c r="I37" s="337">
        <v>84</v>
      </c>
      <c r="J37" s="337">
        <v>0</v>
      </c>
      <c r="K37" s="349">
        <v>134</v>
      </c>
      <c r="L37" s="411"/>
      <c r="M37" s="406">
        <v>0</v>
      </c>
      <c r="N37" s="406">
        <v>0</v>
      </c>
      <c r="O37" s="406">
        <v>0</v>
      </c>
      <c r="P37" s="407">
        <v>0</v>
      </c>
      <c r="Q37" s="411"/>
      <c r="R37" s="408">
        <f t="shared" si="5"/>
        <v>1872</v>
      </c>
      <c r="S37" s="408">
        <f t="shared" si="6"/>
        <v>982</v>
      </c>
      <c r="T37" s="408">
        <f t="shared" si="7"/>
        <v>0</v>
      </c>
      <c r="U37" s="409">
        <f t="shared" si="8"/>
        <v>2854</v>
      </c>
      <c r="V37" s="824"/>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row>
    <row r="38" spans="1:55" ht="15" customHeight="1" x14ac:dyDescent="0.2">
      <c r="A38" s="823"/>
      <c r="B38" s="822" t="s">
        <v>44</v>
      </c>
      <c r="C38" s="337" t="s">
        <v>22</v>
      </c>
      <c r="D38" s="337" t="s">
        <v>22</v>
      </c>
      <c r="E38" s="337" t="s">
        <v>22</v>
      </c>
      <c r="F38" s="349" t="s">
        <v>22</v>
      </c>
      <c r="G38" s="349"/>
      <c r="H38" s="337" t="s">
        <v>22</v>
      </c>
      <c r="I38" s="337" t="s">
        <v>22</v>
      </c>
      <c r="J38" s="337" t="s">
        <v>22</v>
      </c>
      <c r="K38" s="349" t="s">
        <v>22</v>
      </c>
      <c r="L38" s="405"/>
      <c r="M38" s="406" t="s">
        <v>22</v>
      </c>
      <c r="N38" s="406" t="s">
        <v>22</v>
      </c>
      <c r="O38" s="406" t="s">
        <v>22</v>
      </c>
      <c r="P38" s="407" t="s">
        <v>22</v>
      </c>
      <c r="Q38" s="405"/>
      <c r="R38" s="408" t="str">
        <f t="shared" si="5"/>
        <v>x</v>
      </c>
      <c r="S38" s="408" t="str">
        <f t="shared" si="6"/>
        <v>x</v>
      </c>
      <c r="T38" s="408" t="str">
        <f t="shared" si="7"/>
        <v>x</v>
      </c>
      <c r="U38" s="409" t="str">
        <f t="shared" si="8"/>
        <v>x</v>
      </c>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row>
    <row r="39" spans="1:55" ht="15" customHeight="1" x14ac:dyDescent="0.2">
      <c r="A39" s="823"/>
      <c r="B39" s="822" t="s">
        <v>90</v>
      </c>
      <c r="C39" s="337">
        <v>0</v>
      </c>
      <c r="D39" s="337">
        <v>0</v>
      </c>
      <c r="E39" s="337">
        <v>32967</v>
      </c>
      <c r="F39" s="349">
        <v>32967</v>
      </c>
      <c r="G39" s="349"/>
      <c r="H39" s="337">
        <v>0</v>
      </c>
      <c r="I39" s="337">
        <v>0</v>
      </c>
      <c r="J39" s="337">
        <v>399</v>
      </c>
      <c r="K39" s="349">
        <v>399</v>
      </c>
      <c r="L39" s="411"/>
      <c r="M39" s="406">
        <v>0</v>
      </c>
      <c r="N39" s="406">
        <v>0</v>
      </c>
      <c r="O39" s="406">
        <v>6265</v>
      </c>
      <c r="P39" s="407">
        <v>6265</v>
      </c>
      <c r="Q39" s="411"/>
      <c r="R39" s="408">
        <f t="shared" si="5"/>
        <v>0</v>
      </c>
      <c r="S39" s="408">
        <f t="shared" si="6"/>
        <v>0</v>
      </c>
      <c r="T39" s="408">
        <f>IFERROR(E39+J39,"x")</f>
        <v>33366</v>
      </c>
      <c r="U39" s="409">
        <f t="shared" si="8"/>
        <v>33366</v>
      </c>
      <c r="V39" s="824"/>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row>
    <row r="40" spans="1:55" ht="15" customHeight="1" x14ac:dyDescent="0.2">
      <c r="A40" s="823"/>
      <c r="B40" s="822" t="s">
        <v>46</v>
      </c>
      <c r="C40" s="337">
        <v>2485</v>
      </c>
      <c r="D40" s="337">
        <v>1036</v>
      </c>
      <c r="E40" s="337">
        <v>9</v>
      </c>
      <c r="F40" s="349">
        <v>3530</v>
      </c>
      <c r="G40" s="410"/>
      <c r="H40" s="337">
        <v>35</v>
      </c>
      <c r="I40" s="337">
        <v>114</v>
      </c>
      <c r="J40" s="337">
        <v>0</v>
      </c>
      <c r="K40" s="349">
        <v>149</v>
      </c>
      <c r="L40" s="411"/>
      <c r="M40" s="406">
        <v>0</v>
      </c>
      <c r="N40" s="406">
        <v>0</v>
      </c>
      <c r="O40" s="406">
        <v>0</v>
      </c>
      <c r="P40" s="407">
        <v>0</v>
      </c>
      <c r="Q40" s="411"/>
      <c r="R40" s="408">
        <f t="shared" si="5"/>
        <v>2520</v>
      </c>
      <c r="S40" s="408">
        <f t="shared" si="6"/>
        <v>1150</v>
      </c>
      <c r="T40" s="408">
        <f t="shared" si="7"/>
        <v>9</v>
      </c>
      <c r="U40" s="409">
        <f t="shared" si="8"/>
        <v>3679</v>
      </c>
      <c r="V40" s="824"/>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row>
    <row r="41" spans="1:55" ht="15" customHeight="1" x14ac:dyDescent="0.2">
      <c r="A41" s="823"/>
      <c r="B41" s="822" t="s">
        <v>47</v>
      </c>
      <c r="C41" s="337">
        <v>2493</v>
      </c>
      <c r="D41" s="337">
        <v>974</v>
      </c>
      <c r="E41" s="337">
        <v>0</v>
      </c>
      <c r="F41" s="349">
        <v>3467</v>
      </c>
      <c r="G41" s="410"/>
      <c r="H41" s="337">
        <v>53</v>
      </c>
      <c r="I41" s="337">
        <v>109</v>
      </c>
      <c r="J41" s="337">
        <v>0</v>
      </c>
      <c r="K41" s="349">
        <v>162</v>
      </c>
      <c r="L41" s="411"/>
      <c r="M41" s="406">
        <v>0</v>
      </c>
      <c r="N41" s="406">
        <v>0</v>
      </c>
      <c r="O41" s="406">
        <v>0</v>
      </c>
      <c r="P41" s="407">
        <v>0</v>
      </c>
      <c r="Q41" s="411"/>
      <c r="R41" s="408">
        <f t="shared" si="5"/>
        <v>2546</v>
      </c>
      <c r="S41" s="408">
        <f t="shared" si="6"/>
        <v>1083</v>
      </c>
      <c r="T41" s="408">
        <f t="shared" si="7"/>
        <v>0</v>
      </c>
      <c r="U41" s="409">
        <f t="shared" si="8"/>
        <v>3629</v>
      </c>
      <c r="V41" s="824"/>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row>
    <row r="42" spans="1:55" ht="15" customHeight="1" x14ac:dyDescent="0.2">
      <c r="A42" s="823"/>
      <c r="B42" s="822" t="s">
        <v>48</v>
      </c>
      <c r="C42" s="337" t="s">
        <v>22</v>
      </c>
      <c r="D42" s="337" t="s">
        <v>22</v>
      </c>
      <c r="E42" s="337" t="s">
        <v>22</v>
      </c>
      <c r="F42" s="349" t="s">
        <v>22</v>
      </c>
      <c r="G42" s="349"/>
      <c r="H42" s="337" t="s">
        <v>22</v>
      </c>
      <c r="I42" s="337" t="s">
        <v>22</v>
      </c>
      <c r="J42" s="337" t="s">
        <v>22</v>
      </c>
      <c r="K42" s="349" t="s">
        <v>22</v>
      </c>
      <c r="L42" s="405"/>
      <c r="M42" s="406" t="s">
        <v>22</v>
      </c>
      <c r="N42" s="406" t="s">
        <v>22</v>
      </c>
      <c r="O42" s="406" t="s">
        <v>22</v>
      </c>
      <c r="P42" s="407" t="s">
        <v>22</v>
      </c>
      <c r="Q42" s="405"/>
      <c r="R42" s="408" t="str">
        <f t="shared" si="5"/>
        <v>x</v>
      </c>
      <c r="S42" s="408" t="str">
        <f t="shared" si="6"/>
        <v>x</v>
      </c>
      <c r="T42" s="408" t="str">
        <f t="shared" si="7"/>
        <v>x</v>
      </c>
      <c r="U42" s="409" t="str">
        <f t="shared" si="8"/>
        <v>x</v>
      </c>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row>
    <row r="43" spans="1:55" ht="15" customHeight="1" x14ac:dyDescent="0.2">
      <c r="A43" s="823"/>
      <c r="B43" s="822" t="s">
        <v>49</v>
      </c>
      <c r="C43" s="337" t="s">
        <v>22</v>
      </c>
      <c r="D43" s="337" t="s">
        <v>22</v>
      </c>
      <c r="E43" s="337" t="s">
        <v>22</v>
      </c>
      <c r="F43" s="349" t="s">
        <v>22</v>
      </c>
      <c r="G43" s="410"/>
      <c r="H43" s="337" t="s">
        <v>22</v>
      </c>
      <c r="I43" s="337" t="s">
        <v>22</v>
      </c>
      <c r="J43" s="337" t="s">
        <v>22</v>
      </c>
      <c r="K43" s="349" t="s">
        <v>22</v>
      </c>
      <c r="L43" s="405"/>
      <c r="M43" s="406" t="s">
        <v>22</v>
      </c>
      <c r="N43" s="406" t="s">
        <v>22</v>
      </c>
      <c r="O43" s="406" t="s">
        <v>22</v>
      </c>
      <c r="P43" s="407" t="s">
        <v>22</v>
      </c>
      <c r="Q43" s="405"/>
      <c r="R43" s="408" t="str">
        <f t="shared" si="5"/>
        <v>x</v>
      </c>
      <c r="S43" s="408" t="str">
        <f t="shared" si="6"/>
        <v>x</v>
      </c>
      <c r="T43" s="408" t="str">
        <f t="shared" si="7"/>
        <v>x</v>
      </c>
      <c r="U43" s="409" t="str">
        <f t="shared" si="8"/>
        <v>x</v>
      </c>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row>
    <row r="44" spans="1:55" ht="15" customHeight="1" x14ac:dyDescent="0.2">
      <c r="A44" s="823"/>
      <c r="B44" s="822" t="s">
        <v>50</v>
      </c>
      <c r="C44" s="337" t="s">
        <v>22</v>
      </c>
      <c r="D44" s="337" t="s">
        <v>22</v>
      </c>
      <c r="E44" s="337" t="s">
        <v>22</v>
      </c>
      <c r="F44" s="349" t="s">
        <v>22</v>
      </c>
      <c r="G44" s="349"/>
      <c r="H44" s="337" t="s">
        <v>22</v>
      </c>
      <c r="I44" s="337" t="s">
        <v>22</v>
      </c>
      <c r="J44" s="337" t="s">
        <v>22</v>
      </c>
      <c r="K44" s="349" t="s">
        <v>22</v>
      </c>
      <c r="L44" s="405"/>
      <c r="M44" s="406" t="s">
        <v>22</v>
      </c>
      <c r="N44" s="406" t="s">
        <v>22</v>
      </c>
      <c r="O44" s="406" t="s">
        <v>22</v>
      </c>
      <c r="P44" s="407" t="s">
        <v>22</v>
      </c>
      <c r="Q44" s="405"/>
      <c r="R44" s="408" t="str">
        <f t="shared" si="5"/>
        <v>x</v>
      </c>
      <c r="S44" s="408" t="str">
        <f t="shared" si="6"/>
        <v>x</v>
      </c>
      <c r="T44" s="408" t="str">
        <f t="shared" si="7"/>
        <v>x</v>
      </c>
      <c r="U44" s="409" t="str">
        <f t="shared" si="8"/>
        <v>x</v>
      </c>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row>
    <row r="45" spans="1:55" ht="15" customHeight="1" x14ac:dyDescent="0.2">
      <c r="A45" s="823"/>
      <c r="B45" s="822" t="s">
        <v>51</v>
      </c>
      <c r="C45" s="337">
        <v>3689</v>
      </c>
      <c r="D45" s="337">
        <v>1899</v>
      </c>
      <c r="E45" s="337">
        <v>0</v>
      </c>
      <c r="F45" s="349">
        <v>5588</v>
      </c>
      <c r="G45" s="410"/>
      <c r="H45" s="337">
        <v>65</v>
      </c>
      <c r="I45" s="337">
        <v>187</v>
      </c>
      <c r="J45" s="337">
        <v>0</v>
      </c>
      <c r="K45" s="349">
        <v>252</v>
      </c>
      <c r="L45" s="411"/>
      <c r="M45" s="406">
        <v>0</v>
      </c>
      <c r="N45" s="406">
        <v>0</v>
      </c>
      <c r="O45" s="406">
        <v>0</v>
      </c>
      <c r="P45" s="407">
        <v>0</v>
      </c>
      <c r="Q45" s="411"/>
      <c r="R45" s="408">
        <f t="shared" si="5"/>
        <v>3754</v>
      </c>
      <c r="S45" s="408">
        <f t="shared" si="6"/>
        <v>2086</v>
      </c>
      <c r="T45" s="408">
        <f t="shared" si="7"/>
        <v>0</v>
      </c>
      <c r="U45" s="409">
        <f t="shared" si="8"/>
        <v>5840</v>
      </c>
      <c r="V45" s="824"/>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row>
    <row r="46" spans="1:55" ht="15" customHeight="1" x14ac:dyDescent="0.2">
      <c r="A46" s="823"/>
      <c r="B46" s="822" t="s">
        <v>76</v>
      </c>
      <c r="C46" s="337">
        <v>10316</v>
      </c>
      <c r="D46" s="337">
        <v>4276</v>
      </c>
      <c r="E46" s="337">
        <v>0</v>
      </c>
      <c r="F46" s="349">
        <v>14592</v>
      </c>
      <c r="G46" s="410"/>
      <c r="H46" s="337">
        <v>233</v>
      </c>
      <c r="I46" s="337">
        <v>333</v>
      </c>
      <c r="J46" s="337">
        <v>0</v>
      </c>
      <c r="K46" s="349">
        <v>566</v>
      </c>
      <c r="L46" s="411"/>
      <c r="M46" s="406">
        <v>0</v>
      </c>
      <c r="N46" s="406">
        <v>0</v>
      </c>
      <c r="O46" s="406">
        <v>0</v>
      </c>
      <c r="P46" s="407">
        <v>0</v>
      </c>
      <c r="Q46" s="411"/>
      <c r="R46" s="408">
        <f t="shared" si="5"/>
        <v>10549</v>
      </c>
      <c r="S46" s="408">
        <f t="shared" si="6"/>
        <v>4609</v>
      </c>
      <c r="T46" s="408">
        <f t="shared" si="7"/>
        <v>0</v>
      </c>
      <c r="U46" s="409">
        <f t="shared" si="8"/>
        <v>15158</v>
      </c>
      <c r="V46" s="824"/>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row>
    <row r="47" spans="1:55" ht="15" customHeight="1" x14ac:dyDescent="0.2">
      <c r="A47" s="823"/>
      <c r="B47" s="822" t="s">
        <v>53</v>
      </c>
      <c r="C47" s="406" t="s">
        <v>22</v>
      </c>
      <c r="D47" s="406" t="s">
        <v>22</v>
      </c>
      <c r="E47" s="406" t="s">
        <v>22</v>
      </c>
      <c r="F47" s="407" t="s">
        <v>22</v>
      </c>
      <c r="G47" s="407"/>
      <c r="H47" s="406" t="s">
        <v>22</v>
      </c>
      <c r="I47" s="406" t="s">
        <v>22</v>
      </c>
      <c r="J47" s="406" t="s">
        <v>22</v>
      </c>
      <c r="K47" s="407" t="s">
        <v>22</v>
      </c>
      <c r="L47" s="407"/>
      <c r="M47" s="406" t="s">
        <v>22</v>
      </c>
      <c r="N47" s="406" t="s">
        <v>22</v>
      </c>
      <c r="O47" s="406" t="s">
        <v>22</v>
      </c>
      <c r="P47" s="407" t="s">
        <v>22</v>
      </c>
      <c r="Q47" s="407"/>
      <c r="R47" s="408" t="str">
        <f t="shared" si="5"/>
        <v>x</v>
      </c>
      <c r="S47" s="408" t="str">
        <f t="shared" si="6"/>
        <v>x</v>
      </c>
      <c r="T47" s="408" t="str">
        <f t="shared" si="7"/>
        <v>x</v>
      </c>
      <c r="U47" s="409" t="str">
        <f t="shared" si="8"/>
        <v>x</v>
      </c>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row>
    <row r="48" spans="1:55" ht="15" customHeight="1" x14ac:dyDescent="0.2">
      <c r="A48" s="823"/>
      <c r="B48" s="822" t="s">
        <v>54</v>
      </c>
      <c r="C48" s="406" t="s">
        <v>22</v>
      </c>
      <c r="D48" s="406" t="s">
        <v>22</v>
      </c>
      <c r="E48" s="406" t="s">
        <v>22</v>
      </c>
      <c r="F48" s="407" t="s">
        <v>22</v>
      </c>
      <c r="G48" s="407"/>
      <c r="H48" s="406" t="s">
        <v>22</v>
      </c>
      <c r="I48" s="406" t="s">
        <v>22</v>
      </c>
      <c r="J48" s="406" t="s">
        <v>22</v>
      </c>
      <c r="K48" s="407" t="s">
        <v>22</v>
      </c>
      <c r="L48" s="407"/>
      <c r="M48" s="406" t="s">
        <v>22</v>
      </c>
      <c r="N48" s="406" t="s">
        <v>22</v>
      </c>
      <c r="O48" s="406" t="s">
        <v>22</v>
      </c>
      <c r="P48" s="407" t="s">
        <v>22</v>
      </c>
      <c r="Q48" s="407"/>
      <c r="R48" s="408" t="str">
        <f t="shared" si="5"/>
        <v>x</v>
      </c>
      <c r="S48" s="408" t="str">
        <f t="shared" si="6"/>
        <v>x</v>
      </c>
      <c r="T48" s="408" t="str">
        <f t="shared" si="7"/>
        <v>x</v>
      </c>
      <c r="U48" s="409" t="str">
        <f t="shared" si="8"/>
        <v>x</v>
      </c>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row>
    <row r="49" spans="1:55" ht="30" customHeight="1" x14ac:dyDescent="0.2">
      <c r="A49" s="172" t="s">
        <v>185</v>
      </c>
      <c r="B49" s="18"/>
      <c r="C49" s="412" t="s">
        <v>22</v>
      </c>
      <c r="D49" s="412" t="s">
        <v>22</v>
      </c>
      <c r="E49" s="412" t="s">
        <v>22</v>
      </c>
      <c r="F49" s="413" t="s">
        <v>22</v>
      </c>
      <c r="G49" s="413"/>
      <c r="H49" s="412" t="s">
        <v>22</v>
      </c>
      <c r="I49" s="412" t="s">
        <v>22</v>
      </c>
      <c r="J49" s="412" t="s">
        <v>22</v>
      </c>
      <c r="K49" s="413" t="s">
        <v>22</v>
      </c>
      <c r="L49" s="413"/>
      <c r="M49" s="412" t="s">
        <v>22</v>
      </c>
      <c r="N49" s="412" t="s">
        <v>22</v>
      </c>
      <c r="O49" s="412" t="s">
        <v>22</v>
      </c>
      <c r="P49" s="413" t="s">
        <v>22</v>
      </c>
      <c r="Q49" s="413"/>
      <c r="R49" s="408" t="str">
        <f t="shared" ref="R49:R50" si="9">IFERROR(C49+H49,"x")</f>
        <v>x</v>
      </c>
      <c r="S49" s="408" t="str">
        <f t="shared" ref="S49:S50" si="10">IFERROR(D49+I49,"x")</f>
        <v>x</v>
      </c>
      <c r="T49" s="408" t="str">
        <f t="shared" ref="T49:T50" si="11">IFERROR(E49+J49,"x")</f>
        <v>x</v>
      </c>
      <c r="U49" s="409" t="str">
        <f t="shared" ref="U49:U50" si="12">IFERROR(F49+K49,"x")</f>
        <v>x</v>
      </c>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row>
    <row r="50" spans="1:55" ht="30" customHeight="1" x14ac:dyDescent="0.2">
      <c r="A50" s="403" t="s">
        <v>155</v>
      </c>
      <c r="B50" s="415"/>
      <c r="C50" s="416" t="s">
        <v>22</v>
      </c>
      <c r="D50" s="416" t="s">
        <v>22</v>
      </c>
      <c r="E50" s="416" t="s">
        <v>22</v>
      </c>
      <c r="F50" s="417" t="s">
        <v>22</v>
      </c>
      <c r="G50" s="417"/>
      <c r="H50" s="416" t="s">
        <v>22</v>
      </c>
      <c r="I50" s="416" t="s">
        <v>22</v>
      </c>
      <c r="J50" s="416" t="s">
        <v>22</v>
      </c>
      <c r="K50" s="417" t="s">
        <v>22</v>
      </c>
      <c r="L50" s="417"/>
      <c r="M50" s="416" t="s">
        <v>22</v>
      </c>
      <c r="N50" s="416" t="s">
        <v>22</v>
      </c>
      <c r="O50" s="416" t="s">
        <v>22</v>
      </c>
      <c r="P50" s="417" t="s">
        <v>22</v>
      </c>
      <c r="Q50" s="417"/>
      <c r="R50" s="839" t="str">
        <f t="shared" si="9"/>
        <v>x</v>
      </c>
      <c r="S50" s="839" t="str">
        <f t="shared" si="10"/>
        <v>x</v>
      </c>
      <c r="T50" s="839" t="str">
        <f t="shared" si="11"/>
        <v>x</v>
      </c>
      <c r="U50" s="840" t="str">
        <f t="shared" si="12"/>
        <v>x</v>
      </c>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row>
    <row r="51" spans="1:55" ht="24.95" customHeight="1" x14ac:dyDescent="0.2">
      <c r="A51" s="16"/>
      <c r="B51" s="17"/>
      <c r="C51" s="928" t="s">
        <v>245</v>
      </c>
      <c r="D51" s="928"/>
      <c r="E51" s="928"/>
      <c r="F51" s="928"/>
      <c r="G51" s="928"/>
      <c r="H51" s="928"/>
      <c r="I51" s="928"/>
      <c r="J51" s="928"/>
      <c r="K51" s="928"/>
      <c r="L51" s="928"/>
      <c r="M51" s="928"/>
      <c r="N51" s="928"/>
      <c r="O51" s="928"/>
      <c r="P51" s="928"/>
      <c r="Q51" s="928"/>
      <c r="R51" s="928"/>
      <c r="S51" s="928"/>
      <c r="T51" s="928"/>
      <c r="U51" s="929"/>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row>
    <row r="52" spans="1:55" ht="24.95" customHeight="1" x14ac:dyDescent="0.2">
      <c r="A52" s="16"/>
      <c r="B52" s="17"/>
      <c r="C52" s="928" t="s">
        <v>241</v>
      </c>
      <c r="D52" s="928"/>
      <c r="E52" s="928"/>
      <c r="F52" s="928"/>
      <c r="G52" s="302"/>
      <c r="H52" s="928" t="s">
        <v>242</v>
      </c>
      <c r="I52" s="928"/>
      <c r="J52" s="928"/>
      <c r="K52" s="928"/>
      <c r="L52" s="17"/>
      <c r="M52" s="928" t="s">
        <v>243</v>
      </c>
      <c r="N52" s="928"/>
      <c r="O52" s="928"/>
      <c r="P52" s="928"/>
      <c r="Q52" s="17"/>
      <c r="R52" s="940" t="s">
        <v>246</v>
      </c>
      <c r="S52" s="928"/>
      <c r="T52" s="928"/>
      <c r="U52" s="929"/>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row>
    <row r="53" spans="1:55" ht="24.95" customHeight="1" x14ac:dyDescent="0.2">
      <c r="A53" s="16"/>
      <c r="B53" s="17"/>
      <c r="C53" s="222" t="s">
        <v>224</v>
      </c>
      <c r="D53" s="222" t="s">
        <v>223</v>
      </c>
      <c r="E53" s="222" t="s">
        <v>119</v>
      </c>
      <c r="F53" s="222" t="s">
        <v>120</v>
      </c>
      <c r="G53" s="302"/>
      <c r="H53" s="222" t="s">
        <v>224</v>
      </c>
      <c r="I53" s="222" t="s">
        <v>223</v>
      </c>
      <c r="J53" s="222" t="s">
        <v>119</v>
      </c>
      <c r="K53" s="222" t="s">
        <v>120</v>
      </c>
      <c r="L53" s="302"/>
      <c r="M53" s="222" t="s">
        <v>224</v>
      </c>
      <c r="N53" s="222" t="s">
        <v>223</v>
      </c>
      <c r="O53" s="222" t="s">
        <v>119</v>
      </c>
      <c r="P53" s="222" t="s">
        <v>120</v>
      </c>
      <c r="Q53" s="302"/>
      <c r="R53" s="222" t="s">
        <v>224</v>
      </c>
      <c r="S53" s="222" t="s">
        <v>223</v>
      </c>
      <c r="T53" s="222" t="s">
        <v>119</v>
      </c>
      <c r="U53" s="225" t="s">
        <v>120</v>
      </c>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row>
    <row r="54" spans="1:55" ht="24.95" customHeight="1" x14ac:dyDescent="0.2">
      <c r="A54" s="172" t="s">
        <v>11</v>
      </c>
      <c r="B54" s="134"/>
      <c r="C54" s="707">
        <f>(C6/$R6)*100</f>
        <v>96.823349989460766</v>
      </c>
      <c r="D54" s="707">
        <f>(D6/$S6)*100</f>
        <v>89.483144743045727</v>
      </c>
      <c r="E54" s="707">
        <f>(E6/$T6)*100</f>
        <v>98.764028131078845</v>
      </c>
      <c r="F54" s="707">
        <f>(F6/$U6)*100</f>
        <v>95.578438129214476</v>
      </c>
      <c r="G54" s="707"/>
      <c r="H54" s="708">
        <f>(H6/$R6)*100</f>
        <v>3.176650010539237</v>
      </c>
      <c r="I54" s="708">
        <f>(I6/$S6)*100</f>
        <v>10.516855256954267</v>
      </c>
      <c r="J54" s="708">
        <f>(J6/$T6)*100</f>
        <v>1.2359718689211432</v>
      </c>
      <c r="K54" s="708">
        <f>(K6/$U6)*100</f>
        <v>4.4215618707855304</v>
      </c>
      <c r="L54" s="708"/>
      <c r="M54" s="708">
        <f>(M6/$R6)*100</f>
        <v>2.0979281100048359</v>
      </c>
      <c r="N54" s="708">
        <f>(N6/$S6)*100</f>
        <v>1.3672795851013673</v>
      </c>
      <c r="O54" s="708">
        <f>(O6/$T6)*100</f>
        <v>18.749064791261411</v>
      </c>
      <c r="P54" s="708">
        <f>(P6/$U6)*100</f>
        <v>5.689787975838164</v>
      </c>
      <c r="Q54" s="709"/>
      <c r="R54" s="708">
        <f>(R6/$R6)*100</f>
        <v>100</v>
      </c>
      <c r="S54" s="708">
        <f>(S6/$S6)*100</f>
        <v>100</v>
      </c>
      <c r="T54" s="708">
        <f>(T6/$T6)*100</f>
        <v>100</v>
      </c>
      <c r="U54" s="710">
        <f>(U6/$U6)*100</f>
        <v>100</v>
      </c>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row>
    <row r="55" spans="1:55" ht="15" customHeight="1" x14ac:dyDescent="0.2">
      <c r="A55" s="16"/>
      <c r="B55" s="17" t="s">
        <v>12</v>
      </c>
      <c r="C55" s="708" t="s">
        <v>22</v>
      </c>
      <c r="D55" s="708" t="s">
        <v>22</v>
      </c>
      <c r="E55" s="708" t="s">
        <v>22</v>
      </c>
      <c r="F55" s="708" t="s">
        <v>22</v>
      </c>
      <c r="G55" s="711"/>
      <c r="H55" s="708" t="s">
        <v>22</v>
      </c>
      <c r="I55" s="708" t="s">
        <v>22</v>
      </c>
      <c r="J55" s="708" t="s">
        <v>22</v>
      </c>
      <c r="K55" s="708" t="s">
        <v>22</v>
      </c>
      <c r="L55" s="711"/>
      <c r="M55" s="708" t="s">
        <v>22</v>
      </c>
      <c r="N55" s="708" t="s">
        <v>22</v>
      </c>
      <c r="O55" s="708" t="s">
        <v>22</v>
      </c>
      <c r="P55" s="708" t="s">
        <v>22</v>
      </c>
      <c r="Q55" s="712"/>
      <c r="R55" s="708" t="s">
        <v>22</v>
      </c>
      <c r="S55" s="708" t="s">
        <v>22</v>
      </c>
      <c r="T55" s="708" t="s">
        <v>22</v>
      </c>
      <c r="U55" s="710" t="s">
        <v>22</v>
      </c>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row>
    <row r="56" spans="1:55" ht="15" customHeight="1" x14ac:dyDescent="0.2">
      <c r="A56" s="16"/>
      <c r="B56" s="17" t="s">
        <v>13</v>
      </c>
      <c r="C56" s="708">
        <f>(C8/$R8)*100</f>
        <v>98.111624003357107</v>
      </c>
      <c r="D56" s="708">
        <f>(D8/$S8)*100</f>
        <v>93.622674933569527</v>
      </c>
      <c r="E56" s="708">
        <v>0</v>
      </c>
      <c r="F56" s="708">
        <f t="shared" ref="F56:F94" si="13">(F8/$U8)*100</f>
        <v>96.668564920273354</v>
      </c>
      <c r="G56" s="711"/>
      <c r="H56" s="708">
        <f t="shared" ref="H56:H94" si="14">(H8/$R8)*100</f>
        <v>1.888375996642887</v>
      </c>
      <c r="I56" s="708">
        <f t="shared" ref="I56:I94" si="15">(I8/$S8)*100</f>
        <v>6.3773250664304699</v>
      </c>
      <c r="J56" s="708">
        <v>0</v>
      </c>
      <c r="K56" s="708">
        <f t="shared" ref="K56:K94" si="16">(K8/$U8)*100</f>
        <v>3.3314350797266514</v>
      </c>
      <c r="L56" s="711"/>
      <c r="M56" s="708">
        <f t="shared" ref="M56:M94" si="17">(M8/$R8)*100</f>
        <v>0</v>
      </c>
      <c r="N56" s="708">
        <f t="shared" ref="N56:N94" si="18">(N8/$S8)*100</f>
        <v>0</v>
      </c>
      <c r="O56" s="708">
        <v>0</v>
      </c>
      <c r="P56" s="708">
        <f t="shared" ref="P56:P94" si="19">(P8/$U8)*100</f>
        <v>0</v>
      </c>
      <c r="Q56" s="712"/>
      <c r="R56" s="708">
        <f t="shared" ref="R56:R94" si="20">(R8/$R8)*100</f>
        <v>100</v>
      </c>
      <c r="S56" s="708">
        <f t="shared" ref="S56:S94" si="21">(S8/$S8)*100</f>
        <v>100</v>
      </c>
      <c r="T56" s="708">
        <v>0</v>
      </c>
      <c r="U56" s="710">
        <f t="shared" ref="U56:U94" si="22">(U8/$U8)*100</f>
        <v>100</v>
      </c>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row>
    <row r="57" spans="1:55" ht="15" customHeight="1" x14ac:dyDescent="0.2">
      <c r="A57" s="16"/>
      <c r="B57" s="17" t="s">
        <v>14</v>
      </c>
      <c r="C57" s="708">
        <f t="shared" ref="C57:C94" si="23">(C9/$R9)*100</f>
        <v>98.418436511522827</v>
      </c>
      <c r="D57" s="708">
        <f t="shared" ref="D57:D94" si="24">(D9/$S9)*100</f>
        <v>92.281185389386636</v>
      </c>
      <c r="E57" s="708">
        <v>0</v>
      </c>
      <c r="F57" s="708">
        <f t="shared" si="13"/>
        <v>95.987991266375545</v>
      </c>
      <c r="G57" s="711"/>
      <c r="H57" s="708">
        <f t="shared" si="14"/>
        <v>1.5815634884771803</v>
      </c>
      <c r="I57" s="708">
        <f t="shared" si="15"/>
        <v>7.7188146106133697</v>
      </c>
      <c r="J57" s="708">
        <v>0</v>
      </c>
      <c r="K57" s="708">
        <f t="shared" si="16"/>
        <v>4.0120087336244543</v>
      </c>
      <c r="L57" s="711"/>
      <c r="M57" s="708">
        <f t="shared" si="17"/>
        <v>0</v>
      </c>
      <c r="N57" s="708">
        <f t="shared" si="18"/>
        <v>0</v>
      </c>
      <c r="O57" s="708">
        <v>0</v>
      </c>
      <c r="P57" s="708">
        <f t="shared" si="19"/>
        <v>0</v>
      </c>
      <c r="Q57" s="712"/>
      <c r="R57" s="708">
        <f t="shared" si="20"/>
        <v>100</v>
      </c>
      <c r="S57" s="708">
        <f t="shared" si="21"/>
        <v>100</v>
      </c>
      <c r="T57" s="708">
        <v>0</v>
      </c>
      <c r="U57" s="710">
        <f t="shared" si="22"/>
        <v>100</v>
      </c>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row>
    <row r="58" spans="1:55" ht="15" customHeight="1" x14ac:dyDescent="0.2">
      <c r="A58" s="16"/>
      <c r="B58" s="17" t="s">
        <v>15</v>
      </c>
      <c r="C58" s="708">
        <f>(C10/$R10)*100</f>
        <v>96.915381408920382</v>
      </c>
      <c r="D58" s="708">
        <f t="shared" si="24"/>
        <v>89.469862018881628</v>
      </c>
      <c r="E58" s="708">
        <v>0</v>
      </c>
      <c r="F58" s="708">
        <f t="shared" si="13"/>
        <v>94.200211864406782</v>
      </c>
      <c r="G58" s="711"/>
      <c r="H58" s="708">
        <f t="shared" si="14"/>
        <v>3.0846185910796167</v>
      </c>
      <c r="I58" s="708">
        <f t="shared" si="15"/>
        <v>10.530137981118374</v>
      </c>
      <c r="J58" s="708">
        <v>0</v>
      </c>
      <c r="K58" s="708">
        <f t="shared" si="16"/>
        <v>5.7997881355932197</v>
      </c>
      <c r="L58" s="711"/>
      <c r="M58" s="708">
        <f t="shared" si="17"/>
        <v>70.529387244685282</v>
      </c>
      <c r="N58" s="708">
        <f t="shared" si="18"/>
        <v>33.696441539578792</v>
      </c>
      <c r="O58" s="708">
        <v>0</v>
      </c>
      <c r="P58" s="708">
        <f t="shared" si="19"/>
        <v>57.097457627118644</v>
      </c>
      <c r="Q58" s="712"/>
      <c r="R58" s="708">
        <f t="shared" si="20"/>
        <v>100</v>
      </c>
      <c r="S58" s="708">
        <f t="shared" si="21"/>
        <v>100</v>
      </c>
      <c r="T58" s="708">
        <v>0</v>
      </c>
      <c r="U58" s="710">
        <f t="shared" si="22"/>
        <v>100</v>
      </c>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row>
    <row r="59" spans="1:55" ht="15" customHeight="1" x14ac:dyDescent="0.2">
      <c r="A59" s="16"/>
      <c r="B59" s="17" t="s">
        <v>16</v>
      </c>
      <c r="C59" s="708">
        <v>0</v>
      </c>
      <c r="D59" s="708">
        <v>0</v>
      </c>
      <c r="E59" s="708">
        <v>0</v>
      </c>
      <c r="F59" s="708">
        <v>0</v>
      </c>
      <c r="G59" s="711"/>
      <c r="H59" s="708">
        <v>0</v>
      </c>
      <c r="I59" s="708">
        <f t="shared" si="15"/>
        <v>100</v>
      </c>
      <c r="J59" s="708">
        <v>0</v>
      </c>
      <c r="K59" s="708">
        <f t="shared" si="16"/>
        <v>100</v>
      </c>
      <c r="L59" s="711"/>
      <c r="M59" s="708">
        <v>0</v>
      </c>
      <c r="N59" s="708">
        <v>0</v>
      </c>
      <c r="O59" s="708">
        <v>0</v>
      </c>
      <c r="P59" s="708">
        <v>0</v>
      </c>
      <c r="Q59" s="712"/>
      <c r="R59" s="708">
        <v>0</v>
      </c>
      <c r="S59" s="708">
        <f t="shared" si="21"/>
        <v>100</v>
      </c>
      <c r="T59" s="708">
        <v>0</v>
      </c>
      <c r="U59" s="710">
        <f t="shared" si="22"/>
        <v>100</v>
      </c>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row>
    <row r="60" spans="1:55" ht="15" customHeight="1" x14ac:dyDescent="0.2">
      <c r="A60" s="16"/>
      <c r="B60" s="17" t="s">
        <v>17</v>
      </c>
      <c r="C60" s="708" t="s">
        <v>22</v>
      </c>
      <c r="D60" s="708" t="s">
        <v>22</v>
      </c>
      <c r="E60" s="708" t="s">
        <v>22</v>
      </c>
      <c r="F60" s="708" t="s">
        <v>22</v>
      </c>
      <c r="G60" s="711"/>
      <c r="H60" s="708" t="s">
        <v>22</v>
      </c>
      <c r="I60" s="708" t="s">
        <v>22</v>
      </c>
      <c r="J60" s="708" t="s">
        <v>22</v>
      </c>
      <c r="K60" s="708" t="s">
        <v>22</v>
      </c>
      <c r="L60" s="711"/>
      <c r="M60" s="708" t="s">
        <v>22</v>
      </c>
      <c r="N60" s="708" t="s">
        <v>22</v>
      </c>
      <c r="O60" s="708" t="s">
        <v>22</v>
      </c>
      <c r="P60" s="708" t="s">
        <v>22</v>
      </c>
      <c r="Q60" s="712"/>
      <c r="R60" s="708" t="s">
        <v>22</v>
      </c>
      <c r="S60" s="708" t="s">
        <v>22</v>
      </c>
      <c r="T60" s="708" t="s">
        <v>22</v>
      </c>
      <c r="U60" s="710" t="s">
        <v>22</v>
      </c>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row>
    <row r="61" spans="1:55" ht="15" customHeight="1" x14ac:dyDescent="0.2">
      <c r="A61" s="16"/>
      <c r="B61" s="17" t="s">
        <v>18</v>
      </c>
      <c r="C61" s="708">
        <f t="shared" si="23"/>
        <v>98.318116290245072</v>
      </c>
      <c r="D61" s="708">
        <f t="shared" si="24"/>
        <v>94.57202505219206</v>
      </c>
      <c r="E61" s="708">
        <v>0</v>
      </c>
      <c r="F61" s="708">
        <f t="shared" si="13"/>
        <v>96.787947697555438</v>
      </c>
      <c r="G61" s="711"/>
      <c r="H61" s="708">
        <f t="shared" si="14"/>
        <v>1.6818837097549257</v>
      </c>
      <c r="I61" s="708">
        <f t="shared" si="15"/>
        <v>5.4279749478079333</v>
      </c>
      <c r="J61" s="708">
        <v>0</v>
      </c>
      <c r="K61" s="708">
        <f t="shared" si="16"/>
        <v>3.2120523024445706</v>
      </c>
      <c r="L61" s="711"/>
      <c r="M61" s="708">
        <f t="shared" si="17"/>
        <v>0</v>
      </c>
      <c r="N61" s="708">
        <f t="shared" si="18"/>
        <v>0</v>
      </c>
      <c r="O61" s="708">
        <v>0</v>
      </c>
      <c r="P61" s="708">
        <f t="shared" si="19"/>
        <v>0</v>
      </c>
      <c r="Q61" s="712"/>
      <c r="R61" s="708">
        <f t="shared" si="20"/>
        <v>100</v>
      </c>
      <c r="S61" s="708">
        <f t="shared" si="21"/>
        <v>100</v>
      </c>
      <c r="T61" s="708">
        <v>0</v>
      </c>
      <c r="U61" s="710">
        <f t="shared" si="22"/>
        <v>100</v>
      </c>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row>
    <row r="62" spans="1:55" ht="15" customHeight="1" x14ac:dyDescent="0.2">
      <c r="A62" s="16"/>
      <c r="B62" s="17" t="s">
        <v>19</v>
      </c>
      <c r="C62" s="708">
        <f t="shared" si="23"/>
        <v>97.966464502318942</v>
      </c>
      <c r="D62" s="708">
        <f t="shared" si="24"/>
        <v>93.366619115549227</v>
      </c>
      <c r="E62" s="708">
        <v>0</v>
      </c>
      <c r="F62" s="708">
        <f t="shared" si="13"/>
        <v>96.432818073721762</v>
      </c>
      <c r="G62" s="711"/>
      <c r="H62" s="708">
        <f t="shared" si="14"/>
        <v>2.033535497681056</v>
      </c>
      <c r="I62" s="708">
        <f t="shared" si="15"/>
        <v>6.6333808844507844</v>
      </c>
      <c r="J62" s="708">
        <v>0</v>
      </c>
      <c r="K62" s="708">
        <f t="shared" si="16"/>
        <v>3.56718192627824</v>
      </c>
      <c r="L62" s="711"/>
      <c r="M62" s="708">
        <f t="shared" si="17"/>
        <v>0</v>
      </c>
      <c r="N62" s="708">
        <f t="shared" si="18"/>
        <v>0</v>
      </c>
      <c r="O62" s="708">
        <v>0</v>
      </c>
      <c r="P62" s="708">
        <f t="shared" si="19"/>
        <v>0</v>
      </c>
      <c r="Q62" s="712"/>
      <c r="R62" s="708">
        <f t="shared" si="20"/>
        <v>100</v>
      </c>
      <c r="S62" s="708">
        <f t="shared" si="21"/>
        <v>100</v>
      </c>
      <c r="T62" s="708">
        <v>0</v>
      </c>
      <c r="U62" s="710">
        <f t="shared" si="22"/>
        <v>100</v>
      </c>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row>
    <row r="63" spans="1:55" ht="15" customHeight="1" x14ac:dyDescent="0.2">
      <c r="A63" s="16"/>
      <c r="B63" s="17" t="s">
        <v>20</v>
      </c>
      <c r="C63" s="708">
        <f t="shared" si="23"/>
        <v>97.416891284815804</v>
      </c>
      <c r="D63" s="708">
        <f t="shared" si="24"/>
        <v>92.039355992844364</v>
      </c>
      <c r="E63" s="708">
        <v>0</v>
      </c>
      <c r="F63" s="708">
        <f t="shared" si="13"/>
        <v>95.106328465283113</v>
      </c>
      <c r="G63" s="711"/>
      <c r="H63" s="708">
        <f t="shared" si="14"/>
        <v>2.5831087151841867</v>
      </c>
      <c r="I63" s="708">
        <f t="shared" si="15"/>
        <v>7.9606440071556346</v>
      </c>
      <c r="J63" s="708">
        <v>0</v>
      </c>
      <c r="K63" s="708">
        <f t="shared" si="16"/>
        <v>4.8936715347168844</v>
      </c>
      <c r="L63" s="711"/>
      <c r="M63" s="708">
        <f t="shared" si="17"/>
        <v>0</v>
      </c>
      <c r="N63" s="708">
        <f t="shared" si="18"/>
        <v>0</v>
      </c>
      <c r="O63" s="708">
        <v>0</v>
      </c>
      <c r="P63" s="708">
        <f t="shared" si="19"/>
        <v>0</v>
      </c>
      <c r="Q63" s="712"/>
      <c r="R63" s="708">
        <f t="shared" si="20"/>
        <v>100</v>
      </c>
      <c r="S63" s="708">
        <f t="shared" si="21"/>
        <v>100</v>
      </c>
      <c r="T63" s="708">
        <v>0</v>
      </c>
      <c r="U63" s="710">
        <f t="shared" si="22"/>
        <v>100</v>
      </c>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row>
    <row r="64" spans="1:55" ht="15" customHeight="1" x14ac:dyDescent="0.2">
      <c r="A64" s="16"/>
      <c r="B64" s="17" t="s">
        <v>21</v>
      </c>
      <c r="C64" s="708" t="s">
        <v>22</v>
      </c>
      <c r="D64" s="708" t="s">
        <v>22</v>
      </c>
      <c r="E64" s="708" t="s">
        <v>22</v>
      </c>
      <c r="F64" s="708" t="s">
        <v>22</v>
      </c>
      <c r="G64" s="711"/>
      <c r="H64" s="708" t="s">
        <v>22</v>
      </c>
      <c r="I64" s="708" t="s">
        <v>22</v>
      </c>
      <c r="J64" s="708" t="s">
        <v>22</v>
      </c>
      <c r="K64" s="708" t="s">
        <v>22</v>
      </c>
      <c r="L64" s="711"/>
      <c r="M64" s="708" t="s">
        <v>22</v>
      </c>
      <c r="N64" s="708" t="s">
        <v>22</v>
      </c>
      <c r="O64" s="708" t="s">
        <v>22</v>
      </c>
      <c r="P64" s="708" t="s">
        <v>22</v>
      </c>
      <c r="Q64" s="712"/>
      <c r="R64" s="708" t="s">
        <v>22</v>
      </c>
      <c r="S64" s="708" t="s">
        <v>22</v>
      </c>
      <c r="T64" s="708" t="s">
        <v>22</v>
      </c>
      <c r="U64" s="710" t="s">
        <v>22</v>
      </c>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row>
    <row r="65" spans="1:55" ht="15" customHeight="1" x14ac:dyDescent="0.2">
      <c r="A65" s="16"/>
      <c r="B65" s="17" t="s">
        <v>23</v>
      </c>
      <c r="C65" s="708" t="s">
        <v>22</v>
      </c>
      <c r="D65" s="708" t="s">
        <v>22</v>
      </c>
      <c r="E65" s="708" t="s">
        <v>22</v>
      </c>
      <c r="F65" s="708" t="s">
        <v>22</v>
      </c>
      <c r="G65" s="711"/>
      <c r="H65" s="708" t="s">
        <v>22</v>
      </c>
      <c r="I65" s="708" t="s">
        <v>22</v>
      </c>
      <c r="J65" s="708" t="s">
        <v>22</v>
      </c>
      <c r="K65" s="708" t="s">
        <v>22</v>
      </c>
      <c r="L65" s="711"/>
      <c r="M65" s="708" t="s">
        <v>22</v>
      </c>
      <c r="N65" s="708" t="s">
        <v>22</v>
      </c>
      <c r="O65" s="708" t="s">
        <v>22</v>
      </c>
      <c r="P65" s="708" t="s">
        <v>22</v>
      </c>
      <c r="Q65" s="712"/>
      <c r="R65" s="708" t="s">
        <v>22</v>
      </c>
      <c r="S65" s="708" t="s">
        <v>22</v>
      </c>
      <c r="T65" s="708" t="s">
        <v>22</v>
      </c>
      <c r="U65" s="710" t="s">
        <v>22</v>
      </c>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row>
    <row r="66" spans="1:55" ht="15" customHeight="1" x14ac:dyDescent="0.2">
      <c r="A66" s="16"/>
      <c r="B66" s="17" t="s">
        <v>24</v>
      </c>
      <c r="C66" s="708">
        <f t="shared" si="23"/>
        <v>97.643097643097647</v>
      </c>
      <c r="D66" s="708">
        <f t="shared" si="24"/>
        <v>94.028595458368386</v>
      </c>
      <c r="E66" s="708">
        <v>0</v>
      </c>
      <c r="F66" s="708">
        <f t="shared" si="13"/>
        <v>95.835086243163644</v>
      </c>
      <c r="G66" s="711"/>
      <c r="H66" s="708">
        <f t="shared" si="14"/>
        <v>2.3569023569023568</v>
      </c>
      <c r="I66" s="708">
        <f t="shared" si="15"/>
        <v>5.9714045416316228</v>
      </c>
      <c r="J66" s="708">
        <v>0</v>
      </c>
      <c r="K66" s="708">
        <f t="shared" si="16"/>
        <v>4.1649137568363486</v>
      </c>
      <c r="L66" s="711"/>
      <c r="M66" s="708">
        <f t="shared" si="17"/>
        <v>0</v>
      </c>
      <c r="N66" s="708">
        <f t="shared" si="18"/>
        <v>0</v>
      </c>
      <c r="O66" s="708">
        <v>0</v>
      </c>
      <c r="P66" s="708">
        <f t="shared" si="19"/>
        <v>0</v>
      </c>
      <c r="Q66" s="712"/>
      <c r="R66" s="708">
        <f t="shared" si="20"/>
        <v>100</v>
      </c>
      <c r="S66" s="708">
        <f t="shared" si="21"/>
        <v>100</v>
      </c>
      <c r="T66" s="708">
        <v>0</v>
      </c>
      <c r="U66" s="710">
        <f t="shared" si="22"/>
        <v>100</v>
      </c>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row>
    <row r="67" spans="1:55" ht="15" customHeight="1" x14ac:dyDescent="0.2">
      <c r="A67" s="16"/>
      <c r="B67" s="17" t="s">
        <v>25</v>
      </c>
      <c r="C67" s="708">
        <f t="shared" si="23"/>
        <v>97.054202670856256</v>
      </c>
      <c r="D67" s="708">
        <f t="shared" si="24"/>
        <v>1.0948905109489051</v>
      </c>
      <c r="E67" s="708">
        <v>0</v>
      </c>
      <c r="F67" s="708">
        <f t="shared" si="13"/>
        <v>92.154304882594104</v>
      </c>
      <c r="G67" s="711"/>
      <c r="H67" s="708">
        <f t="shared" si="14"/>
        <v>2.9457973291437551</v>
      </c>
      <c r="I67" s="708">
        <f t="shared" si="15"/>
        <v>98.905109489051085</v>
      </c>
      <c r="J67" s="708">
        <v>0</v>
      </c>
      <c r="K67" s="708">
        <f t="shared" si="16"/>
        <v>7.8456951174058887</v>
      </c>
      <c r="L67" s="711"/>
      <c r="M67" s="708">
        <f t="shared" si="17"/>
        <v>0</v>
      </c>
      <c r="N67" s="708">
        <f t="shared" si="18"/>
        <v>0</v>
      </c>
      <c r="O67" s="708">
        <v>0</v>
      </c>
      <c r="P67" s="708">
        <f t="shared" si="19"/>
        <v>0</v>
      </c>
      <c r="Q67" s="712"/>
      <c r="R67" s="708">
        <f t="shared" si="20"/>
        <v>100</v>
      </c>
      <c r="S67" s="708">
        <f t="shared" si="21"/>
        <v>100</v>
      </c>
      <c r="T67" s="708">
        <v>0</v>
      </c>
      <c r="U67" s="710">
        <f t="shared" si="22"/>
        <v>100</v>
      </c>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row>
    <row r="68" spans="1:55" ht="15" customHeight="1" x14ac:dyDescent="0.2">
      <c r="A68" s="16"/>
      <c r="B68" s="17" t="s">
        <v>26</v>
      </c>
      <c r="C68" s="708">
        <f t="shared" si="23"/>
        <v>100</v>
      </c>
      <c r="D68" s="708">
        <f t="shared" si="24"/>
        <v>100</v>
      </c>
      <c r="E68" s="708">
        <v>0</v>
      </c>
      <c r="F68" s="708">
        <f t="shared" si="13"/>
        <v>100</v>
      </c>
      <c r="G68" s="711"/>
      <c r="H68" s="708">
        <f t="shared" si="14"/>
        <v>0</v>
      </c>
      <c r="I68" s="708">
        <f t="shared" si="15"/>
        <v>0</v>
      </c>
      <c r="J68" s="708">
        <v>0</v>
      </c>
      <c r="K68" s="708">
        <f t="shared" si="16"/>
        <v>0</v>
      </c>
      <c r="L68" s="711"/>
      <c r="M68" s="708">
        <f t="shared" si="17"/>
        <v>0</v>
      </c>
      <c r="N68" s="708">
        <f t="shared" si="18"/>
        <v>0</v>
      </c>
      <c r="O68" s="708">
        <v>0</v>
      </c>
      <c r="P68" s="708">
        <f t="shared" si="19"/>
        <v>0</v>
      </c>
      <c r="Q68" s="712"/>
      <c r="R68" s="708">
        <f t="shared" si="20"/>
        <v>100</v>
      </c>
      <c r="S68" s="708">
        <f t="shared" si="21"/>
        <v>100</v>
      </c>
      <c r="T68" s="708">
        <v>0</v>
      </c>
      <c r="U68" s="710">
        <f t="shared" si="22"/>
        <v>100</v>
      </c>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row>
    <row r="69" spans="1:55" ht="15" customHeight="1" x14ac:dyDescent="0.2">
      <c r="A69" s="16"/>
      <c r="B69" s="17" t="s">
        <v>70</v>
      </c>
      <c r="C69" s="708" t="s">
        <v>22</v>
      </c>
      <c r="D69" s="708" t="s">
        <v>22</v>
      </c>
      <c r="E69" s="708" t="s">
        <v>22</v>
      </c>
      <c r="F69" s="708" t="s">
        <v>22</v>
      </c>
      <c r="G69" s="711"/>
      <c r="H69" s="708" t="s">
        <v>22</v>
      </c>
      <c r="I69" s="708" t="s">
        <v>22</v>
      </c>
      <c r="J69" s="708" t="s">
        <v>22</v>
      </c>
      <c r="K69" s="708" t="s">
        <v>22</v>
      </c>
      <c r="L69" s="711"/>
      <c r="M69" s="708" t="s">
        <v>22</v>
      </c>
      <c r="N69" s="708" t="s">
        <v>22</v>
      </c>
      <c r="O69" s="708" t="s">
        <v>22</v>
      </c>
      <c r="P69" s="708" t="s">
        <v>22</v>
      </c>
      <c r="Q69" s="712"/>
      <c r="R69" s="708" t="s">
        <v>22</v>
      </c>
      <c r="S69" s="708" t="s">
        <v>22</v>
      </c>
      <c r="T69" s="708" t="s">
        <v>22</v>
      </c>
      <c r="U69" s="710" t="s">
        <v>22</v>
      </c>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row>
    <row r="70" spans="1:55" ht="15" customHeight="1" x14ac:dyDescent="0.2">
      <c r="A70" s="16"/>
      <c r="B70" s="17" t="s">
        <v>28</v>
      </c>
      <c r="C70" s="708" t="s">
        <v>22</v>
      </c>
      <c r="D70" s="708" t="s">
        <v>22</v>
      </c>
      <c r="E70" s="708" t="s">
        <v>22</v>
      </c>
      <c r="F70" s="708" t="s">
        <v>22</v>
      </c>
      <c r="G70" s="711"/>
      <c r="H70" s="708" t="s">
        <v>22</v>
      </c>
      <c r="I70" s="708" t="s">
        <v>22</v>
      </c>
      <c r="J70" s="708" t="s">
        <v>22</v>
      </c>
      <c r="K70" s="708" t="s">
        <v>22</v>
      </c>
      <c r="L70" s="711"/>
      <c r="M70" s="708" t="s">
        <v>22</v>
      </c>
      <c r="N70" s="708" t="s">
        <v>22</v>
      </c>
      <c r="O70" s="708" t="s">
        <v>22</v>
      </c>
      <c r="P70" s="708" t="s">
        <v>22</v>
      </c>
      <c r="Q70" s="712"/>
      <c r="R70" s="708" t="s">
        <v>22</v>
      </c>
      <c r="S70" s="708" t="s">
        <v>22</v>
      </c>
      <c r="T70" s="708" t="s">
        <v>22</v>
      </c>
      <c r="U70" s="710" t="s">
        <v>22</v>
      </c>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row>
    <row r="71" spans="1:55" ht="15" customHeight="1" x14ac:dyDescent="0.2">
      <c r="A71" s="16"/>
      <c r="B71" s="17" t="s">
        <v>29</v>
      </c>
      <c r="C71" s="708" t="s">
        <v>22</v>
      </c>
      <c r="D71" s="708" t="s">
        <v>22</v>
      </c>
      <c r="E71" s="708" t="s">
        <v>22</v>
      </c>
      <c r="F71" s="708" t="s">
        <v>22</v>
      </c>
      <c r="G71" s="711"/>
      <c r="H71" s="708" t="s">
        <v>22</v>
      </c>
      <c r="I71" s="708" t="s">
        <v>22</v>
      </c>
      <c r="J71" s="708" t="s">
        <v>22</v>
      </c>
      <c r="K71" s="708" t="s">
        <v>22</v>
      </c>
      <c r="L71" s="711"/>
      <c r="M71" s="708" t="s">
        <v>22</v>
      </c>
      <c r="N71" s="708" t="s">
        <v>22</v>
      </c>
      <c r="O71" s="708" t="s">
        <v>22</v>
      </c>
      <c r="P71" s="708" t="s">
        <v>22</v>
      </c>
      <c r="Q71" s="712"/>
      <c r="R71" s="708" t="s">
        <v>22</v>
      </c>
      <c r="S71" s="708" t="s">
        <v>22</v>
      </c>
      <c r="T71" s="708" t="s">
        <v>22</v>
      </c>
      <c r="U71" s="710" t="s">
        <v>22</v>
      </c>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row>
    <row r="72" spans="1:55" ht="15" customHeight="1" x14ac:dyDescent="0.2">
      <c r="A72" s="16"/>
      <c r="B72" s="17" t="s">
        <v>30</v>
      </c>
      <c r="C72" s="708">
        <f t="shared" si="23"/>
        <v>97.821187077385432</v>
      </c>
      <c r="D72" s="708">
        <f t="shared" si="24"/>
        <v>92.470719464584491</v>
      </c>
      <c r="E72" s="708">
        <v>0</v>
      </c>
      <c r="F72" s="708">
        <f t="shared" si="13"/>
        <v>95.667789001122344</v>
      </c>
      <c r="G72" s="711"/>
      <c r="H72" s="708">
        <f t="shared" si="14"/>
        <v>2.1788129226145756</v>
      </c>
      <c r="I72" s="708">
        <f t="shared" si="15"/>
        <v>7.5292805354155039</v>
      </c>
      <c r="J72" s="708">
        <v>0</v>
      </c>
      <c r="K72" s="708">
        <f t="shared" si="16"/>
        <v>4.3322109988776658</v>
      </c>
      <c r="L72" s="711"/>
      <c r="M72" s="708">
        <f t="shared" si="17"/>
        <v>0</v>
      </c>
      <c r="N72" s="708">
        <f t="shared" si="18"/>
        <v>0</v>
      </c>
      <c r="O72" s="708">
        <v>0</v>
      </c>
      <c r="P72" s="708">
        <f t="shared" si="19"/>
        <v>0</v>
      </c>
      <c r="Q72" s="712"/>
      <c r="R72" s="708">
        <f t="shared" si="20"/>
        <v>100</v>
      </c>
      <c r="S72" s="708">
        <f t="shared" si="21"/>
        <v>100</v>
      </c>
      <c r="T72" s="708">
        <v>0</v>
      </c>
      <c r="U72" s="710">
        <f t="shared" si="22"/>
        <v>100</v>
      </c>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row>
    <row r="73" spans="1:55" ht="15" customHeight="1" x14ac:dyDescent="0.2">
      <c r="A73" s="16"/>
      <c r="B73" s="17" t="s">
        <v>31</v>
      </c>
      <c r="C73" s="708">
        <f t="shared" si="23"/>
        <v>97.78133120127923</v>
      </c>
      <c r="D73" s="708">
        <f t="shared" si="24"/>
        <v>92.704111175448759</v>
      </c>
      <c r="E73" s="708">
        <v>0</v>
      </c>
      <c r="F73" s="708">
        <f t="shared" si="13"/>
        <v>96.478454680534924</v>
      </c>
      <c r="G73" s="711"/>
      <c r="H73" s="708">
        <f t="shared" si="14"/>
        <v>2.2186687987207678</v>
      </c>
      <c r="I73" s="708">
        <f t="shared" si="15"/>
        <v>7.2958888245512448</v>
      </c>
      <c r="J73" s="708">
        <v>0</v>
      </c>
      <c r="K73" s="708">
        <f t="shared" si="16"/>
        <v>3.5215453194650816</v>
      </c>
      <c r="L73" s="711"/>
      <c r="M73" s="708">
        <f t="shared" si="17"/>
        <v>0</v>
      </c>
      <c r="N73" s="708">
        <f t="shared" si="18"/>
        <v>0</v>
      </c>
      <c r="O73" s="708">
        <v>0</v>
      </c>
      <c r="P73" s="708">
        <f t="shared" si="19"/>
        <v>0</v>
      </c>
      <c r="Q73" s="712"/>
      <c r="R73" s="708">
        <f t="shared" si="20"/>
        <v>100</v>
      </c>
      <c r="S73" s="708">
        <f t="shared" si="21"/>
        <v>100</v>
      </c>
      <c r="T73" s="708">
        <v>0</v>
      </c>
      <c r="U73" s="710">
        <f t="shared" si="22"/>
        <v>100</v>
      </c>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row>
    <row r="74" spans="1:55" ht="15" customHeight="1" x14ac:dyDescent="0.2">
      <c r="A74" s="16"/>
      <c r="B74" s="17" t="s">
        <v>32</v>
      </c>
      <c r="C74" s="708">
        <f t="shared" si="23"/>
        <v>97.188951356636522</v>
      </c>
      <c r="D74" s="708">
        <f t="shared" si="24"/>
        <v>0.76045627376425851</v>
      </c>
      <c r="E74" s="708">
        <v>0</v>
      </c>
      <c r="F74" s="708">
        <f t="shared" si="13"/>
        <v>94.185908821788047</v>
      </c>
      <c r="G74" s="711"/>
      <c r="H74" s="708">
        <f t="shared" si="14"/>
        <v>2.8110486433634807</v>
      </c>
      <c r="I74" s="708">
        <f t="shared" si="15"/>
        <v>99.239543726235752</v>
      </c>
      <c r="J74" s="708">
        <v>0</v>
      </c>
      <c r="K74" s="708">
        <f t="shared" si="16"/>
        <v>5.8140911782119593</v>
      </c>
      <c r="L74" s="711"/>
      <c r="M74" s="708">
        <f t="shared" si="17"/>
        <v>0</v>
      </c>
      <c r="N74" s="708">
        <f t="shared" si="18"/>
        <v>0</v>
      </c>
      <c r="O74" s="708">
        <v>0</v>
      </c>
      <c r="P74" s="708">
        <f t="shared" si="19"/>
        <v>0</v>
      </c>
      <c r="Q74" s="712"/>
      <c r="R74" s="708">
        <f t="shared" si="20"/>
        <v>100</v>
      </c>
      <c r="S74" s="708">
        <f t="shared" si="21"/>
        <v>100</v>
      </c>
      <c r="T74" s="708">
        <v>0</v>
      </c>
      <c r="U74" s="710">
        <f t="shared" si="22"/>
        <v>100</v>
      </c>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row>
    <row r="75" spans="1:55" ht="15" customHeight="1" x14ac:dyDescent="0.2">
      <c r="A75" s="16"/>
      <c r="B75" s="17" t="s">
        <v>33</v>
      </c>
      <c r="C75" s="708">
        <f t="shared" si="23"/>
        <v>75.909924063891069</v>
      </c>
      <c r="D75" s="708">
        <f t="shared" si="24"/>
        <v>71.404399323181039</v>
      </c>
      <c r="E75" s="708">
        <f t="shared" ref="E75:E88" si="25">(E27/$T27)*100</f>
        <v>65</v>
      </c>
      <c r="F75" s="708">
        <f t="shared" si="13"/>
        <v>74.4140625</v>
      </c>
      <c r="G75" s="711"/>
      <c r="H75" s="708">
        <f t="shared" si="14"/>
        <v>24.090075936108928</v>
      </c>
      <c r="I75" s="708">
        <f t="shared" si="15"/>
        <v>28.59560067681895</v>
      </c>
      <c r="J75" s="708">
        <f t="shared" ref="J75:J88" si="26">(J27/$T27)*100</f>
        <v>35</v>
      </c>
      <c r="K75" s="708">
        <f t="shared" si="16"/>
        <v>25.5859375</v>
      </c>
      <c r="L75" s="711"/>
      <c r="M75" s="708">
        <f t="shared" si="17"/>
        <v>0</v>
      </c>
      <c r="N75" s="708">
        <f t="shared" si="18"/>
        <v>0</v>
      </c>
      <c r="O75" s="708">
        <f t="shared" ref="O75:O88" si="27">(O27/$T27)*100</f>
        <v>0</v>
      </c>
      <c r="P75" s="708">
        <f t="shared" si="19"/>
        <v>0</v>
      </c>
      <c r="Q75" s="712"/>
      <c r="R75" s="708">
        <f t="shared" si="20"/>
        <v>100</v>
      </c>
      <c r="S75" s="708">
        <f t="shared" si="21"/>
        <v>100</v>
      </c>
      <c r="T75" s="708">
        <f t="shared" ref="T75:T88" si="28">(T27/$T27)*100</f>
        <v>100</v>
      </c>
      <c r="U75" s="710">
        <f t="shared" si="22"/>
        <v>100</v>
      </c>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row>
    <row r="76" spans="1:55" ht="15" customHeight="1" x14ac:dyDescent="0.2">
      <c r="A76" s="16"/>
      <c r="B76" s="17" t="s">
        <v>34</v>
      </c>
      <c r="C76" s="708">
        <f t="shared" si="23"/>
        <v>97.570332480818408</v>
      </c>
      <c r="D76" s="708">
        <f t="shared" si="24"/>
        <v>92.432120161756217</v>
      </c>
      <c r="E76" s="708">
        <v>0</v>
      </c>
      <c r="F76" s="708">
        <f t="shared" si="13"/>
        <v>95.739864169582219</v>
      </c>
      <c r="G76" s="711"/>
      <c r="H76" s="708">
        <f t="shared" si="14"/>
        <v>2.4296675191815855</v>
      </c>
      <c r="I76" s="708">
        <f t="shared" si="15"/>
        <v>7.5678798382437895</v>
      </c>
      <c r="J76" s="708">
        <v>0</v>
      </c>
      <c r="K76" s="708">
        <f t="shared" si="16"/>
        <v>4.2601358304177817</v>
      </c>
      <c r="L76" s="711"/>
      <c r="M76" s="708">
        <f t="shared" si="17"/>
        <v>0</v>
      </c>
      <c r="N76" s="708">
        <f t="shared" si="18"/>
        <v>0</v>
      </c>
      <c r="O76" s="708">
        <v>0</v>
      </c>
      <c r="P76" s="708">
        <f t="shared" si="19"/>
        <v>0</v>
      </c>
      <c r="Q76" s="712"/>
      <c r="R76" s="708">
        <f t="shared" si="20"/>
        <v>100</v>
      </c>
      <c r="S76" s="708">
        <f t="shared" si="21"/>
        <v>100</v>
      </c>
      <c r="T76" s="708">
        <v>0</v>
      </c>
      <c r="U76" s="710">
        <f t="shared" si="22"/>
        <v>100</v>
      </c>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row>
    <row r="77" spans="1:55" ht="15" customHeight="1" x14ac:dyDescent="0.2">
      <c r="A77" s="16"/>
      <c r="B77" s="17" t="s">
        <v>35</v>
      </c>
      <c r="C77" s="708">
        <f t="shared" si="23"/>
        <v>98.377676833225181</v>
      </c>
      <c r="D77" s="708">
        <f t="shared" si="24"/>
        <v>1.1235955056179776</v>
      </c>
      <c r="E77" s="708">
        <v>0</v>
      </c>
      <c r="F77" s="708">
        <f t="shared" si="13"/>
        <v>93.067484662576689</v>
      </c>
      <c r="G77" s="711"/>
      <c r="H77" s="708">
        <f t="shared" si="14"/>
        <v>1.6223231667748215</v>
      </c>
      <c r="I77" s="708">
        <f t="shared" si="15"/>
        <v>98.876404494382015</v>
      </c>
      <c r="J77" s="708">
        <v>0</v>
      </c>
      <c r="K77" s="708">
        <f t="shared" si="16"/>
        <v>6.9325153374233128</v>
      </c>
      <c r="L77" s="711"/>
      <c r="M77" s="708">
        <f t="shared" si="17"/>
        <v>0</v>
      </c>
      <c r="N77" s="708">
        <f t="shared" si="18"/>
        <v>0</v>
      </c>
      <c r="O77" s="708">
        <v>0</v>
      </c>
      <c r="P77" s="708">
        <f t="shared" si="19"/>
        <v>0</v>
      </c>
      <c r="Q77" s="712"/>
      <c r="R77" s="708">
        <f t="shared" si="20"/>
        <v>100</v>
      </c>
      <c r="S77" s="708">
        <f t="shared" si="21"/>
        <v>100</v>
      </c>
      <c r="T77" s="708">
        <v>0</v>
      </c>
      <c r="U77" s="710">
        <f t="shared" si="22"/>
        <v>100</v>
      </c>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row>
    <row r="78" spans="1:55" ht="15" customHeight="1" x14ac:dyDescent="0.2">
      <c r="A78" s="16"/>
      <c r="B78" s="17" t="s">
        <v>36</v>
      </c>
      <c r="C78" s="708">
        <f t="shared" si="23"/>
        <v>98.709677419354833</v>
      </c>
      <c r="D78" s="708">
        <f t="shared" si="24"/>
        <v>93.090024330900249</v>
      </c>
      <c r="E78" s="708">
        <v>0</v>
      </c>
      <c r="F78" s="708">
        <f t="shared" si="13"/>
        <v>97.165775401069524</v>
      </c>
      <c r="G78" s="711"/>
      <c r="H78" s="708">
        <f t="shared" si="14"/>
        <v>1.2903225806451613</v>
      </c>
      <c r="I78" s="708">
        <f t="shared" si="15"/>
        <v>6.9099756690997562</v>
      </c>
      <c r="J78" s="708">
        <v>0</v>
      </c>
      <c r="K78" s="708">
        <f t="shared" si="16"/>
        <v>2.8342245989304815</v>
      </c>
      <c r="L78" s="711"/>
      <c r="M78" s="708">
        <f t="shared" si="17"/>
        <v>0</v>
      </c>
      <c r="N78" s="708">
        <f t="shared" si="18"/>
        <v>0</v>
      </c>
      <c r="O78" s="708">
        <v>0</v>
      </c>
      <c r="P78" s="708">
        <f t="shared" si="19"/>
        <v>0</v>
      </c>
      <c r="Q78" s="712"/>
      <c r="R78" s="708">
        <f t="shared" si="20"/>
        <v>100</v>
      </c>
      <c r="S78" s="708">
        <f t="shared" si="21"/>
        <v>100</v>
      </c>
      <c r="T78" s="708">
        <v>0</v>
      </c>
      <c r="U78" s="710">
        <f t="shared" si="22"/>
        <v>100</v>
      </c>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row>
    <row r="79" spans="1:55" ht="15" customHeight="1" x14ac:dyDescent="0.2">
      <c r="A79" s="16"/>
      <c r="B79" s="17" t="s">
        <v>37</v>
      </c>
      <c r="C79" s="708" t="s">
        <v>22</v>
      </c>
      <c r="D79" s="708" t="s">
        <v>22</v>
      </c>
      <c r="E79" s="708" t="s">
        <v>22</v>
      </c>
      <c r="F79" s="708" t="s">
        <v>22</v>
      </c>
      <c r="G79" s="711"/>
      <c r="H79" s="708" t="s">
        <v>22</v>
      </c>
      <c r="I79" s="708" t="s">
        <v>22</v>
      </c>
      <c r="J79" s="708" t="s">
        <v>22</v>
      </c>
      <c r="K79" s="708" t="s">
        <v>22</v>
      </c>
      <c r="L79" s="711"/>
      <c r="M79" s="708" t="s">
        <v>22</v>
      </c>
      <c r="N79" s="708" t="s">
        <v>22</v>
      </c>
      <c r="O79" s="708" t="s">
        <v>22</v>
      </c>
      <c r="P79" s="708" t="s">
        <v>22</v>
      </c>
      <c r="Q79" s="712"/>
      <c r="R79" s="708" t="s">
        <v>22</v>
      </c>
      <c r="S79" s="708" t="s">
        <v>22</v>
      </c>
      <c r="T79" s="708" t="s">
        <v>22</v>
      </c>
      <c r="U79" s="710" t="s">
        <v>22</v>
      </c>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row>
    <row r="80" spans="1:55" ht="15" customHeight="1" x14ac:dyDescent="0.2">
      <c r="A80" s="16"/>
      <c r="B80" s="17" t="s">
        <v>38</v>
      </c>
      <c r="C80" s="708">
        <f t="shared" si="23"/>
        <v>98.138869005010747</v>
      </c>
      <c r="D80" s="708">
        <f t="shared" si="24"/>
        <v>91.782553729456382</v>
      </c>
      <c r="E80" s="708">
        <v>0</v>
      </c>
      <c r="F80" s="708">
        <f t="shared" si="13"/>
        <v>95.840950639853745</v>
      </c>
      <c r="G80" s="711"/>
      <c r="H80" s="708">
        <f t="shared" si="14"/>
        <v>1.8611309949892625</v>
      </c>
      <c r="I80" s="708">
        <f t="shared" si="15"/>
        <v>8.2174462705436149</v>
      </c>
      <c r="J80" s="708">
        <v>0</v>
      </c>
      <c r="K80" s="708">
        <f t="shared" si="16"/>
        <v>4.1590493601462528</v>
      </c>
      <c r="L80" s="711"/>
      <c r="M80" s="708">
        <f t="shared" si="17"/>
        <v>0</v>
      </c>
      <c r="N80" s="708">
        <f t="shared" si="18"/>
        <v>0</v>
      </c>
      <c r="O80" s="708">
        <v>0</v>
      </c>
      <c r="P80" s="708">
        <f t="shared" si="19"/>
        <v>0</v>
      </c>
      <c r="Q80" s="712"/>
      <c r="R80" s="708">
        <f t="shared" si="20"/>
        <v>100</v>
      </c>
      <c r="S80" s="708">
        <f t="shared" si="21"/>
        <v>100</v>
      </c>
      <c r="T80" s="708">
        <v>0</v>
      </c>
      <c r="U80" s="710">
        <f t="shared" si="22"/>
        <v>100</v>
      </c>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row>
    <row r="81" spans="1:55" ht="15" customHeight="1" x14ac:dyDescent="0.2">
      <c r="A81" s="16"/>
      <c r="B81" s="47" t="s">
        <v>39</v>
      </c>
      <c r="C81" s="708" t="s">
        <v>22</v>
      </c>
      <c r="D81" s="708" t="s">
        <v>22</v>
      </c>
      <c r="E81" s="708" t="s">
        <v>22</v>
      </c>
      <c r="F81" s="708" t="s">
        <v>22</v>
      </c>
      <c r="G81" s="711"/>
      <c r="H81" s="708" t="s">
        <v>22</v>
      </c>
      <c r="I81" s="708" t="s">
        <v>22</v>
      </c>
      <c r="J81" s="708" t="s">
        <v>22</v>
      </c>
      <c r="K81" s="708" t="s">
        <v>22</v>
      </c>
      <c r="L81" s="711"/>
      <c r="M81" s="708" t="s">
        <v>22</v>
      </c>
      <c r="N81" s="708" t="s">
        <v>22</v>
      </c>
      <c r="O81" s="708" t="s">
        <v>22</v>
      </c>
      <c r="P81" s="708" t="s">
        <v>22</v>
      </c>
      <c r="Q81" s="712"/>
      <c r="R81" s="708" t="s">
        <v>22</v>
      </c>
      <c r="S81" s="708" t="s">
        <v>22</v>
      </c>
      <c r="T81" s="708" t="s">
        <v>22</v>
      </c>
      <c r="U81" s="710" t="s">
        <v>22</v>
      </c>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row>
    <row r="82" spans="1:55" ht="15" customHeight="1" x14ac:dyDescent="0.2">
      <c r="A82" s="16"/>
      <c r="B82" s="47" t="s">
        <v>40</v>
      </c>
      <c r="C82" s="708" t="s">
        <v>22</v>
      </c>
      <c r="D82" s="708" t="s">
        <v>22</v>
      </c>
      <c r="E82" s="708" t="s">
        <v>22</v>
      </c>
      <c r="F82" s="708" t="s">
        <v>22</v>
      </c>
      <c r="G82" s="711"/>
      <c r="H82" s="708" t="s">
        <v>22</v>
      </c>
      <c r="I82" s="708" t="s">
        <v>22</v>
      </c>
      <c r="J82" s="708" t="s">
        <v>22</v>
      </c>
      <c r="K82" s="708" t="s">
        <v>22</v>
      </c>
      <c r="L82" s="711"/>
      <c r="M82" s="708" t="s">
        <v>22</v>
      </c>
      <c r="N82" s="708" t="s">
        <v>22</v>
      </c>
      <c r="O82" s="708" t="s">
        <v>22</v>
      </c>
      <c r="P82" s="708" t="s">
        <v>22</v>
      </c>
      <c r="Q82" s="712"/>
      <c r="R82" s="708" t="s">
        <v>22</v>
      </c>
      <c r="S82" s="708" t="s">
        <v>22</v>
      </c>
      <c r="T82" s="708" t="s">
        <v>22</v>
      </c>
      <c r="U82" s="710" t="s">
        <v>22</v>
      </c>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row>
    <row r="83" spans="1:55" ht="15" customHeight="1" x14ac:dyDescent="0.2">
      <c r="A83" s="16"/>
      <c r="B83" s="17" t="s">
        <v>41</v>
      </c>
      <c r="C83" s="708">
        <f t="shared" si="23"/>
        <v>98.023715415019765</v>
      </c>
      <c r="D83" s="708">
        <f t="shared" si="24"/>
        <v>4.2735042735042734</v>
      </c>
      <c r="E83" s="708">
        <v>0</v>
      </c>
      <c r="F83" s="708">
        <f t="shared" si="13"/>
        <v>93.441938178780276</v>
      </c>
      <c r="G83" s="711"/>
      <c r="H83" s="708">
        <f t="shared" si="14"/>
        <v>1.9762845849802373</v>
      </c>
      <c r="I83" s="708">
        <f t="shared" si="15"/>
        <v>95.726495726495727</v>
      </c>
      <c r="J83" s="708">
        <v>0</v>
      </c>
      <c r="K83" s="708">
        <f t="shared" si="16"/>
        <v>6.5580618212197157</v>
      </c>
      <c r="L83" s="711"/>
      <c r="M83" s="708">
        <f t="shared" si="17"/>
        <v>0</v>
      </c>
      <c r="N83" s="708">
        <f t="shared" si="18"/>
        <v>0</v>
      </c>
      <c r="O83" s="708">
        <v>0</v>
      </c>
      <c r="P83" s="708">
        <f t="shared" si="19"/>
        <v>0</v>
      </c>
      <c r="Q83" s="712"/>
      <c r="R83" s="708">
        <f t="shared" si="20"/>
        <v>100</v>
      </c>
      <c r="S83" s="708">
        <f t="shared" si="21"/>
        <v>100</v>
      </c>
      <c r="T83" s="708">
        <v>0</v>
      </c>
      <c r="U83" s="710">
        <f t="shared" si="22"/>
        <v>100</v>
      </c>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row>
    <row r="84" spans="1:55" ht="15" customHeight="1" x14ac:dyDescent="0.2">
      <c r="A84" s="16"/>
      <c r="B84" s="17" t="s">
        <v>42</v>
      </c>
      <c r="C84" s="708" t="s">
        <v>22</v>
      </c>
      <c r="D84" s="708" t="s">
        <v>22</v>
      </c>
      <c r="E84" s="708" t="s">
        <v>22</v>
      </c>
      <c r="F84" s="708" t="s">
        <v>22</v>
      </c>
      <c r="G84" s="711"/>
      <c r="H84" s="708" t="s">
        <v>22</v>
      </c>
      <c r="I84" s="708" t="s">
        <v>22</v>
      </c>
      <c r="J84" s="708" t="s">
        <v>22</v>
      </c>
      <c r="K84" s="708" t="s">
        <v>22</v>
      </c>
      <c r="L84" s="711"/>
      <c r="M84" s="708" t="s">
        <v>22</v>
      </c>
      <c r="N84" s="708" t="s">
        <v>22</v>
      </c>
      <c r="O84" s="708" t="s">
        <v>22</v>
      </c>
      <c r="P84" s="708" t="s">
        <v>22</v>
      </c>
      <c r="Q84" s="712"/>
      <c r="R84" s="708" t="s">
        <v>22</v>
      </c>
      <c r="S84" s="708" t="s">
        <v>22</v>
      </c>
      <c r="T84" s="708" t="s">
        <v>22</v>
      </c>
      <c r="U84" s="710" t="s">
        <v>22</v>
      </c>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row>
    <row r="85" spans="1:55" ht="15" customHeight="1" x14ac:dyDescent="0.2">
      <c r="A85" s="16"/>
      <c r="B85" s="17" t="s">
        <v>43</v>
      </c>
      <c r="C85" s="708">
        <f t="shared" si="23"/>
        <v>97.32905982905983</v>
      </c>
      <c r="D85" s="708">
        <f t="shared" si="24"/>
        <v>91.446028513238289</v>
      </c>
      <c r="E85" s="708">
        <v>0</v>
      </c>
      <c r="F85" s="708">
        <f t="shared" si="13"/>
        <v>95.304835318850735</v>
      </c>
      <c r="G85" s="711"/>
      <c r="H85" s="708">
        <f t="shared" si="14"/>
        <v>2.6709401709401708</v>
      </c>
      <c r="I85" s="708">
        <f t="shared" si="15"/>
        <v>8.5539714867617107</v>
      </c>
      <c r="J85" s="708">
        <v>0</v>
      </c>
      <c r="K85" s="708">
        <f t="shared" si="16"/>
        <v>4.6951646811492642</v>
      </c>
      <c r="L85" s="711"/>
      <c r="M85" s="708">
        <f t="shared" si="17"/>
        <v>0</v>
      </c>
      <c r="N85" s="708">
        <f t="shared" si="18"/>
        <v>0</v>
      </c>
      <c r="O85" s="708">
        <v>0</v>
      </c>
      <c r="P85" s="708">
        <f t="shared" si="19"/>
        <v>0</v>
      </c>
      <c r="Q85" s="712"/>
      <c r="R85" s="708">
        <f t="shared" si="20"/>
        <v>100</v>
      </c>
      <c r="S85" s="708">
        <f t="shared" si="21"/>
        <v>100</v>
      </c>
      <c r="T85" s="708">
        <v>0</v>
      </c>
      <c r="U85" s="710">
        <f t="shared" si="22"/>
        <v>100</v>
      </c>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row>
    <row r="86" spans="1:55" ht="15" customHeight="1" x14ac:dyDescent="0.2">
      <c r="A86" s="16"/>
      <c r="B86" s="17" t="s">
        <v>44</v>
      </c>
      <c r="C86" s="708" t="s">
        <v>22</v>
      </c>
      <c r="D86" s="708" t="s">
        <v>22</v>
      </c>
      <c r="E86" s="708" t="s">
        <v>22</v>
      </c>
      <c r="F86" s="708" t="s">
        <v>22</v>
      </c>
      <c r="G86" s="711"/>
      <c r="H86" s="708" t="s">
        <v>22</v>
      </c>
      <c r="I86" s="708" t="s">
        <v>22</v>
      </c>
      <c r="J86" s="708" t="s">
        <v>22</v>
      </c>
      <c r="K86" s="708" t="s">
        <v>22</v>
      </c>
      <c r="L86" s="711"/>
      <c r="M86" s="708" t="s">
        <v>22</v>
      </c>
      <c r="N86" s="708" t="s">
        <v>22</v>
      </c>
      <c r="O86" s="708" t="s">
        <v>22</v>
      </c>
      <c r="P86" s="708" t="s">
        <v>22</v>
      </c>
      <c r="Q86" s="712"/>
      <c r="R86" s="708" t="s">
        <v>22</v>
      </c>
      <c r="S86" s="708" t="s">
        <v>22</v>
      </c>
      <c r="T86" s="708" t="s">
        <v>22</v>
      </c>
      <c r="U86" s="710" t="s">
        <v>22</v>
      </c>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row>
    <row r="87" spans="1:55" ht="15" customHeight="1" x14ac:dyDescent="0.2">
      <c r="A87" s="16"/>
      <c r="B87" s="17" t="s">
        <v>90</v>
      </c>
      <c r="C87" s="708">
        <v>0</v>
      </c>
      <c r="D87" s="708">
        <v>0</v>
      </c>
      <c r="E87" s="708">
        <f t="shared" si="25"/>
        <v>98.804171911526709</v>
      </c>
      <c r="F87" s="708">
        <f t="shared" si="13"/>
        <v>98.804171911526709</v>
      </c>
      <c r="G87" s="711"/>
      <c r="H87" s="708">
        <v>0</v>
      </c>
      <c r="I87" s="708">
        <v>0</v>
      </c>
      <c r="J87" s="708">
        <f t="shared" si="26"/>
        <v>1.1958280884732961</v>
      </c>
      <c r="K87" s="708">
        <f t="shared" si="16"/>
        <v>1.1958280884732961</v>
      </c>
      <c r="L87" s="711"/>
      <c r="M87" s="708">
        <v>0</v>
      </c>
      <c r="N87" s="708">
        <v>0</v>
      </c>
      <c r="O87" s="708">
        <f t="shared" si="27"/>
        <v>18.776598933045616</v>
      </c>
      <c r="P87" s="708">
        <f t="shared" si="19"/>
        <v>18.776598933045616</v>
      </c>
      <c r="Q87" s="712"/>
      <c r="R87" s="708">
        <v>0</v>
      </c>
      <c r="S87" s="708">
        <v>0</v>
      </c>
      <c r="T87" s="708">
        <f t="shared" si="28"/>
        <v>100</v>
      </c>
      <c r="U87" s="710">
        <f t="shared" si="22"/>
        <v>100</v>
      </c>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row>
    <row r="88" spans="1:55" ht="15" customHeight="1" x14ac:dyDescent="0.2">
      <c r="A88" s="16"/>
      <c r="B88" s="17" t="s">
        <v>46</v>
      </c>
      <c r="C88" s="708">
        <f t="shared" si="23"/>
        <v>98.611111111111114</v>
      </c>
      <c r="D88" s="708">
        <f t="shared" si="24"/>
        <v>90.086956521739125</v>
      </c>
      <c r="E88" s="708">
        <f t="shared" si="25"/>
        <v>100</v>
      </c>
      <c r="F88" s="708">
        <f t="shared" si="13"/>
        <v>95.949986409350359</v>
      </c>
      <c r="G88" s="711"/>
      <c r="H88" s="708">
        <f t="shared" si="14"/>
        <v>1.3888888888888888</v>
      </c>
      <c r="I88" s="708">
        <f t="shared" si="15"/>
        <v>9.9130434782608692</v>
      </c>
      <c r="J88" s="708">
        <f t="shared" si="26"/>
        <v>0</v>
      </c>
      <c r="K88" s="708">
        <f t="shared" si="16"/>
        <v>4.0500135906496331</v>
      </c>
      <c r="L88" s="711"/>
      <c r="M88" s="708">
        <f t="shared" si="17"/>
        <v>0</v>
      </c>
      <c r="N88" s="708">
        <f t="shared" si="18"/>
        <v>0</v>
      </c>
      <c r="O88" s="708">
        <f t="shared" si="27"/>
        <v>0</v>
      </c>
      <c r="P88" s="708">
        <f t="shared" si="19"/>
        <v>0</v>
      </c>
      <c r="Q88" s="712"/>
      <c r="R88" s="708">
        <f t="shared" si="20"/>
        <v>100</v>
      </c>
      <c r="S88" s="708">
        <f t="shared" si="21"/>
        <v>100</v>
      </c>
      <c r="T88" s="708">
        <f t="shared" si="28"/>
        <v>100</v>
      </c>
      <c r="U88" s="710">
        <f t="shared" si="22"/>
        <v>100</v>
      </c>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row>
    <row r="89" spans="1:55" ht="15" customHeight="1" x14ac:dyDescent="0.2">
      <c r="A89" s="16"/>
      <c r="B89" s="17" t="s">
        <v>47</v>
      </c>
      <c r="C89" s="708">
        <f t="shared" si="23"/>
        <v>97.918303220738409</v>
      </c>
      <c r="D89" s="708">
        <f t="shared" si="24"/>
        <v>89.935364727608487</v>
      </c>
      <c r="E89" s="708">
        <v>0</v>
      </c>
      <c r="F89" s="708">
        <f t="shared" si="13"/>
        <v>95.535960319647288</v>
      </c>
      <c r="G89" s="711"/>
      <c r="H89" s="708">
        <f t="shared" si="14"/>
        <v>2.0816967792615868</v>
      </c>
      <c r="I89" s="708">
        <f t="shared" si="15"/>
        <v>10.064635272391504</v>
      </c>
      <c r="J89" s="708">
        <v>0</v>
      </c>
      <c r="K89" s="708">
        <f t="shared" si="16"/>
        <v>4.4640396803527143</v>
      </c>
      <c r="L89" s="711"/>
      <c r="M89" s="708">
        <f t="shared" si="17"/>
        <v>0</v>
      </c>
      <c r="N89" s="708">
        <f t="shared" si="18"/>
        <v>0</v>
      </c>
      <c r="O89" s="708">
        <v>0</v>
      </c>
      <c r="P89" s="708">
        <f t="shared" si="19"/>
        <v>0</v>
      </c>
      <c r="Q89" s="712"/>
      <c r="R89" s="708">
        <f t="shared" si="20"/>
        <v>100</v>
      </c>
      <c r="S89" s="708">
        <f t="shared" si="21"/>
        <v>100</v>
      </c>
      <c r="T89" s="708">
        <v>0</v>
      </c>
      <c r="U89" s="710">
        <f t="shared" si="22"/>
        <v>100</v>
      </c>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row>
    <row r="90" spans="1:55" ht="15" customHeight="1" x14ac:dyDescent="0.2">
      <c r="A90" s="16"/>
      <c r="B90" s="17" t="s">
        <v>48</v>
      </c>
      <c r="C90" s="708" t="s">
        <v>22</v>
      </c>
      <c r="D90" s="708" t="s">
        <v>22</v>
      </c>
      <c r="E90" s="708" t="s">
        <v>22</v>
      </c>
      <c r="F90" s="708" t="s">
        <v>22</v>
      </c>
      <c r="G90" s="711"/>
      <c r="H90" s="708" t="s">
        <v>22</v>
      </c>
      <c r="I90" s="708" t="s">
        <v>22</v>
      </c>
      <c r="J90" s="708" t="s">
        <v>22</v>
      </c>
      <c r="K90" s="708" t="s">
        <v>22</v>
      </c>
      <c r="L90" s="711"/>
      <c r="M90" s="708" t="s">
        <v>22</v>
      </c>
      <c r="N90" s="708" t="s">
        <v>22</v>
      </c>
      <c r="O90" s="708" t="s">
        <v>22</v>
      </c>
      <c r="P90" s="708" t="s">
        <v>22</v>
      </c>
      <c r="Q90" s="712"/>
      <c r="R90" s="708" t="s">
        <v>22</v>
      </c>
      <c r="S90" s="708" t="s">
        <v>22</v>
      </c>
      <c r="T90" s="708" t="s">
        <v>22</v>
      </c>
      <c r="U90" s="710" t="s">
        <v>22</v>
      </c>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row>
    <row r="91" spans="1:55" ht="15" customHeight="1" x14ac:dyDescent="0.2">
      <c r="A91" s="16"/>
      <c r="B91" s="17" t="s">
        <v>49</v>
      </c>
      <c r="C91" s="708" t="s">
        <v>22</v>
      </c>
      <c r="D91" s="708" t="s">
        <v>22</v>
      </c>
      <c r="E91" s="708" t="s">
        <v>22</v>
      </c>
      <c r="F91" s="708" t="s">
        <v>22</v>
      </c>
      <c r="G91" s="711"/>
      <c r="H91" s="708" t="s">
        <v>22</v>
      </c>
      <c r="I91" s="708" t="s">
        <v>22</v>
      </c>
      <c r="J91" s="708" t="s">
        <v>22</v>
      </c>
      <c r="K91" s="708" t="s">
        <v>22</v>
      </c>
      <c r="L91" s="711"/>
      <c r="M91" s="708" t="s">
        <v>22</v>
      </c>
      <c r="N91" s="708" t="s">
        <v>22</v>
      </c>
      <c r="O91" s="708" t="s">
        <v>22</v>
      </c>
      <c r="P91" s="708" t="s">
        <v>22</v>
      </c>
      <c r="Q91" s="712"/>
      <c r="R91" s="708" t="s">
        <v>22</v>
      </c>
      <c r="S91" s="708" t="s">
        <v>22</v>
      </c>
      <c r="T91" s="708" t="s">
        <v>22</v>
      </c>
      <c r="U91" s="710" t="s">
        <v>22</v>
      </c>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row>
    <row r="92" spans="1:55" ht="15" customHeight="1" x14ac:dyDescent="0.2">
      <c r="A92" s="16"/>
      <c r="B92" s="17" t="s">
        <v>50</v>
      </c>
      <c r="C92" s="708" t="s">
        <v>22</v>
      </c>
      <c r="D92" s="708" t="s">
        <v>22</v>
      </c>
      <c r="E92" s="708" t="s">
        <v>22</v>
      </c>
      <c r="F92" s="708" t="s">
        <v>22</v>
      </c>
      <c r="G92" s="711"/>
      <c r="H92" s="708" t="s">
        <v>22</v>
      </c>
      <c r="I92" s="708" t="s">
        <v>22</v>
      </c>
      <c r="J92" s="708" t="s">
        <v>22</v>
      </c>
      <c r="K92" s="708" t="s">
        <v>22</v>
      </c>
      <c r="L92" s="711"/>
      <c r="M92" s="708" t="s">
        <v>22</v>
      </c>
      <c r="N92" s="708" t="s">
        <v>22</v>
      </c>
      <c r="O92" s="708" t="s">
        <v>22</v>
      </c>
      <c r="P92" s="708" t="s">
        <v>22</v>
      </c>
      <c r="Q92" s="712"/>
      <c r="R92" s="708" t="s">
        <v>22</v>
      </c>
      <c r="S92" s="708" t="s">
        <v>22</v>
      </c>
      <c r="T92" s="708" t="s">
        <v>22</v>
      </c>
      <c r="U92" s="710" t="s">
        <v>22</v>
      </c>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row>
    <row r="93" spans="1:55" ht="15" customHeight="1" x14ac:dyDescent="0.2">
      <c r="A93" s="16"/>
      <c r="B93" s="17" t="s">
        <v>51</v>
      </c>
      <c r="C93" s="708">
        <f t="shared" si="23"/>
        <v>98.268513585508785</v>
      </c>
      <c r="D93" s="708">
        <f t="shared" si="24"/>
        <v>91.035474592521567</v>
      </c>
      <c r="E93" s="708">
        <v>0</v>
      </c>
      <c r="F93" s="708">
        <f t="shared" si="13"/>
        <v>95.68493150684931</v>
      </c>
      <c r="G93" s="711"/>
      <c r="H93" s="708">
        <f t="shared" si="14"/>
        <v>1.7314864144912097</v>
      </c>
      <c r="I93" s="708">
        <f t="shared" si="15"/>
        <v>8.9645254074784262</v>
      </c>
      <c r="J93" s="708">
        <v>0</v>
      </c>
      <c r="K93" s="708">
        <f t="shared" si="16"/>
        <v>4.3150684931506849</v>
      </c>
      <c r="L93" s="711"/>
      <c r="M93" s="708">
        <f t="shared" si="17"/>
        <v>0</v>
      </c>
      <c r="N93" s="708">
        <f t="shared" si="18"/>
        <v>0</v>
      </c>
      <c r="O93" s="708">
        <v>0</v>
      </c>
      <c r="P93" s="708">
        <f t="shared" si="19"/>
        <v>0</v>
      </c>
      <c r="Q93" s="712"/>
      <c r="R93" s="708">
        <f t="shared" si="20"/>
        <v>100</v>
      </c>
      <c r="S93" s="708">
        <f t="shared" si="21"/>
        <v>100</v>
      </c>
      <c r="T93" s="708">
        <v>0</v>
      </c>
      <c r="U93" s="710">
        <f t="shared" si="22"/>
        <v>100</v>
      </c>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row>
    <row r="94" spans="1:55" ht="15" customHeight="1" x14ac:dyDescent="0.2">
      <c r="A94" s="16"/>
      <c r="B94" s="17" t="s">
        <v>76</v>
      </c>
      <c r="C94" s="708">
        <f t="shared" si="23"/>
        <v>97.791259835055456</v>
      </c>
      <c r="D94" s="708">
        <f t="shared" si="24"/>
        <v>92.775005424170104</v>
      </c>
      <c r="E94" s="708">
        <v>0</v>
      </c>
      <c r="F94" s="708">
        <f t="shared" si="13"/>
        <v>96.265998152790615</v>
      </c>
      <c r="G94" s="711"/>
      <c r="H94" s="708">
        <f t="shared" si="14"/>
        <v>2.2087401649445444</v>
      </c>
      <c r="I94" s="708">
        <f t="shared" si="15"/>
        <v>7.2249945758298972</v>
      </c>
      <c r="J94" s="708">
        <v>0</v>
      </c>
      <c r="K94" s="708">
        <f t="shared" si="16"/>
        <v>3.7340018472093943</v>
      </c>
      <c r="L94" s="711"/>
      <c r="M94" s="708">
        <f t="shared" si="17"/>
        <v>0</v>
      </c>
      <c r="N94" s="708">
        <f t="shared" si="18"/>
        <v>0</v>
      </c>
      <c r="O94" s="708">
        <v>0</v>
      </c>
      <c r="P94" s="708">
        <f t="shared" si="19"/>
        <v>0</v>
      </c>
      <c r="Q94" s="712"/>
      <c r="R94" s="708">
        <f t="shared" si="20"/>
        <v>100</v>
      </c>
      <c r="S94" s="708">
        <f t="shared" si="21"/>
        <v>100</v>
      </c>
      <c r="T94" s="708">
        <v>0</v>
      </c>
      <c r="U94" s="710">
        <f t="shared" si="22"/>
        <v>100</v>
      </c>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row>
    <row r="95" spans="1:55" ht="15" customHeight="1" x14ac:dyDescent="0.2">
      <c r="A95" s="16"/>
      <c r="B95" s="17" t="s">
        <v>53</v>
      </c>
      <c r="C95" s="708" t="s">
        <v>22</v>
      </c>
      <c r="D95" s="708" t="s">
        <v>22</v>
      </c>
      <c r="E95" s="708" t="s">
        <v>22</v>
      </c>
      <c r="F95" s="708" t="s">
        <v>22</v>
      </c>
      <c r="G95" s="711"/>
      <c r="H95" s="708" t="s">
        <v>22</v>
      </c>
      <c r="I95" s="708" t="s">
        <v>22</v>
      </c>
      <c r="J95" s="708" t="s">
        <v>22</v>
      </c>
      <c r="K95" s="708" t="s">
        <v>22</v>
      </c>
      <c r="L95" s="711"/>
      <c r="M95" s="708" t="s">
        <v>22</v>
      </c>
      <c r="N95" s="708" t="s">
        <v>22</v>
      </c>
      <c r="O95" s="708" t="s">
        <v>22</v>
      </c>
      <c r="P95" s="708" t="s">
        <v>22</v>
      </c>
      <c r="Q95" s="712"/>
      <c r="R95" s="708" t="s">
        <v>22</v>
      </c>
      <c r="S95" s="708" t="s">
        <v>22</v>
      </c>
      <c r="T95" s="708" t="s">
        <v>22</v>
      </c>
      <c r="U95" s="710" t="s">
        <v>22</v>
      </c>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row>
    <row r="96" spans="1:55" ht="15" customHeight="1" x14ac:dyDescent="0.2">
      <c r="A96" s="16"/>
      <c r="B96" s="17" t="s">
        <v>54</v>
      </c>
      <c r="C96" s="708" t="s">
        <v>22</v>
      </c>
      <c r="D96" s="708" t="s">
        <v>22</v>
      </c>
      <c r="E96" s="708" t="s">
        <v>22</v>
      </c>
      <c r="F96" s="708" t="s">
        <v>22</v>
      </c>
      <c r="G96" s="711"/>
      <c r="H96" s="708" t="s">
        <v>22</v>
      </c>
      <c r="I96" s="708" t="s">
        <v>22</v>
      </c>
      <c r="J96" s="708" t="s">
        <v>22</v>
      </c>
      <c r="K96" s="708" t="s">
        <v>22</v>
      </c>
      <c r="L96" s="711"/>
      <c r="M96" s="708" t="s">
        <v>22</v>
      </c>
      <c r="N96" s="708" t="s">
        <v>22</v>
      </c>
      <c r="O96" s="708" t="s">
        <v>22</v>
      </c>
      <c r="P96" s="708" t="s">
        <v>22</v>
      </c>
      <c r="Q96" s="712"/>
      <c r="R96" s="708" t="s">
        <v>22</v>
      </c>
      <c r="S96" s="708" t="s">
        <v>22</v>
      </c>
      <c r="T96" s="708" t="s">
        <v>22</v>
      </c>
      <c r="U96" s="710" t="s">
        <v>22</v>
      </c>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row>
    <row r="97" spans="1:55" ht="30" customHeight="1" x14ac:dyDescent="0.2">
      <c r="A97" s="172" t="s">
        <v>123</v>
      </c>
      <c r="B97" s="18"/>
      <c r="C97" s="708" t="s">
        <v>89</v>
      </c>
      <c r="D97" s="708" t="s">
        <v>89</v>
      </c>
      <c r="E97" s="708" t="s">
        <v>89</v>
      </c>
      <c r="F97" s="708" t="s">
        <v>89</v>
      </c>
      <c r="G97" s="708"/>
      <c r="H97" s="708" t="s">
        <v>89</v>
      </c>
      <c r="I97" s="708" t="s">
        <v>89</v>
      </c>
      <c r="J97" s="708" t="s">
        <v>89</v>
      </c>
      <c r="K97" s="708" t="s">
        <v>89</v>
      </c>
      <c r="L97" s="708"/>
      <c r="M97" s="708" t="s">
        <v>89</v>
      </c>
      <c r="N97" s="708" t="s">
        <v>89</v>
      </c>
      <c r="O97" s="708" t="s">
        <v>89</v>
      </c>
      <c r="P97" s="708" t="s">
        <v>89</v>
      </c>
      <c r="Q97" s="713"/>
      <c r="R97" s="708" t="s">
        <v>89</v>
      </c>
      <c r="S97" s="708" t="s">
        <v>89</v>
      </c>
      <c r="T97" s="708" t="s">
        <v>89</v>
      </c>
      <c r="U97" s="710" t="s">
        <v>89</v>
      </c>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row>
    <row r="98" spans="1:55" ht="30" customHeight="1" x14ac:dyDescent="0.2">
      <c r="A98" s="403" t="s">
        <v>247</v>
      </c>
      <c r="B98" s="415"/>
      <c r="C98" s="714" t="s">
        <v>89</v>
      </c>
      <c r="D98" s="714" t="s">
        <v>89</v>
      </c>
      <c r="E98" s="714" t="s">
        <v>89</v>
      </c>
      <c r="F98" s="714" t="s">
        <v>89</v>
      </c>
      <c r="G98" s="714"/>
      <c r="H98" s="714" t="s">
        <v>89</v>
      </c>
      <c r="I98" s="714" t="s">
        <v>89</v>
      </c>
      <c r="J98" s="714" t="s">
        <v>89</v>
      </c>
      <c r="K98" s="714" t="s">
        <v>89</v>
      </c>
      <c r="L98" s="714"/>
      <c r="M98" s="714" t="s">
        <v>89</v>
      </c>
      <c r="N98" s="714" t="s">
        <v>89</v>
      </c>
      <c r="O98" s="714" t="s">
        <v>89</v>
      </c>
      <c r="P98" s="714" t="s">
        <v>89</v>
      </c>
      <c r="Q98" s="715"/>
      <c r="R98" s="714" t="s">
        <v>89</v>
      </c>
      <c r="S98" s="714" t="s">
        <v>89</v>
      </c>
      <c r="T98" s="714" t="s">
        <v>89</v>
      </c>
      <c r="U98" s="716" t="s">
        <v>89</v>
      </c>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row>
    <row r="99" spans="1:55" x14ac:dyDescent="0.2">
      <c r="A99" s="172"/>
      <c r="B99" s="18"/>
      <c r="C99" s="418"/>
      <c r="D99" s="418"/>
      <c r="E99" s="418"/>
      <c r="F99" s="418"/>
      <c r="G99" s="418"/>
      <c r="H99" s="418"/>
      <c r="I99" s="418"/>
      <c r="J99" s="418"/>
      <c r="K99" s="418"/>
      <c r="L99" s="418"/>
      <c r="M99" s="418"/>
      <c r="N99" s="418"/>
      <c r="O99" s="418"/>
      <c r="P99" s="418"/>
      <c r="Q99" s="413"/>
      <c r="R99" s="418"/>
      <c r="S99" s="418"/>
      <c r="T99" s="418"/>
      <c r="U99" s="414"/>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row>
    <row r="100" spans="1:55" x14ac:dyDescent="0.2">
      <c r="A100" s="16" t="s">
        <v>248</v>
      </c>
      <c r="B100" s="17"/>
      <c r="C100" s="419"/>
      <c r="D100" s="419"/>
      <c r="E100" s="419"/>
      <c r="F100" s="419"/>
      <c r="G100" s="407"/>
      <c r="H100" s="419"/>
      <c r="I100" s="419"/>
      <c r="J100" s="419"/>
      <c r="K100" s="419"/>
      <c r="L100" s="407"/>
      <c r="M100" s="419"/>
      <c r="N100" s="419"/>
      <c r="O100" s="419"/>
      <c r="P100" s="419"/>
      <c r="Q100" s="407"/>
      <c r="R100" s="408"/>
      <c r="S100" s="408"/>
      <c r="T100" s="408"/>
      <c r="U100" s="409"/>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row>
    <row r="101" spans="1:55" ht="15" customHeight="1" x14ac:dyDescent="0.2">
      <c r="A101" s="16" t="s">
        <v>249</v>
      </c>
      <c r="B101" s="17"/>
      <c r="C101" s="253"/>
      <c r="D101" s="253"/>
      <c r="E101" s="253"/>
      <c r="F101" s="253"/>
      <c r="G101" s="253"/>
      <c r="H101" s="253"/>
      <c r="I101" s="253"/>
      <c r="J101" s="253"/>
      <c r="K101" s="253"/>
      <c r="L101" s="253"/>
      <c r="M101" s="253"/>
      <c r="N101" s="253"/>
      <c r="O101" s="253"/>
      <c r="P101" s="253"/>
      <c r="Q101" s="253"/>
      <c r="R101" s="253"/>
      <c r="S101" s="253"/>
      <c r="T101" s="253"/>
      <c r="U101" s="397"/>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row>
    <row r="102" spans="1:55" ht="15" customHeight="1" x14ac:dyDescent="0.2">
      <c r="A102" s="16" t="s">
        <v>58</v>
      </c>
      <c r="B102" s="17"/>
      <c r="C102" s="253"/>
      <c r="D102" s="253"/>
      <c r="E102" s="253"/>
      <c r="G102" s="253"/>
      <c r="H102" s="253"/>
      <c r="I102" s="253"/>
      <c r="J102" s="253"/>
      <c r="K102" s="253"/>
      <c r="L102" s="253"/>
      <c r="M102" s="253"/>
      <c r="N102" s="253"/>
      <c r="O102" s="253"/>
      <c r="P102" s="253"/>
      <c r="Q102" s="253"/>
      <c r="R102" s="253"/>
      <c r="S102" s="253"/>
      <c r="T102" s="253"/>
      <c r="U102" s="397"/>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row>
    <row r="103" spans="1:55" ht="15" customHeight="1" x14ac:dyDescent="0.2">
      <c r="A103" s="16" t="s">
        <v>59</v>
      </c>
      <c r="B103" s="17"/>
      <c r="C103" s="253"/>
      <c r="D103" s="253"/>
      <c r="E103" s="253"/>
      <c r="F103" s="253"/>
      <c r="G103" s="253"/>
      <c r="H103" s="253"/>
      <c r="I103" s="253"/>
      <c r="J103" s="253"/>
      <c r="K103" s="253"/>
      <c r="L103" s="253"/>
      <c r="M103" s="253"/>
      <c r="N103" s="253"/>
      <c r="O103" s="253"/>
      <c r="P103" s="253"/>
      <c r="Q103" s="253"/>
      <c r="R103" s="253"/>
      <c r="S103" s="253"/>
      <c r="T103" s="253"/>
      <c r="U103" s="397"/>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row>
    <row r="104" spans="1:55" ht="15" customHeight="1" x14ac:dyDescent="0.2">
      <c r="A104" s="54"/>
      <c r="B104" s="55"/>
      <c r="C104" s="342"/>
      <c r="D104" s="342"/>
      <c r="E104" s="342"/>
      <c r="F104" s="342"/>
      <c r="G104" s="342"/>
      <c r="H104" s="342"/>
      <c r="I104" s="342"/>
      <c r="J104" s="342"/>
      <c r="K104" s="342"/>
      <c r="L104" s="342"/>
      <c r="M104" s="342"/>
      <c r="N104" s="342"/>
      <c r="O104" s="342"/>
      <c r="P104" s="342"/>
      <c r="Q104" s="342"/>
      <c r="R104" s="342"/>
      <c r="S104" s="342"/>
      <c r="T104" s="342"/>
      <c r="U104" s="402"/>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row>
    <row r="105" spans="1:55" ht="15" customHeight="1" x14ac:dyDescent="0.2">
      <c r="A105" s="20"/>
      <c r="B105" s="20"/>
      <c r="C105" s="306"/>
      <c r="D105" s="306"/>
      <c r="E105" s="306"/>
      <c r="F105" s="306"/>
      <c r="G105" s="306"/>
      <c r="H105" s="306"/>
      <c r="I105" s="306"/>
      <c r="J105" s="306"/>
      <c r="K105" s="306"/>
      <c r="L105" s="306"/>
      <c r="M105" s="306"/>
      <c r="N105" s="306"/>
      <c r="O105" s="306"/>
      <c r="P105" s="306"/>
      <c r="Q105" s="306"/>
      <c r="R105" s="306"/>
      <c r="S105" s="306"/>
      <c r="T105" s="306"/>
      <c r="U105" s="306"/>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row>
    <row r="106" spans="1:55" ht="15" customHeight="1" x14ac:dyDescent="0.2">
      <c r="A106" s="20"/>
      <c r="B106" s="20"/>
      <c r="C106" s="306"/>
      <c r="D106" s="306"/>
      <c r="E106" s="306"/>
      <c r="F106" s="306"/>
      <c r="G106" s="306"/>
      <c r="H106" s="306"/>
      <c r="I106" s="306"/>
      <c r="J106" s="306"/>
      <c r="K106" s="306"/>
      <c r="L106" s="306"/>
      <c r="M106" s="306"/>
      <c r="N106" s="306"/>
      <c r="O106" s="306"/>
      <c r="P106" s="306"/>
      <c r="Q106" s="306"/>
      <c r="R106" s="306"/>
      <c r="S106" s="306"/>
      <c r="T106" s="306"/>
      <c r="U106" s="306"/>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row>
    <row r="107" spans="1:55" ht="15" customHeight="1" x14ac:dyDescent="0.2">
      <c r="A107" s="20"/>
      <c r="B107" s="20"/>
      <c r="C107" s="306"/>
      <c r="D107" s="306"/>
      <c r="E107" s="306"/>
      <c r="F107" s="306"/>
      <c r="G107" s="306"/>
      <c r="H107" s="306"/>
      <c r="I107" s="306"/>
      <c r="J107" s="306"/>
      <c r="K107" s="306"/>
      <c r="L107" s="306"/>
      <c r="M107" s="306"/>
      <c r="N107" s="306"/>
      <c r="O107" s="306"/>
      <c r="P107" s="306"/>
      <c r="Q107" s="306"/>
      <c r="R107" s="306"/>
      <c r="S107" s="306"/>
      <c r="T107" s="306"/>
      <c r="U107" s="306"/>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row>
    <row r="108" spans="1:55" ht="15" customHeight="1" x14ac:dyDescent="0.2">
      <c r="A108" s="20"/>
      <c r="B108" s="20"/>
      <c r="C108" s="306"/>
      <c r="D108" s="306"/>
      <c r="E108" s="306"/>
      <c r="F108" s="306"/>
      <c r="G108" s="306"/>
      <c r="H108" s="306"/>
      <c r="I108" s="306"/>
      <c r="J108" s="306"/>
      <c r="K108" s="306"/>
      <c r="L108" s="306"/>
      <c r="M108" s="306"/>
      <c r="N108" s="306"/>
      <c r="O108" s="306"/>
      <c r="P108" s="306"/>
      <c r="Q108" s="306"/>
      <c r="R108" s="306"/>
      <c r="S108" s="306"/>
      <c r="T108" s="306"/>
      <c r="U108" s="306"/>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row>
    <row r="109" spans="1:55" ht="15" customHeight="1" x14ac:dyDescent="0.2">
      <c r="A109" s="20"/>
      <c r="B109" s="20"/>
      <c r="C109" s="306"/>
      <c r="D109" s="306"/>
      <c r="E109" s="306"/>
      <c r="F109" s="306"/>
      <c r="G109" s="306"/>
      <c r="H109" s="306"/>
      <c r="I109" s="306"/>
      <c r="J109" s="306"/>
      <c r="K109" s="306"/>
      <c r="L109" s="306"/>
      <c r="M109" s="306"/>
      <c r="N109" s="306"/>
      <c r="O109" s="306"/>
      <c r="P109" s="306"/>
      <c r="Q109" s="306"/>
      <c r="R109" s="306"/>
      <c r="S109" s="306"/>
      <c r="T109" s="306"/>
      <c r="U109" s="306"/>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row>
    <row r="110" spans="1:55" ht="15" customHeight="1" x14ac:dyDescent="0.2">
      <c r="A110" s="20"/>
      <c r="B110" s="20"/>
      <c r="C110" s="306"/>
      <c r="D110" s="306"/>
      <c r="E110" s="306"/>
      <c r="F110" s="306"/>
      <c r="G110" s="306"/>
      <c r="H110" s="306"/>
      <c r="I110" s="306"/>
      <c r="J110" s="306"/>
      <c r="K110" s="306"/>
      <c r="L110" s="306"/>
      <c r="M110" s="306"/>
      <c r="N110" s="306"/>
      <c r="O110" s="306"/>
      <c r="P110" s="306"/>
      <c r="Q110" s="306"/>
      <c r="R110" s="306"/>
      <c r="S110" s="306"/>
      <c r="T110" s="306"/>
      <c r="U110" s="306"/>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row>
    <row r="111" spans="1:55" ht="15" customHeight="1" x14ac:dyDescent="0.2">
      <c r="A111" s="20"/>
      <c r="B111" s="20"/>
      <c r="C111" s="306"/>
      <c r="D111" s="306"/>
      <c r="E111" s="306"/>
      <c r="F111" s="306"/>
      <c r="G111" s="306"/>
      <c r="H111" s="306"/>
      <c r="I111" s="306"/>
      <c r="J111" s="306"/>
      <c r="K111" s="306"/>
      <c r="L111" s="306"/>
      <c r="M111" s="306"/>
      <c r="N111" s="306"/>
      <c r="O111" s="306"/>
      <c r="P111" s="306"/>
      <c r="Q111" s="306"/>
      <c r="R111" s="306"/>
      <c r="S111" s="306"/>
      <c r="T111" s="306"/>
      <c r="U111" s="306"/>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row>
    <row r="112" spans="1:55" ht="15" customHeight="1" x14ac:dyDescent="0.2">
      <c r="A112" s="20"/>
      <c r="B112" s="20"/>
      <c r="C112" s="306"/>
      <c r="D112" s="306"/>
      <c r="E112" s="306"/>
      <c r="F112" s="306"/>
      <c r="G112" s="306"/>
      <c r="H112" s="306"/>
      <c r="I112" s="306"/>
      <c r="J112" s="306"/>
      <c r="K112" s="306"/>
      <c r="L112" s="306"/>
      <c r="M112" s="306"/>
      <c r="N112" s="306"/>
      <c r="O112" s="306"/>
      <c r="P112" s="306"/>
      <c r="Q112" s="306"/>
      <c r="R112" s="306"/>
      <c r="S112" s="306"/>
      <c r="T112" s="306"/>
      <c r="U112" s="306"/>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row>
    <row r="113" spans="1:55" ht="15" customHeight="1" x14ac:dyDescent="0.2">
      <c r="A113" s="20"/>
      <c r="B113" s="20"/>
      <c r="C113" s="306"/>
      <c r="D113" s="306"/>
      <c r="E113" s="306"/>
      <c r="F113" s="306"/>
      <c r="G113" s="306"/>
      <c r="H113" s="306"/>
      <c r="I113" s="306"/>
      <c r="J113" s="306"/>
      <c r="K113" s="306"/>
      <c r="L113" s="306"/>
      <c r="M113" s="306"/>
      <c r="N113" s="306"/>
      <c r="O113" s="306"/>
      <c r="P113" s="306"/>
      <c r="Q113" s="306"/>
      <c r="R113" s="306"/>
      <c r="S113" s="306"/>
      <c r="T113" s="306"/>
      <c r="U113" s="306"/>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row>
    <row r="114" spans="1:55" ht="15" customHeight="1" x14ac:dyDescent="0.2">
      <c r="A114" s="20"/>
      <c r="B114" s="20"/>
      <c r="C114" s="306"/>
      <c r="D114" s="306"/>
      <c r="E114" s="306"/>
      <c r="F114" s="306"/>
      <c r="G114" s="306"/>
      <c r="H114" s="306"/>
      <c r="I114" s="306"/>
      <c r="J114" s="306"/>
      <c r="K114" s="306"/>
      <c r="L114" s="306"/>
      <c r="M114" s="306"/>
      <c r="N114" s="306"/>
      <c r="O114" s="306"/>
      <c r="P114" s="306"/>
      <c r="Q114" s="306"/>
      <c r="R114" s="306"/>
      <c r="S114" s="306"/>
      <c r="T114" s="306"/>
      <c r="U114" s="306"/>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row>
    <row r="115" spans="1:55" ht="15" customHeight="1" x14ac:dyDescent="0.2">
      <c r="A115" s="20"/>
      <c r="B115" s="20"/>
      <c r="C115" s="306"/>
      <c r="D115" s="306"/>
      <c r="E115" s="306"/>
      <c r="F115" s="306"/>
      <c r="G115" s="306"/>
      <c r="H115" s="306"/>
      <c r="I115" s="306"/>
      <c r="J115" s="306"/>
      <c r="K115" s="306"/>
      <c r="L115" s="306"/>
      <c r="M115" s="306"/>
      <c r="N115" s="306"/>
      <c r="O115" s="306"/>
      <c r="P115" s="306"/>
      <c r="Q115" s="306"/>
      <c r="R115" s="306"/>
      <c r="S115" s="306"/>
      <c r="T115" s="306"/>
      <c r="U115" s="306"/>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row>
    <row r="116" spans="1:55" ht="15" customHeight="1" x14ac:dyDescent="0.2">
      <c r="A116" s="20"/>
      <c r="B116" s="20"/>
      <c r="C116" s="306"/>
      <c r="D116" s="306"/>
      <c r="E116" s="306"/>
      <c r="F116" s="306"/>
      <c r="G116" s="306"/>
      <c r="H116" s="306"/>
      <c r="I116" s="306"/>
      <c r="J116" s="306"/>
      <c r="K116" s="306"/>
      <c r="L116" s="306"/>
      <c r="M116" s="306"/>
      <c r="N116" s="306"/>
      <c r="O116" s="306"/>
      <c r="P116" s="306"/>
      <c r="Q116" s="306"/>
      <c r="R116" s="306"/>
      <c r="S116" s="306"/>
      <c r="T116" s="306"/>
      <c r="U116" s="306"/>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row>
    <row r="117" spans="1:55" ht="15" customHeight="1" x14ac:dyDescent="0.2">
      <c r="A117" s="20"/>
      <c r="B117" s="20"/>
      <c r="C117" s="306"/>
      <c r="D117" s="306"/>
      <c r="E117" s="306"/>
      <c r="F117" s="306"/>
      <c r="G117" s="306"/>
      <c r="H117" s="306"/>
      <c r="I117" s="306"/>
      <c r="J117" s="306"/>
      <c r="K117" s="306"/>
      <c r="L117" s="306"/>
      <c r="M117" s="306"/>
      <c r="N117" s="306"/>
      <c r="O117" s="306"/>
      <c r="P117" s="306"/>
      <c r="Q117" s="306"/>
      <c r="R117" s="306"/>
      <c r="S117" s="306"/>
      <c r="T117" s="306"/>
      <c r="U117" s="306"/>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row>
    <row r="118" spans="1:55" ht="15" customHeight="1" x14ac:dyDescent="0.2">
      <c r="A118" s="20"/>
      <c r="B118" s="20"/>
      <c r="C118" s="306"/>
      <c r="D118" s="306"/>
      <c r="E118" s="306"/>
      <c r="F118" s="306"/>
      <c r="G118" s="306"/>
      <c r="H118" s="306"/>
      <c r="I118" s="306"/>
      <c r="J118" s="306"/>
      <c r="K118" s="306"/>
      <c r="L118" s="306"/>
      <c r="M118" s="306"/>
      <c r="N118" s="306"/>
      <c r="O118" s="306"/>
      <c r="P118" s="306"/>
      <c r="Q118" s="306"/>
      <c r="R118" s="306"/>
      <c r="S118" s="306"/>
      <c r="T118" s="306"/>
      <c r="U118" s="306"/>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row>
    <row r="119" spans="1:55" ht="15" customHeight="1" x14ac:dyDescent="0.2">
      <c r="A119" s="20"/>
      <c r="B119" s="20"/>
      <c r="C119" s="306"/>
      <c r="D119" s="306"/>
      <c r="E119" s="306"/>
      <c r="F119" s="306"/>
      <c r="G119" s="306"/>
      <c r="H119" s="306"/>
      <c r="I119" s="306"/>
      <c r="J119" s="306"/>
      <c r="K119" s="306"/>
      <c r="L119" s="306"/>
      <c r="M119" s="306"/>
      <c r="N119" s="306"/>
      <c r="O119" s="306"/>
      <c r="P119" s="306"/>
      <c r="Q119" s="306"/>
      <c r="R119" s="306"/>
      <c r="S119" s="306"/>
      <c r="T119" s="306"/>
      <c r="U119" s="306"/>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row>
    <row r="120" spans="1:55" ht="15" customHeight="1" x14ac:dyDescent="0.2">
      <c r="A120" s="20"/>
      <c r="B120" s="20"/>
      <c r="C120" s="306"/>
      <c r="D120" s="306"/>
      <c r="E120" s="306"/>
      <c r="F120" s="306"/>
      <c r="G120" s="306"/>
      <c r="H120" s="306"/>
      <c r="I120" s="306"/>
      <c r="J120" s="306"/>
      <c r="K120" s="306"/>
      <c r="L120" s="306"/>
      <c r="M120" s="306"/>
      <c r="N120" s="306"/>
      <c r="O120" s="306"/>
      <c r="P120" s="306"/>
      <c r="Q120" s="306"/>
      <c r="R120" s="306"/>
      <c r="S120" s="306"/>
      <c r="T120" s="306"/>
      <c r="U120" s="306"/>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row>
    <row r="121" spans="1:55" ht="15" customHeight="1" x14ac:dyDescent="0.2">
      <c r="A121" s="20"/>
      <c r="B121" s="20"/>
      <c r="C121" s="306"/>
      <c r="D121" s="306"/>
      <c r="E121" s="306"/>
      <c r="F121" s="306"/>
      <c r="G121" s="306"/>
      <c r="H121" s="306"/>
      <c r="I121" s="306"/>
      <c r="J121" s="306"/>
      <c r="K121" s="306"/>
      <c r="L121" s="306"/>
      <c r="M121" s="306"/>
      <c r="N121" s="306"/>
      <c r="O121" s="306"/>
      <c r="P121" s="306"/>
      <c r="Q121" s="306"/>
      <c r="R121" s="306"/>
      <c r="S121" s="306"/>
      <c r="T121" s="306"/>
      <c r="U121" s="306"/>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row>
    <row r="122" spans="1:55" ht="15" customHeight="1" x14ac:dyDescent="0.2">
      <c r="A122" s="20"/>
      <c r="B122" s="20"/>
      <c r="C122" s="306"/>
      <c r="D122" s="306"/>
      <c r="E122" s="306"/>
      <c r="F122" s="306"/>
      <c r="G122" s="306"/>
      <c r="H122" s="306"/>
      <c r="I122" s="306"/>
      <c r="J122" s="306"/>
      <c r="K122" s="306"/>
      <c r="L122" s="306"/>
      <c r="M122" s="306"/>
      <c r="N122" s="306"/>
      <c r="O122" s="306"/>
      <c r="P122" s="306"/>
      <c r="Q122" s="306"/>
      <c r="R122" s="306"/>
      <c r="S122" s="306"/>
      <c r="T122" s="306"/>
      <c r="U122" s="306"/>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row>
    <row r="123" spans="1:55" ht="15" customHeight="1" x14ac:dyDescent="0.2">
      <c r="A123" s="20"/>
      <c r="B123" s="20"/>
      <c r="C123" s="306"/>
      <c r="D123" s="306"/>
      <c r="E123" s="306"/>
      <c r="F123" s="306"/>
      <c r="G123" s="306"/>
      <c r="H123" s="306"/>
      <c r="I123" s="306"/>
      <c r="J123" s="306"/>
      <c r="K123" s="306"/>
      <c r="L123" s="306"/>
      <c r="M123" s="306"/>
      <c r="N123" s="306"/>
      <c r="O123" s="306"/>
      <c r="P123" s="306"/>
      <c r="Q123" s="306"/>
      <c r="R123" s="306"/>
      <c r="S123" s="306"/>
      <c r="T123" s="306"/>
      <c r="U123" s="306"/>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row>
    <row r="124" spans="1:55" ht="15" customHeight="1" x14ac:dyDescent="0.2">
      <c r="A124" s="20"/>
      <c r="B124" s="20"/>
      <c r="C124" s="306"/>
      <c r="D124" s="306"/>
      <c r="E124" s="306"/>
      <c r="F124" s="306"/>
      <c r="G124" s="306"/>
      <c r="H124" s="306"/>
      <c r="I124" s="306"/>
      <c r="J124" s="306"/>
      <c r="K124" s="306"/>
      <c r="L124" s="306"/>
      <c r="M124" s="306"/>
      <c r="N124" s="306"/>
      <c r="O124" s="306"/>
      <c r="P124" s="306"/>
      <c r="Q124" s="306"/>
      <c r="R124" s="306"/>
      <c r="S124" s="306"/>
      <c r="T124" s="306"/>
      <c r="U124" s="306"/>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row>
    <row r="125" spans="1:55" ht="15" customHeight="1" x14ac:dyDescent="0.2">
      <c r="A125" s="20"/>
      <c r="B125" s="20"/>
      <c r="C125" s="306"/>
      <c r="D125" s="306"/>
      <c r="E125" s="306"/>
      <c r="F125" s="306"/>
      <c r="G125" s="306"/>
      <c r="H125" s="306"/>
      <c r="I125" s="306"/>
      <c r="J125" s="306"/>
      <c r="K125" s="306"/>
      <c r="L125" s="306"/>
      <c r="M125" s="306"/>
      <c r="N125" s="306"/>
      <c r="O125" s="306"/>
      <c r="P125" s="306"/>
      <c r="Q125" s="306"/>
      <c r="R125" s="306"/>
      <c r="S125" s="306"/>
      <c r="T125" s="306"/>
      <c r="U125" s="306"/>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row>
    <row r="126" spans="1:55" ht="15" customHeight="1" x14ac:dyDescent="0.2">
      <c r="A126" s="20"/>
      <c r="B126" s="20"/>
      <c r="C126" s="306"/>
      <c r="D126" s="306"/>
      <c r="E126" s="306"/>
      <c r="F126" s="306"/>
      <c r="G126" s="306"/>
      <c r="H126" s="306"/>
      <c r="I126" s="306"/>
      <c r="J126" s="306"/>
      <c r="K126" s="306"/>
      <c r="L126" s="306"/>
      <c r="M126" s="306"/>
      <c r="N126" s="306"/>
      <c r="O126" s="306"/>
      <c r="P126" s="306"/>
      <c r="Q126" s="306"/>
      <c r="R126" s="306"/>
      <c r="S126" s="306"/>
      <c r="T126" s="306"/>
      <c r="U126" s="306"/>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row>
    <row r="127" spans="1:55" ht="15" customHeight="1" x14ac:dyDescent="0.2">
      <c r="A127" s="20"/>
      <c r="B127" s="20"/>
      <c r="C127" s="306"/>
      <c r="D127" s="306"/>
      <c r="E127" s="306"/>
      <c r="F127" s="306"/>
      <c r="G127" s="306"/>
      <c r="H127" s="306"/>
      <c r="I127" s="306"/>
      <c r="J127" s="306"/>
      <c r="K127" s="306"/>
      <c r="L127" s="306"/>
      <c r="M127" s="306"/>
      <c r="N127" s="306"/>
      <c r="O127" s="306"/>
      <c r="P127" s="306"/>
      <c r="Q127" s="306"/>
      <c r="R127" s="306"/>
      <c r="S127" s="306"/>
      <c r="T127" s="306"/>
      <c r="U127" s="306"/>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row>
    <row r="128" spans="1:55" ht="15" customHeight="1" x14ac:dyDescent="0.2">
      <c r="A128" s="20"/>
      <c r="B128" s="20"/>
      <c r="C128" s="306"/>
      <c r="D128" s="306"/>
      <c r="E128" s="306"/>
      <c r="F128" s="306"/>
      <c r="G128" s="306"/>
      <c r="H128" s="306"/>
      <c r="I128" s="306"/>
      <c r="J128" s="306"/>
      <c r="K128" s="306"/>
      <c r="L128" s="306"/>
      <c r="M128" s="306"/>
      <c r="N128" s="306"/>
      <c r="O128" s="306"/>
      <c r="P128" s="306"/>
      <c r="Q128" s="306"/>
      <c r="R128" s="306"/>
      <c r="S128" s="306"/>
      <c r="T128" s="306"/>
      <c r="U128" s="306"/>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row>
    <row r="129" spans="1:55" ht="15" customHeight="1" x14ac:dyDescent="0.2">
      <c r="A129" s="20"/>
      <c r="B129" s="20"/>
      <c r="C129" s="306"/>
      <c r="D129" s="306"/>
      <c r="E129" s="306"/>
      <c r="F129" s="306"/>
      <c r="G129" s="306"/>
      <c r="H129" s="306"/>
      <c r="I129" s="306"/>
      <c r="J129" s="306"/>
      <c r="K129" s="306"/>
      <c r="L129" s="306"/>
      <c r="M129" s="306"/>
      <c r="N129" s="306"/>
      <c r="O129" s="306"/>
      <c r="P129" s="306"/>
      <c r="Q129" s="306"/>
      <c r="R129" s="306"/>
      <c r="S129" s="306"/>
      <c r="T129" s="306"/>
      <c r="U129" s="306"/>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row>
    <row r="130" spans="1:55" ht="15" customHeight="1" x14ac:dyDescent="0.2">
      <c r="A130" s="20"/>
      <c r="B130" s="20"/>
      <c r="C130" s="306"/>
      <c r="D130" s="306"/>
      <c r="E130" s="306"/>
      <c r="F130" s="306"/>
      <c r="G130" s="306"/>
      <c r="H130" s="306"/>
      <c r="I130" s="306"/>
      <c r="J130" s="306"/>
      <c r="K130" s="306"/>
      <c r="L130" s="306"/>
      <c r="M130" s="306"/>
      <c r="N130" s="306"/>
      <c r="O130" s="306"/>
      <c r="P130" s="306"/>
      <c r="Q130" s="306"/>
      <c r="R130" s="306"/>
      <c r="S130" s="306"/>
      <c r="T130" s="306"/>
      <c r="U130" s="306"/>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row>
    <row r="131" spans="1:55" ht="15" customHeight="1" x14ac:dyDescent="0.2">
      <c r="A131" s="20"/>
      <c r="B131" s="20"/>
      <c r="C131" s="306"/>
      <c r="D131" s="306"/>
      <c r="E131" s="306"/>
      <c r="F131" s="306"/>
      <c r="G131" s="306"/>
      <c r="H131" s="306"/>
      <c r="I131" s="306"/>
      <c r="J131" s="306"/>
      <c r="K131" s="306"/>
      <c r="L131" s="306"/>
      <c r="M131" s="306"/>
      <c r="N131" s="306"/>
      <c r="O131" s="306"/>
      <c r="P131" s="306"/>
      <c r="Q131" s="306"/>
      <c r="R131" s="306"/>
      <c r="S131" s="306"/>
      <c r="T131" s="306"/>
      <c r="U131" s="306"/>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row>
    <row r="132" spans="1:55" ht="15" customHeight="1" x14ac:dyDescent="0.2">
      <c r="A132" s="20"/>
      <c r="B132" s="20"/>
      <c r="C132" s="306"/>
      <c r="D132" s="306"/>
      <c r="E132" s="306"/>
      <c r="F132" s="306"/>
      <c r="G132" s="306"/>
      <c r="H132" s="306"/>
      <c r="I132" s="306"/>
      <c r="J132" s="306"/>
      <c r="K132" s="306"/>
      <c r="L132" s="306"/>
      <c r="M132" s="306"/>
      <c r="N132" s="306"/>
      <c r="O132" s="306"/>
      <c r="P132" s="306"/>
      <c r="Q132" s="306"/>
      <c r="R132" s="306"/>
      <c r="S132" s="306"/>
      <c r="T132" s="306"/>
      <c r="U132" s="306"/>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row>
    <row r="133" spans="1:55" ht="15" customHeight="1" x14ac:dyDescent="0.2">
      <c r="A133" s="20"/>
      <c r="B133" s="20"/>
      <c r="C133" s="306"/>
      <c r="D133" s="306"/>
      <c r="E133" s="306"/>
      <c r="F133" s="306"/>
      <c r="G133" s="306"/>
      <c r="H133" s="306"/>
      <c r="I133" s="306"/>
      <c r="J133" s="306"/>
      <c r="K133" s="306"/>
      <c r="L133" s="306"/>
      <c r="M133" s="306"/>
      <c r="N133" s="306"/>
      <c r="O133" s="306"/>
      <c r="P133" s="306"/>
      <c r="Q133" s="306"/>
      <c r="R133" s="306"/>
      <c r="S133" s="306"/>
      <c r="T133" s="306"/>
      <c r="U133" s="306"/>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row>
    <row r="134" spans="1:55" ht="15" customHeight="1" x14ac:dyDescent="0.2">
      <c r="A134" s="20"/>
      <c r="B134" s="20"/>
      <c r="C134" s="306"/>
      <c r="D134" s="306"/>
      <c r="E134" s="306"/>
      <c r="F134" s="306"/>
      <c r="G134" s="306"/>
      <c r="H134" s="306"/>
      <c r="I134" s="306"/>
      <c r="J134" s="306"/>
      <c r="K134" s="306"/>
      <c r="L134" s="306"/>
      <c r="M134" s="306"/>
      <c r="N134" s="306"/>
      <c r="O134" s="306"/>
      <c r="P134" s="306"/>
      <c r="Q134" s="306"/>
      <c r="R134" s="306"/>
      <c r="S134" s="306"/>
      <c r="T134" s="306"/>
      <c r="U134" s="306"/>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row>
    <row r="135" spans="1:55" ht="15" customHeight="1" x14ac:dyDescent="0.2">
      <c r="A135" s="20"/>
      <c r="B135" s="20"/>
      <c r="C135" s="306"/>
      <c r="D135" s="306"/>
      <c r="E135" s="306"/>
      <c r="F135" s="306"/>
      <c r="G135" s="306"/>
      <c r="H135" s="306"/>
      <c r="I135" s="306"/>
      <c r="J135" s="306"/>
      <c r="K135" s="306"/>
      <c r="L135" s="306"/>
      <c r="M135" s="306"/>
      <c r="N135" s="306"/>
      <c r="O135" s="306"/>
      <c r="P135" s="306"/>
      <c r="Q135" s="306"/>
      <c r="R135" s="306"/>
      <c r="S135" s="306"/>
      <c r="T135" s="306"/>
      <c r="U135" s="306"/>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row>
    <row r="136" spans="1:55" ht="15" customHeight="1" x14ac:dyDescent="0.2">
      <c r="A136" s="20"/>
      <c r="B136" s="20"/>
      <c r="C136" s="306"/>
      <c r="D136" s="306"/>
      <c r="E136" s="306"/>
      <c r="F136" s="306"/>
      <c r="G136" s="306"/>
      <c r="H136" s="306"/>
      <c r="I136" s="306"/>
      <c r="J136" s="306"/>
      <c r="K136" s="306"/>
      <c r="L136" s="306"/>
      <c r="M136" s="306"/>
      <c r="N136" s="306"/>
      <c r="O136" s="306"/>
      <c r="P136" s="306"/>
      <c r="Q136" s="306"/>
      <c r="R136" s="306"/>
      <c r="S136" s="306"/>
      <c r="T136" s="306"/>
      <c r="U136" s="306"/>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row>
    <row r="137" spans="1:55" ht="15" customHeight="1" x14ac:dyDescent="0.2">
      <c r="A137" s="20"/>
      <c r="B137" s="20"/>
      <c r="C137" s="306"/>
      <c r="D137" s="306"/>
      <c r="E137" s="306"/>
      <c r="F137" s="306"/>
      <c r="G137" s="306"/>
      <c r="H137" s="306"/>
      <c r="I137" s="306"/>
      <c r="J137" s="306"/>
      <c r="K137" s="306"/>
      <c r="L137" s="306"/>
      <c r="M137" s="306"/>
      <c r="N137" s="306"/>
      <c r="O137" s="306"/>
      <c r="P137" s="306"/>
      <c r="Q137" s="306"/>
      <c r="R137" s="306"/>
      <c r="S137" s="306"/>
      <c r="T137" s="306"/>
      <c r="U137" s="306"/>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row>
    <row r="138" spans="1:55" ht="15" customHeight="1" x14ac:dyDescent="0.2">
      <c r="A138" s="20"/>
      <c r="B138" s="20"/>
      <c r="C138" s="306"/>
      <c r="D138" s="306"/>
      <c r="E138" s="306"/>
      <c r="F138" s="306"/>
      <c r="G138" s="306"/>
      <c r="H138" s="306"/>
      <c r="I138" s="306"/>
      <c r="J138" s="306"/>
      <c r="K138" s="306"/>
      <c r="L138" s="306"/>
      <c r="M138" s="306"/>
      <c r="N138" s="306"/>
      <c r="O138" s="306"/>
      <c r="P138" s="306"/>
      <c r="Q138" s="306"/>
      <c r="R138" s="306"/>
      <c r="S138" s="306"/>
      <c r="T138" s="306"/>
      <c r="U138" s="306"/>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row>
    <row r="139" spans="1:55" ht="15" customHeight="1" x14ac:dyDescent="0.2">
      <c r="A139" s="20"/>
      <c r="B139" s="20"/>
      <c r="C139" s="306"/>
      <c r="D139" s="306"/>
      <c r="E139" s="306"/>
      <c r="F139" s="306"/>
      <c r="G139" s="306"/>
      <c r="H139" s="306"/>
      <c r="I139" s="306"/>
      <c r="J139" s="306"/>
      <c r="K139" s="306"/>
      <c r="L139" s="306"/>
      <c r="M139" s="306"/>
      <c r="N139" s="306"/>
      <c r="O139" s="306"/>
      <c r="P139" s="306"/>
      <c r="Q139" s="306"/>
      <c r="R139" s="306"/>
      <c r="S139" s="306"/>
      <c r="T139" s="306"/>
      <c r="U139" s="306"/>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row>
    <row r="140" spans="1:55" ht="15" customHeight="1" x14ac:dyDescent="0.2">
      <c r="A140" s="20"/>
      <c r="B140" s="20"/>
      <c r="C140" s="306"/>
      <c r="D140" s="306"/>
      <c r="E140" s="306"/>
      <c r="F140" s="306"/>
      <c r="G140" s="306"/>
      <c r="H140" s="306"/>
      <c r="I140" s="306"/>
      <c r="J140" s="306"/>
      <c r="K140" s="306"/>
      <c r="L140" s="306"/>
      <c r="M140" s="306"/>
      <c r="N140" s="306"/>
      <c r="O140" s="306"/>
      <c r="P140" s="306"/>
      <c r="Q140" s="306"/>
      <c r="R140" s="306"/>
      <c r="S140" s="306"/>
      <c r="T140" s="306"/>
      <c r="U140" s="306"/>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row>
    <row r="141" spans="1:55" ht="15" customHeight="1" x14ac:dyDescent="0.2">
      <c r="A141" s="20"/>
      <c r="B141" s="20"/>
      <c r="C141" s="306"/>
      <c r="D141" s="306"/>
      <c r="E141" s="306"/>
      <c r="F141" s="306"/>
      <c r="G141" s="306"/>
      <c r="H141" s="306"/>
      <c r="I141" s="306"/>
      <c r="J141" s="306"/>
      <c r="K141" s="306"/>
      <c r="L141" s="306"/>
      <c r="M141" s="306"/>
      <c r="N141" s="306"/>
      <c r="O141" s="306"/>
      <c r="P141" s="306"/>
      <c r="Q141" s="306"/>
      <c r="R141" s="306"/>
      <c r="S141" s="306"/>
      <c r="T141" s="306"/>
      <c r="U141" s="306"/>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row>
    <row r="142" spans="1:55" ht="15" customHeight="1" x14ac:dyDescent="0.2">
      <c r="A142" s="20"/>
      <c r="B142" s="20"/>
      <c r="C142" s="306"/>
      <c r="D142" s="306"/>
      <c r="E142" s="306"/>
      <c r="F142" s="306"/>
      <c r="G142" s="306"/>
      <c r="H142" s="306"/>
      <c r="I142" s="306"/>
      <c r="J142" s="306"/>
      <c r="K142" s="306"/>
      <c r="L142" s="306"/>
      <c r="M142" s="306"/>
      <c r="N142" s="306"/>
      <c r="O142" s="306"/>
      <c r="P142" s="306"/>
      <c r="Q142" s="306"/>
      <c r="R142" s="306"/>
      <c r="S142" s="306"/>
      <c r="T142" s="306"/>
      <c r="U142" s="306"/>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row>
    <row r="143" spans="1:55" ht="15" customHeight="1" x14ac:dyDescent="0.2">
      <c r="A143" s="20"/>
      <c r="B143" s="20"/>
      <c r="C143" s="306"/>
      <c r="D143" s="306"/>
      <c r="E143" s="306"/>
      <c r="F143" s="306"/>
      <c r="G143" s="306"/>
      <c r="H143" s="306"/>
      <c r="I143" s="306"/>
      <c r="J143" s="306"/>
      <c r="K143" s="306"/>
      <c r="L143" s="306"/>
      <c r="M143" s="306"/>
      <c r="N143" s="306"/>
      <c r="O143" s="306"/>
      <c r="P143" s="306"/>
      <c r="Q143" s="306"/>
      <c r="R143" s="306"/>
      <c r="S143" s="306"/>
      <c r="T143" s="306"/>
      <c r="U143" s="306"/>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row>
    <row r="144" spans="1:55" ht="15" customHeight="1" x14ac:dyDescent="0.2">
      <c r="A144" s="20"/>
      <c r="B144" s="20"/>
      <c r="C144" s="306"/>
      <c r="D144" s="306"/>
      <c r="E144" s="306"/>
      <c r="F144" s="306"/>
      <c r="G144" s="306"/>
      <c r="H144" s="306"/>
      <c r="I144" s="306"/>
      <c r="J144" s="306"/>
      <c r="K144" s="306"/>
      <c r="L144" s="306"/>
      <c r="M144" s="306"/>
      <c r="N144" s="306"/>
      <c r="O144" s="306"/>
      <c r="P144" s="306"/>
      <c r="Q144" s="306"/>
      <c r="R144" s="306"/>
      <c r="S144" s="306"/>
      <c r="T144" s="306"/>
      <c r="U144" s="306"/>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row>
    <row r="145" spans="1:55" ht="15" customHeight="1" x14ac:dyDescent="0.2">
      <c r="A145" s="20"/>
      <c r="B145" s="20"/>
      <c r="C145" s="306"/>
      <c r="D145" s="306"/>
      <c r="E145" s="306"/>
      <c r="F145" s="306"/>
      <c r="G145" s="306"/>
      <c r="H145" s="306"/>
      <c r="I145" s="306"/>
      <c r="J145" s="306"/>
      <c r="K145" s="306"/>
      <c r="L145" s="306"/>
      <c r="M145" s="306"/>
      <c r="N145" s="306"/>
      <c r="O145" s="306"/>
      <c r="P145" s="306"/>
      <c r="Q145" s="306"/>
      <c r="R145" s="306"/>
      <c r="S145" s="306"/>
      <c r="T145" s="306"/>
      <c r="U145" s="306"/>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row>
    <row r="146" spans="1:55" ht="15" customHeight="1" x14ac:dyDescent="0.2">
      <c r="A146" s="20"/>
      <c r="B146" s="20"/>
      <c r="C146" s="306"/>
      <c r="D146" s="306"/>
      <c r="E146" s="306"/>
      <c r="F146" s="306"/>
      <c r="G146" s="306"/>
      <c r="H146" s="306"/>
      <c r="I146" s="306"/>
      <c r="J146" s="306"/>
      <c r="K146" s="306"/>
      <c r="L146" s="306"/>
      <c r="M146" s="306"/>
      <c r="N146" s="306"/>
      <c r="O146" s="306"/>
      <c r="P146" s="306"/>
      <c r="Q146" s="306"/>
      <c r="R146" s="306"/>
      <c r="S146" s="306"/>
      <c r="T146" s="306"/>
      <c r="U146" s="306"/>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row>
    <row r="147" spans="1:55" ht="15" customHeight="1" x14ac:dyDescent="0.2">
      <c r="A147" s="20"/>
      <c r="B147" s="20"/>
      <c r="C147" s="306"/>
      <c r="D147" s="306"/>
      <c r="E147" s="306"/>
      <c r="F147" s="306"/>
      <c r="G147" s="306"/>
      <c r="H147" s="306"/>
      <c r="I147" s="306"/>
      <c r="J147" s="306"/>
      <c r="K147" s="306"/>
      <c r="L147" s="306"/>
      <c r="M147" s="306"/>
      <c r="N147" s="306"/>
      <c r="O147" s="306"/>
      <c r="P147" s="306"/>
      <c r="Q147" s="306"/>
      <c r="R147" s="306"/>
      <c r="S147" s="306"/>
      <c r="T147" s="306"/>
      <c r="U147" s="306"/>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row>
    <row r="148" spans="1:55" ht="15" customHeight="1" x14ac:dyDescent="0.2">
      <c r="A148" s="20"/>
      <c r="B148" s="20"/>
      <c r="C148" s="306"/>
      <c r="D148" s="306"/>
      <c r="E148" s="306"/>
      <c r="F148" s="306"/>
      <c r="G148" s="306"/>
      <c r="H148" s="306"/>
      <c r="I148" s="306"/>
      <c r="J148" s="306"/>
      <c r="K148" s="306"/>
      <c r="L148" s="306"/>
      <c r="M148" s="306"/>
      <c r="N148" s="306"/>
      <c r="O148" s="306"/>
      <c r="P148" s="306"/>
      <c r="Q148" s="306"/>
      <c r="R148" s="306"/>
      <c r="S148" s="306"/>
      <c r="T148" s="306"/>
      <c r="U148" s="306"/>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row>
    <row r="149" spans="1:55" ht="15" customHeight="1" x14ac:dyDescent="0.2">
      <c r="A149" s="20"/>
      <c r="B149" s="20"/>
      <c r="C149" s="306"/>
      <c r="D149" s="306"/>
      <c r="E149" s="306"/>
      <c r="F149" s="306"/>
      <c r="G149" s="306"/>
      <c r="H149" s="306"/>
      <c r="I149" s="306"/>
      <c r="J149" s="306"/>
      <c r="K149" s="306"/>
      <c r="L149" s="306"/>
      <c r="M149" s="306"/>
      <c r="N149" s="306"/>
      <c r="O149" s="306"/>
      <c r="P149" s="306"/>
      <c r="Q149" s="306"/>
      <c r="R149" s="306"/>
      <c r="S149" s="306"/>
      <c r="T149" s="306"/>
      <c r="U149" s="306"/>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row>
    <row r="150" spans="1:55" ht="15" customHeight="1" x14ac:dyDescent="0.2">
      <c r="A150" s="20"/>
      <c r="B150" s="20"/>
      <c r="C150" s="306"/>
      <c r="D150" s="306"/>
      <c r="E150" s="306"/>
      <c r="F150" s="306"/>
      <c r="G150" s="306"/>
      <c r="H150" s="306"/>
      <c r="I150" s="306"/>
      <c r="J150" s="306"/>
      <c r="K150" s="306"/>
      <c r="L150" s="306"/>
      <c r="M150" s="306"/>
      <c r="N150" s="306"/>
      <c r="O150" s="306"/>
      <c r="P150" s="306"/>
      <c r="Q150" s="306"/>
      <c r="R150" s="306"/>
      <c r="S150" s="306"/>
      <c r="T150" s="306"/>
      <c r="U150" s="306"/>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row>
    <row r="151" spans="1:55" ht="15" customHeight="1" x14ac:dyDescent="0.2">
      <c r="A151" s="20"/>
      <c r="B151" s="20"/>
      <c r="C151" s="306"/>
      <c r="D151" s="306"/>
      <c r="E151" s="306"/>
      <c r="F151" s="306"/>
      <c r="G151" s="306"/>
      <c r="H151" s="306"/>
      <c r="I151" s="306"/>
      <c r="J151" s="306"/>
      <c r="K151" s="306"/>
      <c r="L151" s="306"/>
      <c r="M151" s="306"/>
      <c r="N151" s="306"/>
      <c r="O151" s="306"/>
      <c r="P151" s="306"/>
      <c r="Q151" s="306"/>
      <c r="R151" s="306"/>
      <c r="S151" s="306"/>
      <c r="T151" s="306"/>
      <c r="U151" s="306"/>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row>
    <row r="152" spans="1:55" ht="15" customHeight="1" x14ac:dyDescent="0.2">
      <c r="A152" s="20"/>
      <c r="B152" s="20"/>
      <c r="C152" s="306"/>
      <c r="D152" s="306"/>
      <c r="E152" s="306"/>
      <c r="F152" s="306"/>
      <c r="G152" s="306"/>
      <c r="H152" s="306"/>
      <c r="I152" s="306"/>
      <c r="J152" s="306"/>
      <c r="K152" s="306"/>
      <c r="L152" s="306"/>
      <c r="M152" s="306"/>
      <c r="N152" s="306"/>
      <c r="O152" s="306"/>
      <c r="P152" s="306"/>
      <c r="Q152" s="306"/>
      <c r="R152" s="306"/>
      <c r="S152" s="306"/>
      <c r="T152" s="306"/>
      <c r="U152" s="306"/>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row>
    <row r="153" spans="1:55" ht="15" customHeight="1" x14ac:dyDescent="0.2">
      <c r="A153" s="20"/>
      <c r="B153" s="20"/>
      <c r="C153" s="306"/>
      <c r="D153" s="306"/>
      <c r="E153" s="306"/>
      <c r="F153" s="306"/>
      <c r="G153" s="306"/>
      <c r="H153" s="306"/>
      <c r="I153" s="306"/>
      <c r="J153" s="306"/>
      <c r="K153" s="306"/>
      <c r="L153" s="306"/>
      <c r="M153" s="306"/>
      <c r="N153" s="306"/>
      <c r="O153" s="306"/>
      <c r="P153" s="306"/>
      <c r="Q153" s="306"/>
      <c r="R153" s="306"/>
      <c r="S153" s="306"/>
      <c r="T153" s="306"/>
      <c r="U153" s="306"/>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row>
    <row r="154" spans="1:55" ht="15" customHeight="1" x14ac:dyDescent="0.2">
      <c r="A154" s="20"/>
      <c r="B154" s="20"/>
      <c r="C154" s="306"/>
      <c r="D154" s="306"/>
      <c r="E154" s="306"/>
      <c r="F154" s="306"/>
      <c r="G154" s="306"/>
      <c r="H154" s="306"/>
      <c r="I154" s="306"/>
      <c r="J154" s="306"/>
      <c r="K154" s="306"/>
      <c r="L154" s="306"/>
      <c r="M154" s="306"/>
      <c r="N154" s="306"/>
      <c r="O154" s="306"/>
      <c r="P154" s="306"/>
      <c r="Q154" s="306"/>
      <c r="R154" s="306"/>
      <c r="S154" s="306"/>
      <c r="T154" s="306"/>
      <c r="U154" s="306"/>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row>
    <row r="155" spans="1:55" ht="15" customHeight="1" x14ac:dyDescent="0.2">
      <c r="A155" s="20"/>
      <c r="B155" s="20"/>
      <c r="C155" s="306"/>
      <c r="D155" s="306"/>
      <c r="E155" s="306"/>
      <c r="F155" s="306"/>
      <c r="G155" s="306"/>
      <c r="H155" s="306"/>
      <c r="I155" s="306"/>
      <c r="J155" s="306"/>
      <c r="K155" s="306"/>
      <c r="L155" s="306"/>
      <c r="M155" s="306"/>
      <c r="N155" s="306"/>
      <c r="O155" s="306"/>
      <c r="P155" s="306"/>
      <c r="Q155" s="306"/>
      <c r="R155" s="306"/>
      <c r="S155" s="306"/>
      <c r="T155" s="306"/>
      <c r="U155" s="306"/>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row>
    <row r="156" spans="1:55" ht="15" customHeight="1" x14ac:dyDescent="0.2">
      <c r="A156" s="20"/>
      <c r="B156" s="20"/>
      <c r="C156" s="306"/>
      <c r="D156" s="306"/>
      <c r="E156" s="306"/>
      <c r="F156" s="306"/>
      <c r="G156" s="306"/>
      <c r="H156" s="306"/>
      <c r="I156" s="306"/>
      <c r="J156" s="306"/>
      <c r="K156" s="306"/>
      <c r="L156" s="306"/>
      <c r="M156" s="306"/>
      <c r="N156" s="306"/>
      <c r="O156" s="306"/>
      <c r="P156" s="306"/>
      <c r="Q156" s="306"/>
      <c r="R156" s="306"/>
      <c r="S156" s="306"/>
      <c r="T156" s="306"/>
      <c r="U156" s="306"/>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row>
    <row r="157" spans="1:55" ht="15" customHeight="1" x14ac:dyDescent="0.2">
      <c r="A157" s="20"/>
      <c r="B157" s="20"/>
      <c r="C157" s="306"/>
      <c r="D157" s="306"/>
      <c r="E157" s="306"/>
      <c r="F157" s="306"/>
      <c r="G157" s="306"/>
      <c r="H157" s="306"/>
      <c r="I157" s="306"/>
      <c r="J157" s="306"/>
      <c r="K157" s="306"/>
      <c r="L157" s="306"/>
      <c r="M157" s="306"/>
      <c r="N157" s="306"/>
      <c r="O157" s="306"/>
      <c r="P157" s="306"/>
      <c r="Q157" s="306"/>
      <c r="R157" s="306"/>
      <c r="S157" s="306"/>
      <c r="T157" s="306"/>
      <c r="U157" s="306"/>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row>
    <row r="158" spans="1:55" ht="15" customHeight="1" x14ac:dyDescent="0.2">
      <c r="A158" s="20"/>
      <c r="B158" s="20"/>
      <c r="C158" s="306"/>
      <c r="D158" s="306"/>
      <c r="E158" s="306"/>
      <c r="F158" s="306"/>
      <c r="G158" s="306"/>
      <c r="H158" s="306"/>
      <c r="I158" s="306"/>
      <c r="J158" s="306"/>
      <c r="K158" s="306"/>
      <c r="L158" s="306"/>
      <c r="M158" s="306"/>
      <c r="N158" s="306"/>
      <c r="O158" s="306"/>
      <c r="P158" s="306"/>
      <c r="Q158" s="306"/>
      <c r="R158" s="306"/>
      <c r="S158" s="306"/>
      <c r="T158" s="306"/>
      <c r="U158" s="306"/>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row>
    <row r="159" spans="1:55" ht="15" customHeight="1" x14ac:dyDescent="0.2">
      <c r="A159" s="20"/>
      <c r="B159" s="20"/>
      <c r="C159" s="306"/>
      <c r="D159" s="306"/>
      <c r="E159" s="306"/>
      <c r="F159" s="306"/>
      <c r="G159" s="306"/>
      <c r="H159" s="306"/>
      <c r="I159" s="306"/>
      <c r="J159" s="306"/>
      <c r="K159" s="306"/>
      <c r="L159" s="306"/>
      <c r="M159" s="306"/>
      <c r="N159" s="306"/>
      <c r="O159" s="306"/>
      <c r="P159" s="306"/>
      <c r="Q159" s="306"/>
      <c r="R159" s="306"/>
      <c r="S159" s="306"/>
      <c r="T159" s="306"/>
      <c r="U159" s="306"/>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row>
    <row r="160" spans="1:55" ht="15" customHeight="1" x14ac:dyDescent="0.2">
      <c r="A160" s="20"/>
      <c r="B160" s="20"/>
      <c r="C160" s="306"/>
      <c r="D160" s="306"/>
      <c r="E160" s="306"/>
      <c r="F160" s="306"/>
      <c r="G160" s="306"/>
      <c r="H160" s="306"/>
      <c r="I160" s="306"/>
      <c r="J160" s="306"/>
      <c r="K160" s="306"/>
      <c r="L160" s="306"/>
      <c r="M160" s="306"/>
      <c r="N160" s="306"/>
      <c r="O160" s="306"/>
      <c r="P160" s="306"/>
      <c r="Q160" s="306"/>
      <c r="R160" s="306"/>
      <c r="S160" s="306"/>
      <c r="T160" s="306"/>
      <c r="U160" s="306"/>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row>
    <row r="161" spans="1:55" ht="15" customHeight="1" x14ac:dyDescent="0.2">
      <c r="A161" s="20"/>
      <c r="B161" s="20"/>
      <c r="C161" s="306"/>
      <c r="D161" s="306"/>
      <c r="E161" s="306"/>
      <c r="F161" s="306"/>
      <c r="G161" s="306"/>
      <c r="H161" s="306"/>
      <c r="I161" s="306"/>
      <c r="J161" s="306"/>
      <c r="K161" s="306"/>
      <c r="L161" s="306"/>
      <c r="M161" s="306"/>
      <c r="N161" s="306"/>
      <c r="O161" s="306"/>
      <c r="P161" s="306"/>
      <c r="Q161" s="306"/>
      <c r="R161" s="306"/>
      <c r="S161" s="306"/>
      <c r="T161" s="306"/>
      <c r="U161" s="306"/>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row>
    <row r="162" spans="1:55" ht="15" customHeight="1" x14ac:dyDescent="0.2">
      <c r="A162" s="20"/>
      <c r="B162" s="20"/>
      <c r="C162" s="306"/>
      <c r="D162" s="306"/>
      <c r="E162" s="306"/>
      <c r="F162" s="306"/>
      <c r="G162" s="306"/>
      <c r="H162" s="306"/>
      <c r="I162" s="306"/>
      <c r="J162" s="306"/>
      <c r="K162" s="306"/>
      <c r="L162" s="306"/>
      <c r="M162" s="306"/>
      <c r="N162" s="306"/>
      <c r="O162" s="306"/>
      <c r="P162" s="306"/>
      <c r="Q162" s="306"/>
      <c r="R162" s="306"/>
      <c r="S162" s="306"/>
      <c r="T162" s="306"/>
      <c r="U162" s="306"/>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row>
    <row r="163" spans="1:55" ht="15" customHeight="1" x14ac:dyDescent="0.2">
      <c r="A163" s="20"/>
      <c r="B163" s="20"/>
      <c r="C163" s="306"/>
      <c r="D163" s="306"/>
      <c r="E163" s="306"/>
      <c r="F163" s="306"/>
      <c r="G163" s="306"/>
      <c r="H163" s="306"/>
      <c r="I163" s="306"/>
      <c r="J163" s="306"/>
      <c r="K163" s="306"/>
      <c r="L163" s="306"/>
      <c r="M163" s="306"/>
      <c r="N163" s="306"/>
      <c r="O163" s="306"/>
      <c r="P163" s="306"/>
      <c r="Q163" s="306"/>
      <c r="R163" s="306"/>
      <c r="S163" s="306"/>
      <c r="T163" s="306"/>
      <c r="U163" s="306"/>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row>
    <row r="164" spans="1:55" ht="15" customHeight="1" x14ac:dyDescent="0.2">
      <c r="A164" s="20"/>
      <c r="B164" s="20"/>
      <c r="C164" s="306"/>
      <c r="D164" s="306"/>
      <c r="E164" s="306"/>
      <c r="F164" s="306"/>
      <c r="G164" s="306"/>
      <c r="H164" s="306"/>
      <c r="I164" s="306"/>
      <c r="J164" s="306"/>
      <c r="K164" s="306"/>
      <c r="L164" s="306"/>
      <c r="M164" s="306"/>
      <c r="N164" s="306"/>
      <c r="O164" s="306"/>
      <c r="P164" s="306"/>
      <c r="Q164" s="306"/>
      <c r="R164" s="306"/>
      <c r="S164" s="306"/>
      <c r="T164" s="306"/>
      <c r="U164" s="306"/>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row>
    <row r="165" spans="1:55" ht="15" customHeight="1" x14ac:dyDescent="0.2">
      <c r="A165" s="20"/>
      <c r="B165" s="20"/>
      <c r="C165" s="306"/>
      <c r="D165" s="306"/>
      <c r="E165" s="306"/>
      <c r="F165" s="306"/>
      <c r="G165" s="306"/>
      <c r="H165" s="306"/>
      <c r="I165" s="306"/>
      <c r="J165" s="306"/>
      <c r="K165" s="306"/>
      <c r="L165" s="306"/>
      <c r="M165" s="306"/>
      <c r="N165" s="306"/>
      <c r="O165" s="306"/>
      <c r="P165" s="306"/>
      <c r="Q165" s="306"/>
      <c r="R165" s="306"/>
      <c r="S165" s="306"/>
      <c r="T165" s="306"/>
      <c r="U165" s="306"/>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row>
    <row r="166" spans="1:55" ht="15" customHeight="1" x14ac:dyDescent="0.2">
      <c r="A166" s="20"/>
      <c r="B166" s="20"/>
      <c r="C166" s="306"/>
      <c r="D166" s="306"/>
      <c r="E166" s="306"/>
      <c r="F166" s="306"/>
      <c r="G166" s="306"/>
      <c r="H166" s="306"/>
      <c r="I166" s="306"/>
      <c r="J166" s="306"/>
      <c r="K166" s="306"/>
      <c r="L166" s="306"/>
      <c r="M166" s="306"/>
      <c r="N166" s="306"/>
      <c r="O166" s="306"/>
      <c r="P166" s="306"/>
      <c r="Q166" s="306"/>
      <c r="R166" s="306"/>
      <c r="S166" s="306"/>
      <c r="T166" s="306"/>
      <c r="U166" s="306"/>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row>
    <row r="167" spans="1:55" ht="15" customHeight="1" x14ac:dyDescent="0.2">
      <c r="A167" s="20"/>
      <c r="B167" s="20"/>
      <c r="C167" s="306"/>
      <c r="D167" s="306"/>
      <c r="E167" s="306"/>
      <c r="F167" s="306"/>
      <c r="G167" s="306"/>
      <c r="H167" s="306"/>
      <c r="I167" s="306"/>
      <c r="J167" s="306"/>
      <c r="K167" s="306"/>
      <c r="L167" s="306"/>
      <c r="M167" s="306"/>
      <c r="N167" s="306"/>
      <c r="O167" s="306"/>
      <c r="P167" s="306"/>
      <c r="Q167" s="306"/>
      <c r="R167" s="306"/>
      <c r="S167" s="306"/>
      <c r="T167" s="306"/>
      <c r="U167" s="306"/>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row>
    <row r="168" spans="1:55" ht="15" customHeight="1" x14ac:dyDescent="0.2">
      <c r="A168" s="20"/>
      <c r="B168" s="20"/>
      <c r="C168" s="306"/>
      <c r="D168" s="306"/>
      <c r="E168" s="306"/>
      <c r="F168" s="306"/>
      <c r="G168" s="306"/>
      <c r="H168" s="306"/>
      <c r="I168" s="306"/>
      <c r="J168" s="306"/>
      <c r="K168" s="306"/>
      <c r="L168" s="306"/>
      <c r="M168" s="306"/>
      <c r="N168" s="306"/>
      <c r="O168" s="306"/>
      <c r="P168" s="306"/>
      <c r="Q168" s="306"/>
      <c r="R168" s="306"/>
      <c r="S168" s="306"/>
      <c r="T168" s="306"/>
      <c r="U168" s="306"/>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row>
    <row r="169" spans="1:55" ht="15" customHeight="1" x14ac:dyDescent="0.2">
      <c r="A169" s="20"/>
      <c r="B169" s="20"/>
      <c r="C169" s="306"/>
      <c r="D169" s="306"/>
      <c r="E169" s="306"/>
      <c r="F169" s="306"/>
      <c r="G169" s="306"/>
      <c r="H169" s="306"/>
      <c r="I169" s="306"/>
      <c r="J169" s="306"/>
      <c r="K169" s="306"/>
      <c r="L169" s="306"/>
      <c r="M169" s="306"/>
      <c r="N169" s="306"/>
      <c r="O169" s="306"/>
      <c r="P169" s="306"/>
      <c r="Q169" s="306"/>
      <c r="R169" s="306"/>
      <c r="S169" s="306"/>
      <c r="T169" s="306"/>
      <c r="U169" s="306"/>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row>
    <row r="170" spans="1:55" ht="15" customHeight="1" x14ac:dyDescent="0.2">
      <c r="A170" s="20"/>
      <c r="B170" s="20"/>
      <c r="C170" s="306"/>
      <c r="D170" s="306"/>
      <c r="E170" s="306"/>
      <c r="F170" s="306"/>
      <c r="G170" s="306"/>
      <c r="H170" s="306"/>
      <c r="I170" s="306"/>
      <c r="J170" s="306"/>
      <c r="K170" s="306"/>
      <c r="L170" s="306"/>
      <c r="M170" s="306"/>
      <c r="N170" s="306"/>
      <c r="O170" s="306"/>
      <c r="P170" s="306"/>
      <c r="Q170" s="306"/>
      <c r="R170" s="306"/>
      <c r="S170" s="306"/>
      <c r="T170" s="306"/>
      <c r="U170" s="306"/>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row>
    <row r="171" spans="1:55" ht="15" customHeight="1" x14ac:dyDescent="0.2">
      <c r="A171" s="20"/>
      <c r="B171" s="20"/>
      <c r="C171" s="306"/>
      <c r="D171" s="306"/>
      <c r="E171" s="306"/>
      <c r="F171" s="306"/>
      <c r="G171" s="306"/>
      <c r="H171" s="306"/>
      <c r="I171" s="306"/>
      <c r="J171" s="306"/>
      <c r="K171" s="306"/>
      <c r="L171" s="306"/>
      <c r="M171" s="306"/>
      <c r="N171" s="306"/>
      <c r="O171" s="306"/>
      <c r="P171" s="306"/>
      <c r="Q171" s="306"/>
      <c r="R171" s="306"/>
      <c r="S171" s="306"/>
      <c r="T171" s="306"/>
      <c r="U171" s="306"/>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row>
    <row r="172" spans="1:55" ht="15" customHeight="1" x14ac:dyDescent="0.2">
      <c r="A172" s="20"/>
      <c r="B172" s="20"/>
      <c r="C172" s="306"/>
      <c r="D172" s="306"/>
      <c r="E172" s="306"/>
      <c r="F172" s="306"/>
      <c r="G172" s="306"/>
      <c r="H172" s="306"/>
      <c r="I172" s="306"/>
      <c r="J172" s="306"/>
      <c r="K172" s="306"/>
      <c r="L172" s="306"/>
      <c r="M172" s="306"/>
      <c r="N172" s="306"/>
      <c r="O172" s="306"/>
      <c r="P172" s="306"/>
      <c r="Q172" s="306"/>
      <c r="R172" s="306"/>
      <c r="S172" s="306"/>
      <c r="T172" s="306"/>
      <c r="U172" s="306"/>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row>
    <row r="173" spans="1:55" ht="15" customHeight="1" x14ac:dyDescent="0.2">
      <c r="A173" s="20"/>
      <c r="B173" s="20"/>
      <c r="C173" s="306"/>
      <c r="D173" s="306"/>
      <c r="E173" s="306"/>
      <c r="F173" s="306"/>
      <c r="G173" s="306"/>
      <c r="H173" s="306"/>
      <c r="I173" s="306"/>
      <c r="J173" s="306"/>
      <c r="K173" s="306"/>
      <c r="L173" s="306"/>
      <c r="M173" s="306"/>
      <c r="N173" s="306"/>
      <c r="O173" s="306"/>
      <c r="P173" s="306"/>
      <c r="Q173" s="306"/>
      <c r="R173" s="306"/>
      <c r="S173" s="306"/>
      <c r="T173" s="306"/>
      <c r="U173" s="306"/>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row>
    <row r="174" spans="1:55" ht="15" customHeight="1" x14ac:dyDescent="0.2">
      <c r="A174" s="20"/>
      <c r="B174" s="20"/>
      <c r="C174" s="306"/>
      <c r="D174" s="306"/>
      <c r="E174" s="306"/>
      <c r="F174" s="306"/>
      <c r="G174" s="306"/>
      <c r="H174" s="306"/>
      <c r="I174" s="306"/>
      <c r="J174" s="306"/>
      <c r="K174" s="306"/>
      <c r="L174" s="306"/>
      <c r="M174" s="306"/>
      <c r="N174" s="306"/>
      <c r="O174" s="306"/>
      <c r="P174" s="306"/>
      <c r="Q174" s="306"/>
      <c r="R174" s="306"/>
      <c r="S174" s="306"/>
      <c r="T174" s="306"/>
      <c r="U174" s="306"/>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row>
    <row r="175" spans="1:55" ht="15" customHeight="1" x14ac:dyDescent="0.2">
      <c r="A175" s="20"/>
      <c r="B175" s="20"/>
      <c r="C175" s="306"/>
      <c r="D175" s="306"/>
      <c r="E175" s="306"/>
      <c r="F175" s="306"/>
      <c r="G175" s="306"/>
      <c r="H175" s="306"/>
      <c r="I175" s="306"/>
      <c r="J175" s="306"/>
      <c r="K175" s="306"/>
      <c r="L175" s="306"/>
      <c r="M175" s="306"/>
      <c r="N175" s="306"/>
      <c r="O175" s="306"/>
      <c r="P175" s="306"/>
      <c r="Q175" s="306"/>
      <c r="R175" s="306"/>
      <c r="S175" s="306"/>
      <c r="T175" s="306"/>
      <c r="U175" s="306"/>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row>
    <row r="176" spans="1:55" ht="15" customHeight="1" x14ac:dyDescent="0.2">
      <c r="A176" s="20"/>
      <c r="B176" s="20"/>
      <c r="C176" s="306"/>
      <c r="D176" s="306"/>
      <c r="E176" s="306"/>
      <c r="F176" s="306"/>
      <c r="G176" s="306"/>
      <c r="H176" s="306"/>
      <c r="I176" s="306"/>
      <c r="J176" s="306"/>
      <c r="K176" s="306"/>
      <c r="L176" s="306"/>
      <c r="M176" s="306"/>
      <c r="N176" s="306"/>
      <c r="O176" s="306"/>
      <c r="P176" s="306"/>
      <c r="Q176" s="306"/>
      <c r="R176" s="306"/>
      <c r="S176" s="306"/>
      <c r="T176" s="306"/>
      <c r="U176" s="306"/>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row>
    <row r="177" spans="1:55" ht="15" customHeight="1" x14ac:dyDescent="0.2">
      <c r="A177" s="20"/>
      <c r="B177" s="20"/>
      <c r="C177" s="306"/>
      <c r="D177" s="306"/>
      <c r="E177" s="306"/>
      <c r="F177" s="306"/>
      <c r="G177" s="306"/>
      <c r="H177" s="306"/>
      <c r="I177" s="306"/>
      <c r="J177" s="306"/>
      <c r="K177" s="306"/>
      <c r="L177" s="306"/>
      <c r="M177" s="306"/>
      <c r="N177" s="306"/>
      <c r="O177" s="306"/>
      <c r="P177" s="306"/>
      <c r="Q177" s="306"/>
      <c r="R177" s="306"/>
      <c r="S177" s="306"/>
      <c r="T177" s="306"/>
      <c r="U177" s="306"/>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row>
    <row r="178" spans="1:55" ht="15" customHeight="1" x14ac:dyDescent="0.2">
      <c r="A178" s="20"/>
      <c r="B178" s="20"/>
      <c r="C178" s="306"/>
      <c r="D178" s="306"/>
      <c r="E178" s="306"/>
      <c r="F178" s="306"/>
      <c r="G178" s="306"/>
      <c r="H178" s="306"/>
      <c r="I178" s="306"/>
      <c r="J178" s="306"/>
      <c r="K178" s="306"/>
      <c r="L178" s="306"/>
      <c r="M178" s="306"/>
      <c r="N178" s="306"/>
      <c r="O178" s="306"/>
      <c r="P178" s="306"/>
      <c r="Q178" s="306"/>
      <c r="R178" s="306"/>
      <c r="S178" s="306"/>
      <c r="T178" s="306"/>
      <c r="U178" s="306"/>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row>
    <row r="179" spans="1:55" ht="15" customHeight="1" x14ac:dyDescent="0.2">
      <c r="A179" s="20"/>
      <c r="B179" s="20"/>
      <c r="C179" s="306"/>
      <c r="D179" s="306"/>
      <c r="E179" s="306"/>
      <c r="F179" s="306"/>
      <c r="G179" s="306"/>
      <c r="H179" s="306"/>
      <c r="I179" s="306"/>
      <c r="J179" s="306"/>
      <c r="K179" s="306"/>
      <c r="L179" s="306"/>
      <c r="M179" s="306"/>
      <c r="N179" s="306"/>
      <c r="O179" s="306"/>
      <c r="P179" s="306"/>
      <c r="Q179" s="306"/>
      <c r="R179" s="306"/>
      <c r="S179" s="306"/>
      <c r="T179" s="306"/>
      <c r="U179" s="306"/>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row>
    <row r="180" spans="1:55" ht="15" customHeight="1" x14ac:dyDescent="0.2">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row>
    <row r="181" spans="1:55" ht="15" customHeight="1" x14ac:dyDescent="0.2">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row>
    <row r="182" spans="1:55" ht="15" customHeight="1" x14ac:dyDescent="0.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row>
    <row r="183" spans="1:55" ht="15" customHeight="1" x14ac:dyDescent="0.2">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row>
    <row r="184" spans="1:55" ht="15" customHeight="1" x14ac:dyDescent="0.2">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row>
    <row r="185" spans="1:55" ht="15" customHeight="1" x14ac:dyDescent="0.2">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row>
    <row r="186" spans="1:55" ht="15" customHeight="1" x14ac:dyDescent="0.2">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row>
    <row r="187" spans="1:55" ht="15" customHeight="1" x14ac:dyDescent="0.2">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row>
    <row r="188" spans="1:55" ht="15" customHeight="1" x14ac:dyDescent="0.2">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row>
    <row r="189" spans="1:55" ht="15" customHeight="1" x14ac:dyDescent="0.2">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row>
    <row r="190" spans="1:55" ht="15" customHeight="1" x14ac:dyDescent="0.2">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row>
    <row r="191" spans="1:55" ht="15" customHeight="1" x14ac:dyDescent="0.2">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row>
    <row r="192" spans="1:55" ht="15" customHeight="1" x14ac:dyDescent="0.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row>
    <row r="193" spans="1:55" ht="15" customHeight="1" x14ac:dyDescent="0.2">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row>
    <row r="194" spans="1:55" ht="15" customHeight="1" x14ac:dyDescent="0.2">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row>
    <row r="195" spans="1:55" ht="15" customHeight="1" x14ac:dyDescent="0.2">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row>
    <row r="196" spans="1:55" ht="15" customHeight="1" x14ac:dyDescent="0.2">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row>
    <row r="197" spans="1:55" ht="15" customHeight="1" x14ac:dyDescent="0.2">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row>
    <row r="198" spans="1:55" ht="15" customHeight="1" x14ac:dyDescent="0.2">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row>
    <row r="199" spans="1:55" ht="15" customHeight="1" x14ac:dyDescent="0.2">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row>
    <row r="200" spans="1:55" ht="15" customHeight="1" x14ac:dyDescent="0.2">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row>
    <row r="201" spans="1:55" ht="15" customHeight="1" x14ac:dyDescent="0.2">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row>
    <row r="202" spans="1:55" ht="15" customHeight="1" x14ac:dyDescent="0.2">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row>
    <row r="203" spans="1:55" ht="15" customHeight="1" x14ac:dyDescent="0.2">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row>
    <row r="204" spans="1:55" ht="15" customHeight="1" x14ac:dyDescent="0.2">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row>
    <row r="205" spans="1:55" ht="15" customHeight="1" x14ac:dyDescent="0.2">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row>
    <row r="206" spans="1:55" ht="15" customHeight="1" x14ac:dyDescent="0.2">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row>
    <row r="207" spans="1:55" ht="15" customHeight="1" x14ac:dyDescent="0.2">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row>
    <row r="208" spans="1:55" ht="15" customHeight="1" x14ac:dyDescent="0.2">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row>
    <row r="209" spans="1:55" ht="15" customHeight="1" x14ac:dyDescent="0.2">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row>
    <row r="210" spans="1:55" ht="15" customHeight="1" x14ac:dyDescent="0.2">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row>
    <row r="211" spans="1:55" ht="15" customHeight="1" x14ac:dyDescent="0.2">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row>
    <row r="212" spans="1:55" ht="15" customHeight="1" x14ac:dyDescent="0.2">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row>
    <row r="213" spans="1:55" ht="15" customHeight="1" x14ac:dyDescent="0.2">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row>
    <row r="214" spans="1:55" ht="15" customHeight="1" x14ac:dyDescent="0.2">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row>
    <row r="215" spans="1:55" ht="15" customHeight="1" x14ac:dyDescent="0.2">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row>
    <row r="216" spans="1:55" ht="15" customHeight="1" x14ac:dyDescent="0.2">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row>
    <row r="217" spans="1:55" ht="15" customHeight="1" x14ac:dyDescent="0.2">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row>
    <row r="218" spans="1:55" ht="15" customHeight="1" x14ac:dyDescent="0.2">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row>
    <row r="219" spans="1:55" ht="15" customHeight="1" x14ac:dyDescent="0.2">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row>
    <row r="220" spans="1:55" ht="15" customHeight="1" x14ac:dyDescent="0.2">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row>
    <row r="221" spans="1:55" ht="15" customHeight="1" x14ac:dyDescent="0.2">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row>
    <row r="222" spans="1:55" ht="15" customHeight="1" x14ac:dyDescent="0.2">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row>
    <row r="223" spans="1:55" ht="15" customHeight="1" x14ac:dyDescent="0.2">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row>
    <row r="224" spans="1:55" ht="15" customHeight="1" x14ac:dyDescent="0.2">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row>
    <row r="225" spans="1:55" ht="15" customHeight="1" x14ac:dyDescent="0.2">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row>
    <row r="226" spans="1:55" ht="15" customHeight="1" x14ac:dyDescent="0.2">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row>
    <row r="227" spans="1:55" ht="15" customHeight="1" x14ac:dyDescent="0.2">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row>
    <row r="228" spans="1:55" ht="15" customHeight="1" x14ac:dyDescent="0.2">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row>
    <row r="229" spans="1:55" ht="15" customHeight="1" x14ac:dyDescent="0.2">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c r="BB229" s="20"/>
      <c r="BC229" s="20"/>
    </row>
    <row r="230" spans="1:55" ht="15" customHeight="1" x14ac:dyDescent="0.2">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row>
    <row r="231" spans="1:55" ht="15" customHeight="1" x14ac:dyDescent="0.2">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row>
    <row r="232" spans="1:55" ht="15" customHeight="1" x14ac:dyDescent="0.2">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c r="BB232" s="20"/>
      <c r="BC232" s="20"/>
    </row>
    <row r="233" spans="1:55" ht="15" customHeight="1" x14ac:dyDescent="0.2">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row>
    <row r="234" spans="1:55" ht="15" customHeight="1" x14ac:dyDescent="0.2">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row>
    <row r="235" spans="1:55" ht="15" customHeight="1" x14ac:dyDescent="0.2">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row>
    <row r="236" spans="1:55" ht="15" customHeight="1" x14ac:dyDescent="0.2">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row>
    <row r="237" spans="1:55" ht="15" customHeight="1" x14ac:dyDescent="0.2">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row>
    <row r="238" spans="1:55" ht="15" customHeight="1" x14ac:dyDescent="0.2">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row>
    <row r="239" spans="1:55" ht="15" customHeight="1" x14ac:dyDescent="0.2">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row>
    <row r="240" spans="1:55" ht="15" customHeight="1" x14ac:dyDescent="0.2">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c r="BC240" s="20"/>
    </row>
    <row r="241" spans="1:55" ht="15" customHeight="1" x14ac:dyDescent="0.2">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row>
    <row r="242" spans="1:55" ht="15" customHeight="1" x14ac:dyDescent="0.2">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c r="BB242" s="20"/>
      <c r="BC242" s="20"/>
    </row>
    <row r="243" spans="1:55" ht="15" customHeight="1" x14ac:dyDescent="0.2">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row>
    <row r="244" spans="1:55" ht="15" customHeight="1" x14ac:dyDescent="0.2">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row>
    <row r="245" spans="1:55" ht="15" customHeight="1" x14ac:dyDescent="0.2">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row>
    <row r="246" spans="1:55" ht="15" customHeight="1" x14ac:dyDescent="0.2">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row>
    <row r="247" spans="1:55" ht="15" customHeight="1" x14ac:dyDescent="0.2">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row>
    <row r="248" spans="1:55" ht="15" customHeight="1" x14ac:dyDescent="0.2">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row>
    <row r="249" spans="1:55" ht="15" customHeight="1" x14ac:dyDescent="0.2"/>
    <row r="250" spans="1:55" ht="15" customHeight="1" x14ac:dyDescent="0.2"/>
    <row r="251" spans="1:55" ht="15" customHeight="1" x14ac:dyDescent="0.2"/>
    <row r="252" spans="1:55" ht="15" customHeight="1" x14ac:dyDescent="0.2"/>
    <row r="253" spans="1:55" ht="15" customHeight="1" x14ac:dyDescent="0.2"/>
    <row r="254" spans="1:55" ht="15" customHeight="1" x14ac:dyDescent="0.2"/>
    <row r="255" spans="1:55" ht="15" customHeight="1" x14ac:dyDescent="0.2"/>
    <row r="256" spans="1:55"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sheetData>
  <mergeCells count="11">
    <mergeCell ref="A2:D2"/>
    <mergeCell ref="C52:F52"/>
    <mergeCell ref="H52:K52"/>
    <mergeCell ref="M52:P52"/>
    <mergeCell ref="R52:U52"/>
    <mergeCell ref="C3:U3"/>
    <mergeCell ref="C4:F4"/>
    <mergeCell ref="H4:K4"/>
    <mergeCell ref="M4:P4"/>
    <mergeCell ref="R4:U4"/>
    <mergeCell ref="C51:U51"/>
  </mergeCells>
  <hyperlinks>
    <hyperlink ref="B1" location="CONTENTS!A1" display="Contents"/>
  </hyperlinks>
  <printOptions horizontalCentered="1"/>
  <pageMargins left="0.23622047244094491" right="0.23622047244094491" top="0.55118110236220474" bottom="0.55118110236220474" header="0.11811023622047245" footer="0.11811023622047245"/>
  <pageSetup paperSize="9" scale="52" fitToHeight="0"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rowBreaks count="1" manualBreakCount="1">
    <brk id="5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sheetPr>
  <dimension ref="A1:BD260"/>
  <sheetViews>
    <sheetView zoomScale="90" zoomScaleNormal="90" workbookViewId="0">
      <pane xSplit="2" ySplit="6" topLeftCell="C7" activePane="bottomRight" state="frozen"/>
      <selection activeCell="D13" sqref="D13"/>
      <selection pane="topRight" activeCell="D13" sqref="D13"/>
      <selection pane="bottomLeft" activeCell="D13" sqref="D13"/>
      <selection pane="bottomRight" activeCell="AJ16" sqref="AJ16"/>
    </sheetView>
  </sheetViews>
  <sheetFormatPr defaultColWidth="9.140625" defaultRowHeight="12.75" x14ac:dyDescent="0.2"/>
  <cols>
    <col min="1" max="1" width="6.140625" customWidth="1"/>
    <col min="2" max="2" width="29.5703125" bestFit="1" customWidth="1"/>
    <col min="3" max="3" width="7.42578125" customWidth="1"/>
    <col min="4" max="4" width="8.5703125" bestFit="1" customWidth="1"/>
    <col min="5" max="5" width="10.85546875" customWidth="1"/>
    <col min="6" max="6" width="7.5703125" bestFit="1" customWidth="1"/>
    <col min="7" max="7" width="1.28515625" customWidth="1"/>
    <col min="8" max="9" width="7" customWidth="1"/>
    <col min="10" max="10" width="11.42578125" customWidth="1"/>
    <col min="11" max="11" width="10.85546875" customWidth="1"/>
    <col min="12" max="12" width="1.28515625" customWidth="1"/>
    <col min="13" max="14" width="7.7109375" customWidth="1"/>
    <col min="15" max="15" width="11.42578125" customWidth="1"/>
    <col min="16" max="16" width="7.5703125" bestFit="1" customWidth="1"/>
    <col min="17" max="17" width="1.140625" customWidth="1"/>
    <col min="18" max="18" width="7.7109375" customWidth="1"/>
    <col min="19" max="19" width="8.5703125" bestFit="1" customWidth="1"/>
    <col min="20" max="20" width="11.42578125" customWidth="1"/>
    <col min="21" max="21" width="7.5703125" bestFit="1" customWidth="1"/>
    <col min="22" max="22" width="1.42578125" customWidth="1"/>
    <col min="23" max="24" width="8.5703125" bestFit="1" customWidth="1"/>
    <col min="25" max="25" width="11.42578125" customWidth="1"/>
    <col min="26" max="26" width="8.5703125" bestFit="1" customWidth="1"/>
    <col min="27" max="27" width="2.42578125" customWidth="1"/>
    <col min="28" max="29" width="8.5703125" bestFit="1" customWidth="1"/>
    <col min="30" max="30" width="10.5703125" bestFit="1" customWidth="1"/>
    <col min="31" max="31" width="8.5703125" bestFit="1" customWidth="1"/>
    <col min="32" max="32" width="1.85546875" customWidth="1"/>
    <col min="33" max="34" width="8" customWidth="1"/>
    <col min="35" max="35" width="11.42578125" customWidth="1"/>
    <col min="36" max="36" width="8" bestFit="1" customWidth="1"/>
    <col min="37" max="37" width="3.85546875" customWidth="1"/>
  </cols>
  <sheetData>
    <row r="1" spans="1:56" ht="21" customHeight="1" x14ac:dyDescent="0.2">
      <c r="A1" s="1" t="s">
        <v>0</v>
      </c>
      <c r="B1" s="2" t="s">
        <v>1</v>
      </c>
      <c r="C1" s="4"/>
      <c r="D1" s="5"/>
      <c r="E1" s="5"/>
      <c r="F1" s="5"/>
      <c r="G1" s="6"/>
      <c r="H1" s="5"/>
      <c r="I1" s="7"/>
      <c r="J1" s="7"/>
      <c r="K1" s="64"/>
      <c r="L1" s="5"/>
      <c r="M1" s="5"/>
      <c r="N1" s="5"/>
      <c r="O1" s="5"/>
      <c r="P1" s="64"/>
      <c r="Q1" s="5"/>
      <c r="R1" s="5"/>
      <c r="S1" s="5"/>
      <c r="T1" s="5"/>
      <c r="U1" s="64"/>
      <c r="V1" s="5"/>
      <c r="W1" s="5"/>
      <c r="X1" s="5"/>
      <c r="Y1" s="5"/>
      <c r="Z1" s="64"/>
      <c r="AA1" s="5"/>
      <c r="AB1" s="5"/>
      <c r="AC1" s="5"/>
      <c r="AD1" s="5"/>
      <c r="AE1" s="64"/>
      <c r="AF1" s="5"/>
      <c r="AG1" s="5"/>
      <c r="AH1" s="5"/>
      <c r="AI1" s="5"/>
      <c r="AJ1" s="5"/>
      <c r="AK1" s="9"/>
      <c r="AL1" s="9"/>
      <c r="AM1" s="9"/>
      <c r="AN1" s="9"/>
      <c r="AO1" s="9"/>
      <c r="AP1" s="9"/>
      <c r="AQ1" s="9"/>
      <c r="AR1" s="9"/>
      <c r="AS1" s="9"/>
      <c r="AT1" s="9"/>
      <c r="AU1" s="9"/>
      <c r="AV1" s="9"/>
      <c r="AW1" s="9"/>
      <c r="AX1" s="9"/>
      <c r="AY1" s="9"/>
      <c r="AZ1" s="9"/>
      <c r="BA1" s="9"/>
      <c r="BB1" s="9"/>
      <c r="BC1" s="9"/>
      <c r="BD1" s="9"/>
    </row>
    <row r="2" spans="1:56" ht="30" customHeight="1" x14ac:dyDescent="0.2">
      <c r="A2" s="920" t="s">
        <v>250</v>
      </c>
      <c r="B2" s="921"/>
      <c r="C2" s="921"/>
      <c r="D2" s="921"/>
      <c r="E2" s="921"/>
      <c r="F2" s="921"/>
      <c r="G2" s="921"/>
      <c r="H2" s="921"/>
      <c r="I2" s="921"/>
      <c r="J2" s="921"/>
      <c r="K2" s="421"/>
      <c r="L2" s="420"/>
      <c r="M2" s="420"/>
      <c r="N2" s="420"/>
      <c r="O2" s="420"/>
      <c r="P2" s="421"/>
      <c r="Q2" s="420"/>
      <c r="R2" s="420"/>
      <c r="S2" s="420"/>
      <c r="T2" s="420"/>
      <c r="U2" s="421"/>
      <c r="V2" s="420"/>
      <c r="W2" s="420"/>
      <c r="X2" s="420"/>
      <c r="Y2" s="420"/>
      <c r="Z2" s="421"/>
      <c r="AA2" s="420"/>
      <c r="AB2" s="420"/>
      <c r="AC2" s="420"/>
      <c r="AD2" s="420"/>
      <c r="AE2" s="421"/>
      <c r="AF2" s="420"/>
      <c r="AG2" s="420"/>
      <c r="AH2" s="420"/>
      <c r="AI2" s="420"/>
      <c r="AJ2" s="422"/>
      <c r="AK2" s="423"/>
      <c r="AL2" s="423"/>
      <c r="AM2" s="423"/>
      <c r="AN2" s="423"/>
      <c r="AO2" s="423"/>
      <c r="AP2" s="423"/>
      <c r="AQ2" s="423"/>
      <c r="AR2" s="423"/>
      <c r="AS2" s="423"/>
      <c r="AT2" s="423"/>
      <c r="AU2" s="423"/>
      <c r="AV2" s="423"/>
      <c r="AW2" s="423"/>
      <c r="AX2" s="423"/>
      <c r="AY2" s="423"/>
      <c r="AZ2" s="423"/>
      <c r="BA2" s="423"/>
      <c r="BB2" s="423"/>
      <c r="BC2" s="423"/>
      <c r="BD2" s="423"/>
    </row>
    <row r="3" spans="1:56" ht="30" customHeight="1" x14ac:dyDescent="0.2">
      <c r="A3" s="16"/>
      <c r="B3" s="17"/>
      <c r="C3" s="928" t="s">
        <v>251</v>
      </c>
      <c r="D3" s="928"/>
      <c r="E3" s="928"/>
      <c r="F3" s="928"/>
      <c r="G3" s="928"/>
      <c r="H3" s="928"/>
      <c r="I3" s="928"/>
      <c r="J3" s="928"/>
      <c r="K3" s="928"/>
      <c r="L3" s="928"/>
      <c r="M3" s="928"/>
      <c r="N3" s="928"/>
      <c r="O3" s="928"/>
      <c r="P3" s="928"/>
      <c r="Q3" s="928"/>
      <c r="R3" s="928"/>
      <c r="S3" s="928"/>
      <c r="T3" s="928"/>
      <c r="U3" s="928"/>
      <c r="V3" s="928"/>
      <c r="W3" s="928"/>
      <c r="X3" s="928"/>
      <c r="Y3" s="928"/>
      <c r="Z3" s="928"/>
      <c r="AA3" s="928"/>
      <c r="AB3" s="928"/>
      <c r="AC3" s="928"/>
      <c r="AD3" s="928"/>
      <c r="AE3" s="928"/>
      <c r="AF3" s="928"/>
      <c r="AG3" s="928"/>
      <c r="AH3" s="928"/>
      <c r="AI3" s="928"/>
      <c r="AJ3" s="929"/>
      <c r="AK3" s="20"/>
      <c r="AL3" s="20"/>
      <c r="AM3" s="20"/>
      <c r="AN3" s="20"/>
      <c r="AO3" s="20"/>
      <c r="AP3" s="20"/>
      <c r="AQ3" s="20"/>
      <c r="AR3" s="20"/>
      <c r="AS3" s="20"/>
      <c r="AT3" s="20"/>
      <c r="AU3" s="20"/>
      <c r="AV3" s="20"/>
      <c r="AW3" s="20"/>
      <c r="AX3" s="20"/>
      <c r="AY3" s="20"/>
      <c r="AZ3" s="20"/>
      <c r="BA3" s="20"/>
      <c r="BB3" s="20"/>
      <c r="BC3" s="20"/>
      <c r="BD3" s="20"/>
    </row>
    <row r="4" spans="1:56" ht="30" customHeight="1" x14ac:dyDescent="0.2">
      <c r="A4" s="138"/>
      <c r="B4" s="18"/>
      <c r="C4" s="954" t="s">
        <v>252</v>
      </c>
      <c r="D4" s="954"/>
      <c r="E4" s="954"/>
      <c r="F4" s="954"/>
      <c r="G4" s="25"/>
      <c r="H4" s="954" t="s">
        <v>253</v>
      </c>
      <c r="I4" s="954"/>
      <c r="J4" s="954"/>
      <c r="K4" s="954"/>
      <c r="L4" s="25"/>
      <c r="M4" s="954" t="s">
        <v>254</v>
      </c>
      <c r="N4" s="954"/>
      <c r="O4" s="954"/>
      <c r="P4" s="954"/>
      <c r="Q4" s="25"/>
      <c r="R4" s="954" t="s">
        <v>255</v>
      </c>
      <c r="S4" s="954"/>
      <c r="T4" s="954"/>
      <c r="U4" s="954"/>
      <c r="V4" s="25"/>
      <c r="W4" s="954" t="s">
        <v>256</v>
      </c>
      <c r="X4" s="954"/>
      <c r="Y4" s="954"/>
      <c r="Z4" s="954"/>
      <c r="AA4" s="25"/>
      <c r="AB4" s="954" t="s">
        <v>257</v>
      </c>
      <c r="AC4" s="954"/>
      <c r="AD4" s="954"/>
      <c r="AE4" s="954"/>
      <c r="AF4" s="25"/>
      <c r="AG4" s="954" t="s">
        <v>120</v>
      </c>
      <c r="AH4" s="954"/>
      <c r="AI4" s="954"/>
      <c r="AJ4" s="955"/>
      <c r="AK4" s="9"/>
      <c r="AL4" s="9"/>
      <c r="AM4" s="9"/>
      <c r="AN4" s="9"/>
      <c r="AO4" s="9"/>
      <c r="AP4" s="9"/>
      <c r="AQ4" s="9"/>
      <c r="AR4" s="9"/>
      <c r="AS4" s="9"/>
      <c r="AT4" s="9"/>
      <c r="AU4" s="9"/>
      <c r="AV4" s="9"/>
      <c r="AW4" s="9"/>
      <c r="AX4" s="9"/>
      <c r="AY4" s="9"/>
      <c r="AZ4" s="9"/>
      <c r="BA4" s="9"/>
      <c r="BB4" s="9"/>
      <c r="BC4" s="9"/>
      <c r="BD4" s="9"/>
    </row>
    <row r="5" spans="1:56" ht="30" customHeight="1" x14ac:dyDescent="0.2">
      <c r="A5" s="138"/>
      <c r="B5" s="18"/>
      <c r="C5" s="222" t="s">
        <v>224</v>
      </c>
      <c r="D5" s="222" t="s">
        <v>223</v>
      </c>
      <c r="E5" s="222" t="s">
        <v>119</v>
      </c>
      <c r="F5" s="222" t="s">
        <v>120</v>
      </c>
      <c r="G5" s="299"/>
      <c r="H5" s="222" t="s">
        <v>224</v>
      </c>
      <c r="I5" s="222" t="s">
        <v>223</v>
      </c>
      <c r="J5" s="222" t="s">
        <v>119</v>
      </c>
      <c r="K5" s="424" t="s">
        <v>120</v>
      </c>
      <c r="L5" s="299"/>
      <c r="M5" s="222" t="s">
        <v>224</v>
      </c>
      <c r="N5" s="222" t="s">
        <v>223</v>
      </c>
      <c r="O5" s="222" t="s">
        <v>119</v>
      </c>
      <c r="P5" s="424" t="s">
        <v>120</v>
      </c>
      <c r="Q5" s="299"/>
      <c r="R5" s="222" t="s">
        <v>224</v>
      </c>
      <c r="S5" s="222" t="s">
        <v>223</v>
      </c>
      <c r="T5" s="222" t="s">
        <v>119</v>
      </c>
      <c r="U5" s="424" t="s">
        <v>120</v>
      </c>
      <c r="V5" s="299"/>
      <c r="W5" s="222" t="s">
        <v>224</v>
      </c>
      <c r="X5" s="222" t="s">
        <v>223</v>
      </c>
      <c r="Y5" s="222" t="s">
        <v>119</v>
      </c>
      <c r="Z5" s="424" t="s">
        <v>120</v>
      </c>
      <c r="AA5" s="299"/>
      <c r="AB5" s="222" t="s">
        <v>224</v>
      </c>
      <c r="AC5" s="222" t="s">
        <v>223</v>
      </c>
      <c r="AD5" s="222" t="s">
        <v>119</v>
      </c>
      <c r="AE5" s="424" t="s">
        <v>120</v>
      </c>
      <c r="AF5" s="299"/>
      <c r="AG5" s="222" t="s">
        <v>224</v>
      </c>
      <c r="AH5" s="222" t="s">
        <v>223</v>
      </c>
      <c r="AI5" s="222" t="s">
        <v>119</v>
      </c>
      <c r="AJ5" s="225" t="s">
        <v>120</v>
      </c>
      <c r="AK5" s="9"/>
      <c r="AL5" s="9"/>
      <c r="AM5" s="9"/>
      <c r="AN5" s="9"/>
      <c r="AO5" s="9"/>
      <c r="AP5" s="9"/>
      <c r="AQ5" s="9"/>
      <c r="AR5" s="9"/>
      <c r="AS5" s="9"/>
      <c r="AT5" s="9"/>
      <c r="AU5" s="9"/>
      <c r="AV5" s="9"/>
      <c r="AW5" s="9"/>
      <c r="AX5" s="9"/>
      <c r="AY5" s="9"/>
      <c r="AZ5" s="9"/>
      <c r="BA5" s="9"/>
      <c r="BB5" s="9"/>
      <c r="BC5" s="9"/>
      <c r="BD5" s="9"/>
    </row>
    <row r="6" spans="1:56" ht="30" customHeight="1" x14ac:dyDescent="0.2">
      <c r="A6" s="172" t="s">
        <v>258</v>
      </c>
      <c r="B6" s="134"/>
      <c r="C6" s="425">
        <f>SUM(C7:C48)</f>
        <v>130</v>
      </c>
      <c r="D6" s="425">
        <f>SUM(D7:D48)</f>
        <v>251</v>
      </c>
      <c r="E6" s="425">
        <f>SUM(E7:E48)</f>
        <v>65</v>
      </c>
      <c r="F6" s="425">
        <f>SUM(F7:F48)</f>
        <v>446</v>
      </c>
      <c r="G6" s="425"/>
      <c r="H6" s="425">
        <f>SUM(H7:H48)</f>
        <v>95</v>
      </c>
      <c r="I6" s="425">
        <f t="shared" ref="I6:AE6" si="0">SUM(I7:I48)</f>
        <v>154</v>
      </c>
      <c r="J6" s="425">
        <f t="shared" si="0"/>
        <v>55</v>
      </c>
      <c r="K6" s="425">
        <f>SUM(K7:K48)</f>
        <v>304</v>
      </c>
      <c r="L6" s="425"/>
      <c r="M6" s="425">
        <f t="shared" si="0"/>
        <v>786</v>
      </c>
      <c r="N6" s="425">
        <f t="shared" si="0"/>
        <v>1069</v>
      </c>
      <c r="O6" s="425">
        <f t="shared" si="0"/>
        <v>65</v>
      </c>
      <c r="P6" s="425">
        <f t="shared" si="0"/>
        <v>1920</v>
      </c>
      <c r="Q6" s="425"/>
      <c r="R6" s="425">
        <f t="shared" si="0"/>
        <v>491</v>
      </c>
      <c r="S6" s="425">
        <f t="shared" si="0"/>
        <v>1533</v>
      </c>
      <c r="T6" s="425">
        <f t="shared" si="0"/>
        <v>168</v>
      </c>
      <c r="U6" s="425">
        <f ca="1">SUM(U6:U48)</f>
        <v>2192</v>
      </c>
      <c r="V6" s="425"/>
      <c r="W6" s="425">
        <f t="shared" si="0"/>
        <v>235</v>
      </c>
      <c r="X6" s="425">
        <f t="shared" si="0"/>
        <v>93</v>
      </c>
      <c r="Y6" s="425">
        <f t="shared" si="0"/>
        <v>46</v>
      </c>
      <c r="Z6" s="425">
        <f ca="1">SUM(Z6:AA49)</f>
        <v>374</v>
      </c>
      <c r="AA6" s="425"/>
      <c r="AB6" s="425">
        <f t="shared" si="0"/>
        <v>1801</v>
      </c>
      <c r="AC6" s="425">
        <f t="shared" si="0"/>
        <v>558</v>
      </c>
      <c r="AD6" s="425">
        <f t="shared" si="0"/>
        <v>0</v>
      </c>
      <c r="AE6" s="425">
        <f t="shared" si="0"/>
        <v>2359</v>
      </c>
      <c r="AF6" s="425"/>
      <c r="AG6" s="425">
        <f>C6+H6+M6+R6+W6</f>
        <v>1737</v>
      </c>
      <c r="AH6" s="425">
        <f>D6+I6+N6+S6+X6</f>
        <v>3100</v>
      </c>
      <c r="AI6" s="425">
        <f>E6+J6+O6+T6+Y6</f>
        <v>399</v>
      </c>
      <c r="AJ6" s="426">
        <f ca="1">F6+K6+P6+U6+Z6</f>
        <v>5236</v>
      </c>
      <c r="AK6" s="10"/>
      <c r="AL6" s="10"/>
      <c r="AM6" s="10"/>
      <c r="AN6" s="10"/>
      <c r="AO6" s="10"/>
      <c r="AP6" s="10"/>
      <c r="AQ6" s="10"/>
      <c r="AR6" s="10"/>
      <c r="AS6" s="10"/>
      <c r="AT6" s="10"/>
      <c r="AU6" s="10"/>
      <c r="AV6" s="10"/>
      <c r="AW6" s="10"/>
      <c r="AX6" s="10"/>
      <c r="AY6" s="10"/>
      <c r="AZ6" s="10"/>
      <c r="BA6" s="10"/>
      <c r="BB6" s="10"/>
      <c r="BC6" s="10"/>
      <c r="BD6" s="10"/>
    </row>
    <row r="7" spans="1:56" ht="15" customHeight="1" x14ac:dyDescent="0.2">
      <c r="A7" s="16"/>
      <c r="B7" s="17" t="s">
        <v>259</v>
      </c>
      <c r="C7" s="337" t="s">
        <v>22</v>
      </c>
      <c r="D7" s="337" t="s">
        <v>22</v>
      </c>
      <c r="E7" s="337" t="s">
        <v>22</v>
      </c>
      <c r="F7" s="349" t="s">
        <v>22</v>
      </c>
      <c r="G7" s="349"/>
      <c r="H7" s="337" t="s">
        <v>22</v>
      </c>
      <c r="I7" s="337" t="s">
        <v>22</v>
      </c>
      <c r="J7" s="337" t="s">
        <v>22</v>
      </c>
      <c r="K7" s="349" t="s">
        <v>22</v>
      </c>
      <c r="L7" s="349"/>
      <c r="M7" s="337" t="s">
        <v>22</v>
      </c>
      <c r="N7" s="337" t="s">
        <v>22</v>
      </c>
      <c r="O7" s="337" t="s">
        <v>22</v>
      </c>
      <c r="P7" s="349" t="s">
        <v>22</v>
      </c>
      <c r="Q7" s="349"/>
      <c r="R7" s="337" t="s">
        <v>22</v>
      </c>
      <c r="S7" s="337" t="s">
        <v>22</v>
      </c>
      <c r="T7" s="337" t="s">
        <v>22</v>
      </c>
      <c r="U7" s="349" t="s">
        <v>22</v>
      </c>
      <c r="V7" s="349"/>
      <c r="W7" s="337" t="s">
        <v>22</v>
      </c>
      <c r="X7" s="337" t="s">
        <v>22</v>
      </c>
      <c r="Y7" s="337" t="s">
        <v>22</v>
      </c>
      <c r="Z7" s="349" t="s">
        <v>22</v>
      </c>
      <c r="AA7" s="349"/>
      <c r="AB7" s="337" t="s">
        <v>22</v>
      </c>
      <c r="AC7" s="337" t="s">
        <v>22</v>
      </c>
      <c r="AD7" s="337" t="s">
        <v>22</v>
      </c>
      <c r="AE7" s="349" t="s">
        <v>22</v>
      </c>
      <c r="AF7" s="349"/>
      <c r="AG7" s="349" t="s">
        <v>22</v>
      </c>
      <c r="AH7" s="349" t="s">
        <v>22</v>
      </c>
      <c r="AI7" s="349" t="s">
        <v>22</v>
      </c>
      <c r="AJ7" s="427" t="s">
        <v>22</v>
      </c>
      <c r="AK7" s="20"/>
      <c r="AL7" s="20"/>
      <c r="AM7" s="20"/>
      <c r="AN7" s="20"/>
      <c r="AO7" s="20"/>
      <c r="AP7" s="20"/>
      <c r="AQ7" s="20"/>
      <c r="AR7" s="20"/>
      <c r="AS7" s="20"/>
      <c r="AT7" s="20"/>
      <c r="AU7" s="20"/>
      <c r="AV7" s="20"/>
      <c r="AW7" s="20"/>
      <c r="AX7" s="20"/>
      <c r="AY7" s="20"/>
      <c r="AZ7" s="20"/>
      <c r="BA7" s="20"/>
      <c r="BB7" s="20"/>
      <c r="BC7" s="20"/>
      <c r="BD7" s="20"/>
    </row>
    <row r="8" spans="1:56" ht="15" customHeight="1" x14ac:dyDescent="0.2">
      <c r="A8" s="16"/>
      <c r="B8" s="17" t="s">
        <v>13</v>
      </c>
      <c r="C8" s="337">
        <v>2</v>
      </c>
      <c r="D8" s="337">
        <v>6</v>
      </c>
      <c r="E8" s="337">
        <v>0</v>
      </c>
      <c r="F8" s="349">
        <v>8</v>
      </c>
      <c r="G8" s="349"/>
      <c r="H8" s="337">
        <v>3</v>
      </c>
      <c r="I8" s="337">
        <v>6</v>
      </c>
      <c r="J8" s="337">
        <v>0</v>
      </c>
      <c r="K8" s="349">
        <v>9</v>
      </c>
      <c r="L8" s="349"/>
      <c r="M8" s="337">
        <v>23</v>
      </c>
      <c r="N8" s="337">
        <v>30</v>
      </c>
      <c r="O8" s="337">
        <v>0</v>
      </c>
      <c r="P8" s="349">
        <v>53</v>
      </c>
      <c r="Q8" s="349"/>
      <c r="R8" s="337">
        <v>13</v>
      </c>
      <c r="S8" s="337">
        <v>31</v>
      </c>
      <c r="T8" s="337">
        <v>0</v>
      </c>
      <c r="U8" s="349">
        <v>44</v>
      </c>
      <c r="V8" s="349"/>
      <c r="W8" s="337">
        <v>6</v>
      </c>
      <c r="X8" s="337">
        <v>1</v>
      </c>
      <c r="Y8" s="337">
        <v>0</v>
      </c>
      <c r="Z8" s="349">
        <v>7</v>
      </c>
      <c r="AA8" s="349"/>
      <c r="AB8" s="337">
        <v>0</v>
      </c>
      <c r="AC8" s="337">
        <v>0</v>
      </c>
      <c r="AD8" s="337">
        <v>0</v>
      </c>
      <c r="AE8" s="349">
        <v>0</v>
      </c>
      <c r="AF8" s="349"/>
      <c r="AG8" s="349">
        <f>C8+H8+M8+R8+W8+AB8</f>
        <v>47</v>
      </c>
      <c r="AH8" s="349">
        <f t="shared" ref="AH8:AJ46" si="1">D8+I8+N8+S8+X8+AC8</f>
        <v>74</v>
      </c>
      <c r="AI8" s="349">
        <f t="shared" si="1"/>
        <v>0</v>
      </c>
      <c r="AJ8" s="427">
        <f t="shared" si="1"/>
        <v>121</v>
      </c>
      <c r="AK8" s="20"/>
      <c r="AL8" s="20"/>
      <c r="AM8" s="20"/>
      <c r="AN8" s="20"/>
      <c r="AO8" s="20"/>
      <c r="AP8" s="20"/>
      <c r="AQ8" s="20"/>
      <c r="AR8" s="20"/>
      <c r="AS8" s="20"/>
      <c r="AT8" s="20"/>
      <c r="AU8" s="20"/>
      <c r="AV8" s="20"/>
      <c r="AW8" s="20"/>
      <c r="AX8" s="20"/>
      <c r="AY8" s="20"/>
      <c r="AZ8" s="20"/>
      <c r="BA8" s="20"/>
      <c r="BB8" s="20"/>
      <c r="BC8" s="20"/>
      <c r="BD8" s="20"/>
    </row>
    <row r="9" spans="1:56" ht="15" customHeight="1" x14ac:dyDescent="0.2">
      <c r="A9" s="16"/>
      <c r="B9" s="17" t="s">
        <v>14</v>
      </c>
      <c r="C9" s="337">
        <v>1</v>
      </c>
      <c r="D9" s="337">
        <v>11</v>
      </c>
      <c r="E9" s="337">
        <v>0</v>
      </c>
      <c r="F9" s="349">
        <v>12</v>
      </c>
      <c r="G9" s="349"/>
      <c r="H9" s="337">
        <v>0</v>
      </c>
      <c r="I9" s="337">
        <v>4</v>
      </c>
      <c r="J9" s="337">
        <v>0</v>
      </c>
      <c r="K9" s="349">
        <v>4</v>
      </c>
      <c r="L9" s="349"/>
      <c r="M9" s="337">
        <v>14</v>
      </c>
      <c r="N9" s="337">
        <v>43</v>
      </c>
      <c r="O9" s="337">
        <v>0</v>
      </c>
      <c r="P9" s="349">
        <v>57</v>
      </c>
      <c r="Q9" s="349"/>
      <c r="R9" s="337">
        <v>14</v>
      </c>
      <c r="S9" s="337">
        <v>55</v>
      </c>
      <c r="T9" s="337">
        <v>0</v>
      </c>
      <c r="U9" s="349">
        <v>69</v>
      </c>
      <c r="V9" s="349"/>
      <c r="W9" s="337">
        <v>10</v>
      </c>
      <c r="X9" s="337">
        <v>1</v>
      </c>
      <c r="Y9" s="337">
        <v>0</v>
      </c>
      <c r="Z9" s="349">
        <v>11</v>
      </c>
      <c r="AA9" s="349"/>
      <c r="AB9" s="337">
        <v>0</v>
      </c>
      <c r="AC9" s="337">
        <v>0</v>
      </c>
      <c r="AD9" s="337">
        <v>0</v>
      </c>
      <c r="AE9" s="349">
        <v>0</v>
      </c>
      <c r="AF9" s="349"/>
      <c r="AG9" s="349">
        <f t="shared" ref="AG9:AG46" si="2">C9+H9+M9+R9+W9+AB9</f>
        <v>39</v>
      </c>
      <c r="AH9" s="349">
        <f t="shared" si="1"/>
        <v>114</v>
      </c>
      <c r="AI9" s="349">
        <f t="shared" si="1"/>
        <v>0</v>
      </c>
      <c r="AJ9" s="427">
        <f t="shared" si="1"/>
        <v>153</v>
      </c>
      <c r="AK9" s="20"/>
      <c r="AL9" s="20"/>
      <c r="AM9" s="20"/>
      <c r="AN9" s="20"/>
      <c r="AO9" s="20"/>
      <c r="AP9" s="20"/>
      <c r="AQ9" s="20"/>
      <c r="AR9" s="20"/>
      <c r="AS9" s="20"/>
      <c r="AT9" s="20"/>
      <c r="AU9" s="20"/>
      <c r="AV9" s="20"/>
      <c r="AW9" s="20"/>
      <c r="AX9" s="20"/>
      <c r="AY9" s="20"/>
      <c r="AZ9" s="20"/>
      <c r="BA9" s="20"/>
      <c r="BB9" s="20"/>
      <c r="BC9" s="20"/>
      <c r="BD9" s="20"/>
    </row>
    <row r="10" spans="1:56" ht="15" customHeight="1" x14ac:dyDescent="0.2">
      <c r="A10" s="16"/>
      <c r="B10" s="17" t="s">
        <v>15</v>
      </c>
      <c r="C10" s="337">
        <v>1</v>
      </c>
      <c r="D10" s="337">
        <v>2</v>
      </c>
      <c r="E10" s="337">
        <v>0</v>
      </c>
      <c r="F10" s="349">
        <v>3</v>
      </c>
      <c r="G10" s="349"/>
      <c r="H10" s="337">
        <v>17</v>
      </c>
      <c r="I10" s="337">
        <v>41</v>
      </c>
      <c r="J10" s="337">
        <v>0</v>
      </c>
      <c r="K10" s="349">
        <v>58</v>
      </c>
      <c r="L10" s="349"/>
      <c r="M10" s="337">
        <v>31</v>
      </c>
      <c r="N10" s="337">
        <v>41</v>
      </c>
      <c r="O10" s="337">
        <v>0</v>
      </c>
      <c r="P10" s="349">
        <v>72</v>
      </c>
      <c r="Q10" s="349"/>
      <c r="R10" s="337">
        <v>20</v>
      </c>
      <c r="S10" s="337">
        <v>60</v>
      </c>
      <c r="T10" s="337">
        <v>0</v>
      </c>
      <c r="U10" s="349">
        <v>80</v>
      </c>
      <c r="V10" s="349"/>
      <c r="W10" s="337">
        <v>5</v>
      </c>
      <c r="X10" s="337">
        <v>1</v>
      </c>
      <c r="Y10" s="337">
        <v>0</v>
      </c>
      <c r="Z10" s="349">
        <v>6</v>
      </c>
      <c r="AA10" s="349"/>
      <c r="AB10" s="337">
        <v>1692</v>
      </c>
      <c r="AC10" s="337">
        <v>464</v>
      </c>
      <c r="AD10" s="337">
        <v>0</v>
      </c>
      <c r="AE10" s="349">
        <v>2156</v>
      </c>
      <c r="AF10" s="349"/>
      <c r="AG10" s="349">
        <f>C10+H10+M10+R10+W10+AB10</f>
        <v>1766</v>
      </c>
      <c r="AH10" s="349">
        <f>D10+I10+N10+S10+X10+AC10</f>
        <v>609</v>
      </c>
      <c r="AI10" s="349">
        <f t="shared" si="1"/>
        <v>0</v>
      </c>
      <c r="AJ10" s="427">
        <f t="shared" si="1"/>
        <v>2375</v>
      </c>
      <c r="AK10" s="20"/>
      <c r="AL10" s="20"/>
      <c r="AM10" s="20"/>
      <c r="AN10" s="20"/>
      <c r="AO10" s="20"/>
      <c r="AP10" s="20"/>
      <c r="AQ10" s="20"/>
      <c r="AR10" s="20"/>
      <c r="AS10" s="20"/>
      <c r="AT10" s="20"/>
      <c r="AU10" s="20"/>
      <c r="AV10" s="20"/>
      <c r="AW10" s="20"/>
      <c r="AX10" s="20"/>
      <c r="AY10" s="20"/>
      <c r="AZ10" s="20"/>
      <c r="BA10" s="20"/>
      <c r="BB10" s="20"/>
      <c r="BC10" s="20"/>
      <c r="BD10" s="20"/>
    </row>
    <row r="11" spans="1:56" ht="15" customHeight="1" x14ac:dyDescent="0.2">
      <c r="A11" s="16"/>
      <c r="B11" s="17" t="s">
        <v>260</v>
      </c>
      <c r="C11" s="337">
        <v>0</v>
      </c>
      <c r="D11" s="337">
        <v>0</v>
      </c>
      <c r="E11" s="337">
        <v>0</v>
      </c>
      <c r="F11" s="349">
        <v>0</v>
      </c>
      <c r="G11" s="349"/>
      <c r="H11" s="337">
        <v>0</v>
      </c>
      <c r="I11" s="337">
        <v>0</v>
      </c>
      <c r="J11" s="337">
        <v>0</v>
      </c>
      <c r="K11" s="349">
        <v>0</v>
      </c>
      <c r="L11" s="349"/>
      <c r="M11" s="337">
        <v>0</v>
      </c>
      <c r="N11" s="337">
        <v>1</v>
      </c>
      <c r="O11" s="337">
        <v>0</v>
      </c>
      <c r="P11" s="349">
        <v>1</v>
      </c>
      <c r="Q11" s="349"/>
      <c r="R11" s="337">
        <v>0</v>
      </c>
      <c r="S11" s="337">
        <v>0</v>
      </c>
      <c r="T11" s="337">
        <v>0</v>
      </c>
      <c r="U11" s="349">
        <v>0</v>
      </c>
      <c r="V11" s="349"/>
      <c r="W11" s="337">
        <v>0</v>
      </c>
      <c r="X11" s="337">
        <v>0</v>
      </c>
      <c r="Y11" s="337">
        <v>0</v>
      </c>
      <c r="Z11" s="349">
        <v>0</v>
      </c>
      <c r="AA11" s="349"/>
      <c r="AB11" s="337">
        <v>0</v>
      </c>
      <c r="AC11" s="337">
        <v>0</v>
      </c>
      <c r="AD11" s="337">
        <v>0</v>
      </c>
      <c r="AE11" s="349">
        <v>0</v>
      </c>
      <c r="AF11" s="349"/>
      <c r="AG11" s="349">
        <f t="shared" ref="AG11:AH11" si="3">C11+H11+M11+R11+W11+AB11</f>
        <v>0</v>
      </c>
      <c r="AH11" s="349">
        <f t="shared" si="3"/>
        <v>1</v>
      </c>
      <c r="AI11" s="349">
        <f t="shared" si="1"/>
        <v>0</v>
      </c>
      <c r="AJ11" s="427">
        <f t="shared" si="1"/>
        <v>1</v>
      </c>
      <c r="AK11" s="20"/>
      <c r="AL11" s="20"/>
      <c r="AM11" s="20"/>
      <c r="AN11" s="20"/>
      <c r="AO11" s="20"/>
      <c r="AP11" s="20"/>
      <c r="AQ11" s="20"/>
      <c r="AR11" s="20"/>
      <c r="AS11" s="20"/>
      <c r="AT11" s="20"/>
      <c r="AU11" s="20"/>
      <c r="AV11" s="20"/>
      <c r="AW11" s="20"/>
      <c r="AX11" s="20"/>
      <c r="AY11" s="20"/>
      <c r="AZ11" s="20"/>
      <c r="BA11" s="20"/>
      <c r="BB11" s="20"/>
      <c r="BC11" s="20"/>
      <c r="BD11" s="20"/>
    </row>
    <row r="12" spans="1:56" ht="15" customHeight="1" x14ac:dyDescent="0.2">
      <c r="A12" s="16"/>
      <c r="B12" s="17" t="s">
        <v>261</v>
      </c>
      <c r="C12" s="337" t="s">
        <v>22</v>
      </c>
      <c r="D12" s="337" t="s">
        <v>22</v>
      </c>
      <c r="E12" s="337" t="s">
        <v>22</v>
      </c>
      <c r="F12" s="349" t="s">
        <v>22</v>
      </c>
      <c r="G12" s="349"/>
      <c r="H12" s="337" t="s">
        <v>22</v>
      </c>
      <c r="I12" s="337" t="s">
        <v>22</v>
      </c>
      <c r="J12" s="337" t="s">
        <v>22</v>
      </c>
      <c r="K12" s="349" t="s">
        <v>22</v>
      </c>
      <c r="L12" s="349"/>
      <c r="M12" s="337" t="s">
        <v>22</v>
      </c>
      <c r="N12" s="337" t="s">
        <v>22</v>
      </c>
      <c r="O12" s="337" t="s">
        <v>22</v>
      </c>
      <c r="P12" s="349" t="s">
        <v>22</v>
      </c>
      <c r="Q12" s="349"/>
      <c r="R12" s="337" t="s">
        <v>22</v>
      </c>
      <c r="S12" s="337" t="s">
        <v>22</v>
      </c>
      <c r="T12" s="337" t="s">
        <v>22</v>
      </c>
      <c r="U12" s="349" t="s">
        <v>22</v>
      </c>
      <c r="V12" s="349"/>
      <c r="W12" s="337" t="s">
        <v>22</v>
      </c>
      <c r="X12" s="337" t="s">
        <v>22</v>
      </c>
      <c r="Y12" s="337" t="s">
        <v>22</v>
      </c>
      <c r="Z12" s="349" t="s">
        <v>22</v>
      </c>
      <c r="AA12" s="349"/>
      <c r="AB12" s="337" t="s">
        <v>22</v>
      </c>
      <c r="AC12" s="337" t="s">
        <v>22</v>
      </c>
      <c r="AD12" s="337" t="s">
        <v>22</v>
      </c>
      <c r="AE12" s="349" t="s">
        <v>22</v>
      </c>
      <c r="AF12" s="349"/>
      <c r="AG12" s="349" t="s">
        <v>22</v>
      </c>
      <c r="AH12" s="349" t="s">
        <v>22</v>
      </c>
      <c r="AI12" s="349" t="s">
        <v>22</v>
      </c>
      <c r="AJ12" s="427" t="s">
        <v>22</v>
      </c>
      <c r="AK12" s="20"/>
      <c r="AL12" s="20"/>
      <c r="AM12" s="20"/>
      <c r="AN12" s="20"/>
      <c r="AO12" s="20"/>
      <c r="AP12" s="20"/>
      <c r="AQ12" s="20"/>
      <c r="AR12" s="20"/>
      <c r="AS12" s="20"/>
      <c r="AT12" s="20"/>
      <c r="AU12" s="20"/>
      <c r="AV12" s="20"/>
      <c r="AW12" s="20"/>
      <c r="AX12" s="20"/>
      <c r="AY12" s="20"/>
      <c r="AZ12" s="20"/>
      <c r="BA12" s="20"/>
      <c r="BB12" s="20"/>
      <c r="BC12" s="20"/>
      <c r="BD12" s="20"/>
    </row>
    <row r="13" spans="1:56" ht="15" customHeight="1" x14ac:dyDescent="0.2">
      <c r="A13" s="16"/>
      <c r="B13" s="17" t="s">
        <v>18</v>
      </c>
      <c r="C13" s="337">
        <v>0</v>
      </c>
      <c r="D13" s="337">
        <v>0</v>
      </c>
      <c r="E13" s="337">
        <v>0</v>
      </c>
      <c r="F13" s="349">
        <v>0</v>
      </c>
      <c r="G13" s="349"/>
      <c r="H13" s="337">
        <v>0</v>
      </c>
      <c r="I13" s="337">
        <v>0</v>
      </c>
      <c r="J13" s="337">
        <v>0</v>
      </c>
      <c r="K13" s="349">
        <v>0</v>
      </c>
      <c r="L13" s="349"/>
      <c r="M13" s="337">
        <v>13</v>
      </c>
      <c r="N13" s="337">
        <v>38</v>
      </c>
      <c r="O13" s="337">
        <v>0</v>
      </c>
      <c r="P13" s="349">
        <v>51</v>
      </c>
      <c r="Q13" s="349"/>
      <c r="R13" s="337">
        <v>1</v>
      </c>
      <c r="S13" s="337">
        <v>1</v>
      </c>
      <c r="T13" s="337">
        <v>0</v>
      </c>
      <c r="U13" s="349">
        <v>2</v>
      </c>
      <c r="V13" s="349"/>
      <c r="W13" s="337">
        <v>6</v>
      </c>
      <c r="X13" s="337">
        <v>6</v>
      </c>
      <c r="Y13" s="337">
        <v>0</v>
      </c>
      <c r="Z13" s="349">
        <v>12</v>
      </c>
      <c r="AA13" s="349"/>
      <c r="AB13" s="337">
        <v>15</v>
      </c>
      <c r="AC13" s="337">
        <v>33</v>
      </c>
      <c r="AD13" s="337">
        <v>0</v>
      </c>
      <c r="AE13" s="349">
        <v>48</v>
      </c>
      <c r="AF13" s="349"/>
      <c r="AG13" s="349">
        <f t="shared" si="2"/>
        <v>35</v>
      </c>
      <c r="AH13" s="349">
        <f t="shared" si="1"/>
        <v>78</v>
      </c>
      <c r="AI13" s="349">
        <f t="shared" si="1"/>
        <v>0</v>
      </c>
      <c r="AJ13" s="427">
        <f t="shared" si="1"/>
        <v>113</v>
      </c>
      <c r="AK13" s="20"/>
      <c r="AL13" s="20"/>
      <c r="AM13" s="20"/>
      <c r="AN13" s="20"/>
      <c r="AO13" s="20"/>
      <c r="AP13" s="20"/>
      <c r="AQ13" s="20"/>
      <c r="AR13" s="20"/>
      <c r="AS13" s="20"/>
      <c r="AT13" s="20"/>
      <c r="AU13" s="20"/>
      <c r="AV13" s="20"/>
      <c r="AW13" s="20"/>
      <c r="AX13" s="20"/>
      <c r="AY13" s="20"/>
      <c r="AZ13" s="20"/>
      <c r="BA13" s="20"/>
      <c r="BB13" s="20"/>
      <c r="BC13" s="20"/>
      <c r="BD13" s="20"/>
    </row>
    <row r="14" spans="1:56" ht="15" customHeight="1" x14ac:dyDescent="0.2">
      <c r="A14" s="16"/>
      <c r="B14" s="17" t="s">
        <v>19</v>
      </c>
      <c r="C14" s="337">
        <v>3</v>
      </c>
      <c r="D14" s="337">
        <v>9</v>
      </c>
      <c r="E14" s="337">
        <v>0</v>
      </c>
      <c r="F14" s="349">
        <v>12</v>
      </c>
      <c r="G14" s="349"/>
      <c r="H14" s="337">
        <v>1</v>
      </c>
      <c r="I14" s="337">
        <v>5</v>
      </c>
      <c r="J14" s="337">
        <v>0</v>
      </c>
      <c r="K14" s="349">
        <v>6</v>
      </c>
      <c r="L14" s="349"/>
      <c r="M14" s="337">
        <v>25</v>
      </c>
      <c r="N14" s="337">
        <v>25</v>
      </c>
      <c r="O14" s="337">
        <v>0</v>
      </c>
      <c r="P14" s="349">
        <v>50</v>
      </c>
      <c r="Q14" s="349"/>
      <c r="R14" s="337">
        <v>30</v>
      </c>
      <c r="S14" s="337">
        <v>56</v>
      </c>
      <c r="T14" s="337">
        <v>0</v>
      </c>
      <c r="U14" s="349">
        <v>86</v>
      </c>
      <c r="V14" s="349"/>
      <c r="W14" s="337">
        <v>7</v>
      </c>
      <c r="X14" s="337">
        <v>3</v>
      </c>
      <c r="Y14" s="337">
        <v>0</v>
      </c>
      <c r="Z14" s="349">
        <v>10</v>
      </c>
      <c r="AA14" s="349"/>
      <c r="AB14" s="337">
        <v>0</v>
      </c>
      <c r="AC14" s="337">
        <v>0</v>
      </c>
      <c r="AD14" s="337">
        <v>0</v>
      </c>
      <c r="AE14" s="349">
        <v>0</v>
      </c>
      <c r="AF14" s="349"/>
      <c r="AG14" s="349">
        <f>C14+H14+M14+R14+W14+AB14</f>
        <v>66</v>
      </c>
      <c r="AH14" s="349">
        <f t="shared" si="1"/>
        <v>98</v>
      </c>
      <c r="AI14" s="349">
        <f t="shared" si="1"/>
        <v>0</v>
      </c>
      <c r="AJ14" s="427">
        <f t="shared" si="1"/>
        <v>164</v>
      </c>
      <c r="AK14" s="20"/>
      <c r="AL14" s="20"/>
      <c r="AM14" s="20"/>
      <c r="AN14" s="20"/>
      <c r="AO14" s="20"/>
      <c r="AP14" s="20"/>
      <c r="AQ14" s="20"/>
      <c r="AR14" s="20"/>
      <c r="AS14" s="20"/>
      <c r="AT14" s="20"/>
      <c r="AU14" s="20"/>
      <c r="AV14" s="20"/>
      <c r="AW14" s="20"/>
      <c r="AX14" s="20"/>
      <c r="AY14" s="20"/>
      <c r="AZ14" s="20"/>
      <c r="BA14" s="20"/>
      <c r="BB14" s="20"/>
      <c r="BC14" s="20"/>
      <c r="BD14" s="20"/>
    </row>
    <row r="15" spans="1:56" ht="15" customHeight="1" x14ac:dyDescent="0.2">
      <c r="A15" s="16"/>
      <c r="B15" s="17" t="s">
        <v>20</v>
      </c>
      <c r="C15" s="337">
        <v>13</v>
      </c>
      <c r="D15" s="337">
        <v>17</v>
      </c>
      <c r="E15" s="337">
        <v>0</v>
      </c>
      <c r="F15" s="349">
        <v>30</v>
      </c>
      <c r="G15" s="349"/>
      <c r="H15" s="337">
        <v>3</v>
      </c>
      <c r="I15" s="337">
        <v>11</v>
      </c>
      <c r="J15" s="337">
        <v>0</v>
      </c>
      <c r="K15" s="349">
        <v>14</v>
      </c>
      <c r="L15" s="349"/>
      <c r="M15" s="337">
        <v>45</v>
      </c>
      <c r="N15" s="337">
        <v>80</v>
      </c>
      <c r="O15" s="337">
        <v>0</v>
      </c>
      <c r="P15" s="349">
        <v>125</v>
      </c>
      <c r="Q15" s="349"/>
      <c r="R15" s="337">
        <v>47</v>
      </c>
      <c r="S15" s="337">
        <v>155</v>
      </c>
      <c r="T15" s="337">
        <v>0</v>
      </c>
      <c r="U15" s="349">
        <v>202</v>
      </c>
      <c r="V15" s="349"/>
      <c r="W15" s="337">
        <v>7</v>
      </c>
      <c r="X15" s="337">
        <v>4</v>
      </c>
      <c r="Y15" s="337">
        <v>0</v>
      </c>
      <c r="Z15" s="349">
        <v>11</v>
      </c>
      <c r="AA15" s="349"/>
      <c r="AB15" s="337">
        <v>0</v>
      </c>
      <c r="AC15" s="337">
        <v>0</v>
      </c>
      <c r="AD15" s="337">
        <v>0</v>
      </c>
      <c r="AE15" s="349">
        <v>0</v>
      </c>
      <c r="AF15" s="349"/>
      <c r="AG15" s="349">
        <f t="shared" si="2"/>
        <v>115</v>
      </c>
      <c r="AH15" s="349">
        <f t="shared" si="1"/>
        <v>267</v>
      </c>
      <c r="AI15" s="349">
        <f t="shared" si="1"/>
        <v>0</v>
      </c>
      <c r="AJ15" s="427">
        <f>F15+K15+P15+U15+Z15+AE15</f>
        <v>382</v>
      </c>
      <c r="AK15" s="20"/>
      <c r="AL15" s="20"/>
      <c r="AM15" s="20"/>
      <c r="AN15" s="20"/>
      <c r="AO15" s="20"/>
      <c r="AP15" s="20"/>
      <c r="AQ15" s="20"/>
      <c r="AR15" s="20"/>
      <c r="AS15" s="20"/>
      <c r="AT15" s="20"/>
      <c r="AU15" s="20"/>
      <c r="AV15" s="20"/>
      <c r="AW15" s="20"/>
      <c r="AX15" s="20"/>
      <c r="AY15" s="20"/>
      <c r="AZ15" s="20"/>
      <c r="BA15" s="20"/>
      <c r="BB15" s="20"/>
      <c r="BC15" s="20"/>
      <c r="BD15" s="20"/>
    </row>
    <row r="16" spans="1:56" ht="15" customHeight="1" x14ac:dyDescent="0.2">
      <c r="A16" s="16"/>
      <c r="B16" s="17" t="s">
        <v>262</v>
      </c>
      <c r="C16" s="337" t="s">
        <v>22</v>
      </c>
      <c r="D16" s="337" t="s">
        <v>22</v>
      </c>
      <c r="E16" s="337" t="s">
        <v>22</v>
      </c>
      <c r="F16" s="349" t="s">
        <v>22</v>
      </c>
      <c r="G16" s="349"/>
      <c r="H16" s="337" t="s">
        <v>22</v>
      </c>
      <c r="I16" s="337" t="s">
        <v>22</v>
      </c>
      <c r="J16" s="337" t="s">
        <v>22</v>
      </c>
      <c r="K16" s="349" t="s">
        <v>22</v>
      </c>
      <c r="L16" s="349"/>
      <c r="M16" s="337" t="s">
        <v>22</v>
      </c>
      <c r="N16" s="337" t="s">
        <v>22</v>
      </c>
      <c r="O16" s="337" t="s">
        <v>22</v>
      </c>
      <c r="P16" s="349" t="s">
        <v>22</v>
      </c>
      <c r="Q16" s="349"/>
      <c r="R16" s="337" t="s">
        <v>22</v>
      </c>
      <c r="S16" s="337" t="s">
        <v>22</v>
      </c>
      <c r="T16" s="337" t="s">
        <v>22</v>
      </c>
      <c r="U16" s="349" t="s">
        <v>22</v>
      </c>
      <c r="V16" s="349"/>
      <c r="W16" s="337" t="s">
        <v>22</v>
      </c>
      <c r="X16" s="337" t="s">
        <v>22</v>
      </c>
      <c r="Y16" s="337" t="s">
        <v>22</v>
      </c>
      <c r="Z16" s="349" t="s">
        <v>22</v>
      </c>
      <c r="AA16" s="349"/>
      <c r="AB16" s="337" t="s">
        <v>22</v>
      </c>
      <c r="AC16" s="337" t="s">
        <v>22</v>
      </c>
      <c r="AD16" s="337" t="s">
        <v>22</v>
      </c>
      <c r="AE16" s="349" t="s">
        <v>22</v>
      </c>
      <c r="AF16" s="349"/>
      <c r="AG16" s="349" t="s">
        <v>22</v>
      </c>
      <c r="AH16" s="349" t="s">
        <v>22</v>
      </c>
      <c r="AI16" s="349" t="s">
        <v>22</v>
      </c>
      <c r="AJ16" s="427" t="s">
        <v>22</v>
      </c>
      <c r="AK16" s="20"/>
      <c r="AL16" s="20"/>
      <c r="AM16" s="20"/>
      <c r="AN16" s="20"/>
      <c r="AO16" s="20"/>
      <c r="AP16" s="20"/>
      <c r="AQ16" s="20"/>
      <c r="AR16" s="20"/>
      <c r="AS16" s="20"/>
      <c r="AT16" s="20"/>
      <c r="AU16" s="20"/>
      <c r="AV16" s="20"/>
      <c r="AW16" s="20"/>
      <c r="AX16" s="20"/>
      <c r="AY16" s="20"/>
      <c r="AZ16" s="20"/>
      <c r="BA16" s="20"/>
      <c r="BB16" s="20"/>
      <c r="BC16" s="20"/>
      <c r="BD16" s="20"/>
    </row>
    <row r="17" spans="1:56" ht="15" customHeight="1" x14ac:dyDescent="0.2">
      <c r="A17" s="16"/>
      <c r="B17" s="17" t="s">
        <v>263</v>
      </c>
      <c r="C17" s="337" t="s">
        <v>22</v>
      </c>
      <c r="D17" s="337" t="s">
        <v>22</v>
      </c>
      <c r="E17" s="337" t="s">
        <v>22</v>
      </c>
      <c r="F17" s="349" t="s">
        <v>22</v>
      </c>
      <c r="G17" s="349"/>
      <c r="H17" s="337" t="s">
        <v>22</v>
      </c>
      <c r="I17" s="337" t="s">
        <v>22</v>
      </c>
      <c r="J17" s="337" t="s">
        <v>22</v>
      </c>
      <c r="K17" s="349" t="s">
        <v>22</v>
      </c>
      <c r="L17" s="349"/>
      <c r="M17" s="337" t="s">
        <v>22</v>
      </c>
      <c r="N17" s="337" t="s">
        <v>22</v>
      </c>
      <c r="O17" s="337" t="s">
        <v>22</v>
      </c>
      <c r="P17" s="349" t="s">
        <v>22</v>
      </c>
      <c r="Q17" s="349"/>
      <c r="R17" s="337" t="s">
        <v>22</v>
      </c>
      <c r="S17" s="337" t="s">
        <v>22</v>
      </c>
      <c r="T17" s="337" t="s">
        <v>22</v>
      </c>
      <c r="U17" s="349" t="s">
        <v>22</v>
      </c>
      <c r="V17" s="349"/>
      <c r="W17" s="337" t="s">
        <v>22</v>
      </c>
      <c r="X17" s="337" t="s">
        <v>22</v>
      </c>
      <c r="Y17" s="337" t="s">
        <v>22</v>
      </c>
      <c r="Z17" s="349" t="s">
        <v>22</v>
      </c>
      <c r="AA17" s="349"/>
      <c r="AB17" s="337" t="s">
        <v>22</v>
      </c>
      <c r="AC17" s="337" t="s">
        <v>22</v>
      </c>
      <c r="AD17" s="337" t="s">
        <v>22</v>
      </c>
      <c r="AE17" s="349" t="s">
        <v>22</v>
      </c>
      <c r="AF17" s="349"/>
      <c r="AG17" s="349" t="s">
        <v>22</v>
      </c>
      <c r="AH17" s="349" t="s">
        <v>22</v>
      </c>
      <c r="AI17" s="349" t="s">
        <v>22</v>
      </c>
      <c r="AJ17" s="427" t="s">
        <v>22</v>
      </c>
      <c r="AK17" s="20"/>
      <c r="AL17" s="20"/>
      <c r="AM17" s="20"/>
      <c r="AN17" s="20"/>
      <c r="AO17" s="20"/>
      <c r="AP17" s="20"/>
      <c r="AQ17" s="20"/>
      <c r="AR17" s="20"/>
      <c r="AS17" s="20"/>
      <c r="AT17" s="20"/>
      <c r="AU17" s="20"/>
      <c r="AV17" s="20"/>
      <c r="AW17" s="20"/>
      <c r="AX17" s="20"/>
      <c r="AY17" s="20"/>
      <c r="AZ17" s="20"/>
      <c r="BA17" s="20"/>
      <c r="BB17" s="20"/>
      <c r="BC17" s="20"/>
      <c r="BD17" s="20"/>
    </row>
    <row r="18" spans="1:56" ht="15" customHeight="1" x14ac:dyDescent="0.2">
      <c r="A18" s="16"/>
      <c r="B18" s="17" t="s">
        <v>24</v>
      </c>
      <c r="C18" s="337">
        <v>4</v>
      </c>
      <c r="D18" s="337">
        <v>3</v>
      </c>
      <c r="E18" s="337">
        <v>0</v>
      </c>
      <c r="F18" s="349">
        <v>7</v>
      </c>
      <c r="G18" s="349"/>
      <c r="H18" s="337">
        <v>1</v>
      </c>
      <c r="I18" s="337">
        <v>1</v>
      </c>
      <c r="J18" s="337">
        <v>0</v>
      </c>
      <c r="K18" s="349">
        <v>2</v>
      </c>
      <c r="L18" s="349"/>
      <c r="M18" s="337">
        <v>11</v>
      </c>
      <c r="N18" s="337">
        <v>18</v>
      </c>
      <c r="O18" s="337">
        <v>0</v>
      </c>
      <c r="P18" s="349">
        <v>29</v>
      </c>
      <c r="Q18" s="349"/>
      <c r="R18" s="337">
        <v>13</v>
      </c>
      <c r="S18" s="337">
        <v>43</v>
      </c>
      <c r="T18" s="337">
        <v>0</v>
      </c>
      <c r="U18" s="349">
        <v>56</v>
      </c>
      <c r="V18" s="349"/>
      <c r="W18" s="337">
        <v>1</v>
      </c>
      <c r="X18" s="337">
        <v>2</v>
      </c>
      <c r="Y18" s="337">
        <v>0</v>
      </c>
      <c r="Z18" s="349">
        <v>3</v>
      </c>
      <c r="AA18" s="349"/>
      <c r="AB18" s="337">
        <v>0</v>
      </c>
      <c r="AC18" s="337">
        <v>0</v>
      </c>
      <c r="AD18" s="337">
        <v>0</v>
      </c>
      <c r="AE18" s="349">
        <v>0</v>
      </c>
      <c r="AF18" s="349"/>
      <c r="AG18" s="349">
        <f t="shared" si="2"/>
        <v>30</v>
      </c>
      <c r="AH18" s="349">
        <f t="shared" si="1"/>
        <v>67</v>
      </c>
      <c r="AI18" s="349">
        <f t="shared" si="1"/>
        <v>0</v>
      </c>
      <c r="AJ18" s="427">
        <f t="shared" si="1"/>
        <v>97</v>
      </c>
      <c r="AK18" s="20"/>
      <c r="AL18" s="20"/>
      <c r="AM18" s="20"/>
      <c r="AN18" s="20"/>
      <c r="AO18" s="20"/>
      <c r="AP18" s="20"/>
      <c r="AQ18" s="20"/>
      <c r="AR18" s="20"/>
      <c r="AS18" s="20"/>
      <c r="AT18" s="20"/>
      <c r="AU18" s="20"/>
      <c r="AV18" s="20"/>
      <c r="AW18" s="20"/>
      <c r="AX18" s="20"/>
      <c r="AY18" s="20"/>
      <c r="AZ18" s="20"/>
      <c r="BA18" s="20"/>
      <c r="BB18" s="20"/>
      <c r="BC18" s="20"/>
      <c r="BD18" s="20"/>
    </row>
    <row r="19" spans="1:56" ht="15" customHeight="1" x14ac:dyDescent="0.2">
      <c r="A19" s="16"/>
      <c r="B19" s="17" t="s">
        <v>25</v>
      </c>
      <c r="C19" s="337">
        <v>9</v>
      </c>
      <c r="D19" s="337">
        <v>21</v>
      </c>
      <c r="E19" s="337">
        <v>0</v>
      </c>
      <c r="F19" s="349">
        <v>30</v>
      </c>
      <c r="G19" s="349"/>
      <c r="H19" s="337">
        <v>3</v>
      </c>
      <c r="I19" s="337">
        <v>3</v>
      </c>
      <c r="J19" s="337">
        <v>0</v>
      </c>
      <c r="K19" s="349">
        <v>6</v>
      </c>
      <c r="L19" s="349"/>
      <c r="M19" s="337">
        <v>79</v>
      </c>
      <c r="N19" s="337">
        <v>94</v>
      </c>
      <c r="O19" s="337">
        <v>0</v>
      </c>
      <c r="P19" s="349">
        <v>173</v>
      </c>
      <c r="Q19" s="349"/>
      <c r="R19" s="337">
        <v>52</v>
      </c>
      <c r="S19" s="337">
        <v>147</v>
      </c>
      <c r="T19" s="337">
        <v>0</v>
      </c>
      <c r="U19" s="349">
        <v>199</v>
      </c>
      <c r="V19" s="349"/>
      <c r="W19" s="337">
        <v>19</v>
      </c>
      <c r="X19" s="337">
        <v>6</v>
      </c>
      <c r="Y19" s="337">
        <v>0</v>
      </c>
      <c r="Z19" s="349">
        <v>25</v>
      </c>
      <c r="AA19" s="349"/>
      <c r="AB19" s="337">
        <v>0</v>
      </c>
      <c r="AC19" s="337">
        <v>0</v>
      </c>
      <c r="AD19" s="337">
        <v>0</v>
      </c>
      <c r="AE19" s="349">
        <v>0</v>
      </c>
      <c r="AF19" s="349"/>
      <c r="AG19" s="349">
        <f t="shared" si="2"/>
        <v>162</v>
      </c>
      <c r="AH19" s="349">
        <f t="shared" si="1"/>
        <v>271</v>
      </c>
      <c r="AI19" s="349">
        <f t="shared" si="1"/>
        <v>0</v>
      </c>
      <c r="AJ19" s="427">
        <f t="shared" si="1"/>
        <v>433</v>
      </c>
      <c r="AK19" s="20"/>
      <c r="AL19" s="20"/>
      <c r="AM19" s="20"/>
      <c r="AN19" s="20"/>
      <c r="AO19" s="20"/>
      <c r="AP19" s="20"/>
      <c r="AQ19" s="20"/>
      <c r="AR19" s="20"/>
      <c r="AS19" s="20"/>
      <c r="AT19" s="20"/>
      <c r="AU19" s="20"/>
      <c r="AV19" s="20"/>
      <c r="AW19" s="20"/>
      <c r="AX19" s="20"/>
      <c r="AY19" s="20"/>
      <c r="AZ19" s="20"/>
      <c r="BA19" s="20"/>
      <c r="BB19" s="20"/>
      <c r="BC19" s="20"/>
      <c r="BD19" s="20"/>
    </row>
    <row r="20" spans="1:56" ht="15" customHeight="1" x14ac:dyDescent="0.2">
      <c r="A20" s="16"/>
      <c r="B20" s="17" t="s">
        <v>26</v>
      </c>
      <c r="C20" s="337">
        <v>2</v>
      </c>
      <c r="D20" s="337">
        <v>9</v>
      </c>
      <c r="E20" s="337">
        <v>0</v>
      </c>
      <c r="F20" s="349">
        <v>11</v>
      </c>
      <c r="G20" s="349"/>
      <c r="H20" s="337">
        <v>10</v>
      </c>
      <c r="I20" s="337">
        <v>8</v>
      </c>
      <c r="J20" s="337">
        <v>0</v>
      </c>
      <c r="K20" s="349">
        <v>18</v>
      </c>
      <c r="L20" s="349"/>
      <c r="M20" s="337">
        <v>23</v>
      </c>
      <c r="N20" s="337">
        <v>36</v>
      </c>
      <c r="O20" s="337">
        <v>0</v>
      </c>
      <c r="P20" s="349">
        <v>59</v>
      </c>
      <c r="Q20" s="349"/>
      <c r="R20" s="337">
        <v>19</v>
      </c>
      <c r="S20" s="337">
        <v>52</v>
      </c>
      <c r="T20" s="337">
        <v>0</v>
      </c>
      <c r="U20" s="349">
        <v>71</v>
      </c>
      <c r="V20" s="349"/>
      <c r="W20" s="337">
        <v>3</v>
      </c>
      <c r="X20" s="337">
        <v>2</v>
      </c>
      <c r="Y20" s="337">
        <v>0</v>
      </c>
      <c r="Z20" s="349">
        <v>5</v>
      </c>
      <c r="AA20" s="349"/>
      <c r="AB20" s="337">
        <v>0</v>
      </c>
      <c r="AC20" s="337">
        <v>0</v>
      </c>
      <c r="AD20" s="337">
        <v>0</v>
      </c>
      <c r="AE20" s="349">
        <v>0</v>
      </c>
      <c r="AF20" s="349"/>
      <c r="AG20" s="349">
        <f t="shared" si="2"/>
        <v>57</v>
      </c>
      <c r="AH20" s="349">
        <f t="shared" si="1"/>
        <v>107</v>
      </c>
      <c r="AI20" s="349">
        <f t="shared" si="1"/>
        <v>0</v>
      </c>
      <c r="AJ20" s="427">
        <f t="shared" si="1"/>
        <v>164</v>
      </c>
      <c r="AK20" s="20"/>
      <c r="AL20" s="20"/>
      <c r="AM20" s="20"/>
      <c r="AN20" s="20"/>
      <c r="AO20" s="20"/>
      <c r="AP20" s="20"/>
      <c r="AQ20" s="20"/>
      <c r="AR20" s="20"/>
      <c r="AS20" s="20"/>
      <c r="AT20" s="20"/>
      <c r="AU20" s="20"/>
      <c r="AV20" s="20"/>
      <c r="AW20" s="20"/>
      <c r="AX20" s="20"/>
      <c r="AY20" s="20"/>
      <c r="AZ20" s="20"/>
      <c r="BA20" s="20"/>
      <c r="BB20" s="20"/>
      <c r="BC20" s="20"/>
      <c r="BD20" s="20"/>
    </row>
    <row r="21" spans="1:56" ht="15" customHeight="1" x14ac:dyDescent="0.2">
      <c r="A21" s="16"/>
      <c r="B21" s="17" t="s">
        <v>264</v>
      </c>
      <c r="C21" s="337" t="s">
        <v>22</v>
      </c>
      <c r="D21" s="337" t="s">
        <v>22</v>
      </c>
      <c r="E21" s="337" t="s">
        <v>22</v>
      </c>
      <c r="F21" s="349" t="s">
        <v>22</v>
      </c>
      <c r="G21" s="349"/>
      <c r="H21" s="337" t="s">
        <v>22</v>
      </c>
      <c r="I21" s="337" t="s">
        <v>22</v>
      </c>
      <c r="J21" s="337" t="s">
        <v>22</v>
      </c>
      <c r="K21" s="349" t="s">
        <v>22</v>
      </c>
      <c r="L21" s="349"/>
      <c r="M21" s="337" t="s">
        <v>22</v>
      </c>
      <c r="N21" s="337" t="s">
        <v>22</v>
      </c>
      <c r="O21" s="337" t="s">
        <v>22</v>
      </c>
      <c r="P21" s="349" t="s">
        <v>22</v>
      </c>
      <c r="Q21" s="349"/>
      <c r="R21" s="337" t="s">
        <v>22</v>
      </c>
      <c r="S21" s="337" t="s">
        <v>22</v>
      </c>
      <c r="T21" s="337" t="s">
        <v>22</v>
      </c>
      <c r="U21" s="349" t="s">
        <v>22</v>
      </c>
      <c r="V21" s="349"/>
      <c r="W21" s="337" t="s">
        <v>22</v>
      </c>
      <c r="X21" s="337" t="s">
        <v>22</v>
      </c>
      <c r="Y21" s="337" t="s">
        <v>22</v>
      </c>
      <c r="Z21" s="349" t="s">
        <v>22</v>
      </c>
      <c r="AA21" s="349"/>
      <c r="AB21" s="337" t="s">
        <v>22</v>
      </c>
      <c r="AC21" s="337" t="s">
        <v>22</v>
      </c>
      <c r="AD21" s="337" t="s">
        <v>22</v>
      </c>
      <c r="AE21" s="349" t="s">
        <v>22</v>
      </c>
      <c r="AF21" s="349"/>
      <c r="AG21" s="349" t="s">
        <v>22</v>
      </c>
      <c r="AH21" s="349" t="s">
        <v>22</v>
      </c>
      <c r="AI21" s="349" t="s">
        <v>22</v>
      </c>
      <c r="AJ21" s="427" t="s">
        <v>22</v>
      </c>
      <c r="AK21" s="20"/>
      <c r="AL21" s="20"/>
      <c r="AM21" s="20"/>
      <c r="AN21" s="20"/>
      <c r="AO21" s="20"/>
      <c r="AP21" s="20"/>
      <c r="AQ21" s="20"/>
      <c r="AR21" s="20"/>
      <c r="AS21" s="20"/>
      <c r="AT21" s="20"/>
      <c r="AU21" s="20"/>
      <c r="AV21" s="20"/>
      <c r="AW21" s="20"/>
      <c r="AX21" s="20"/>
      <c r="AY21" s="20"/>
      <c r="AZ21" s="20"/>
      <c r="BA21" s="20"/>
      <c r="BB21" s="20"/>
      <c r="BC21" s="20"/>
      <c r="BD21" s="20"/>
    </row>
    <row r="22" spans="1:56" ht="15" customHeight="1" x14ac:dyDescent="0.2">
      <c r="A22" s="16"/>
      <c r="B22" s="17" t="s">
        <v>265</v>
      </c>
      <c r="C22" s="337" t="s">
        <v>22</v>
      </c>
      <c r="D22" s="337" t="s">
        <v>22</v>
      </c>
      <c r="E22" s="337" t="s">
        <v>22</v>
      </c>
      <c r="F22" s="349" t="s">
        <v>22</v>
      </c>
      <c r="G22" s="349"/>
      <c r="H22" s="337" t="s">
        <v>22</v>
      </c>
      <c r="I22" s="337" t="s">
        <v>22</v>
      </c>
      <c r="J22" s="337" t="s">
        <v>22</v>
      </c>
      <c r="K22" s="349" t="s">
        <v>22</v>
      </c>
      <c r="L22" s="349"/>
      <c r="M22" s="337" t="s">
        <v>22</v>
      </c>
      <c r="N22" s="337" t="s">
        <v>22</v>
      </c>
      <c r="O22" s="337" t="s">
        <v>22</v>
      </c>
      <c r="P22" s="349" t="s">
        <v>22</v>
      </c>
      <c r="Q22" s="349"/>
      <c r="R22" s="337" t="s">
        <v>22</v>
      </c>
      <c r="S22" s="337" t="s">
        <v>22</v>
      </c>
      <c r="T22" s="337" t="s">
        <v>22</v>
      </c>
      <c r="U22" s="349" t="s">
        <v>22</v>
      </c>
      <c r="V22" s="349"/>
      <c r="W22" s="337" t="s">
        <v>22</v>
      </c>
      <c r="X22" s="337" t="s">
        <v>22</v>
      </c>
      <c r="Y22" s="337" t="s">
        <v>22</v>
      </c>
      <c r="Z22" s="349" t="s">
        <v>22</v>
      </c>
      <c r="AA22" s="349"/>
      <c r="AB22" s="337" t="s">
        <v>22</v>
      </c>
      <c r="AC22" s="337" t="s">
        <v>22</v>
      </c>
      <c r="AD22" s="337" t="s">
        <v>22</v>
      </c>
      <c r="AE22" s="349" t="s">
        <v>22</v>
      </c>
      <c r="AF22" s="349"/>
      <c r="AG22" s="349" t="s">
        <v>22</v>
      </c>
      <c r="AH22" s="349" t="s">
        <v>22</v>
      </c>
      <c r="AI22" s="349" t="s">
        <v>22</v>
      </c>
      <c r="AJ22" s="427" t="s">
        <v>22</v>
      </c>
      <c r="AK22" s="20"/>
      <c r="AL22" s="20"/>
      <c r="AM22" s="20"/>
      <c r="AN22" s="20"/>
      <c r="AO22" s="20"/>
      <c r="AP22" s="20"/>
      <c r="AQ22" s="20"/>
      <c r="AR22" s="20"/>
      <c r="AS22" s="20"/>
      <c r="AT22" s="20"/>
      <c r="AU22" s="20"/>
      <c r="AV22" s="20"/>
      <c r="AW22" s="20"/>
      <c r="AX22" s="20"/>
      <c r="AY22" s="20"/>
      <c r="AZ22" s="20"/>
      <c r="BA22" s="20"/>
      <c r="BB22" s="20"/>
      <c r="BC22" s="20"/>
      <c r="BD22" s="20"/>
    </row>
    <row r="23" spans="1:56" ht="15" customHeight="1" x14ac:dyDescent="0.2">
      <c r="A23" s="16"/>
      <c r="B23" s="17" t="s">
        <v>266</v>
      </c>
      <c r="C23" s="337" t="s">
        <v>22</v>
      </c>
      <c r="D23" s="337" t="s">
        <v>22</v>
      </c>
      <c r="E23" s="337" t="s">
        <v>22</v>
      </c>
      <c r="F23" s="349" t="s">
        <v>22</v>
      </c>
      <c r="G23" s="349"/>
      <c r="H23" s="337" t="s">
        <v>22</v>
      </c>
      <c r="I23" s="337" t="s">
        <v>22</v>
      </c>
      <c r="J23" s="337" t="s">
        <v>22</v>
      </c>
      <c r="K23" s="349" t="s">
        <v>22</v>
      </c>
      <c r="L23" s="349"/>
      <c r="M23" s="337" t="s">
        <v>22</v>
      </c>
      <c r="N23" s="337" t="s">
        <v>22</v>
      </c>
      <c r="O23" s="337" t="s">
        <v>22</v>
      </c>
      <c r="P23" s="349" t="s">
        <v>22</v>
      </c>
      <c r="Q23" s="349"/>
      <c r="R23" s="337" t="s">
        <v>22</v>
      </c>
      <c r="S23" s="337" t="s">
        <v>22</v>
      </c>
      <c r="T23" s="337" t="s">
        <v>22</v>
      </c>
      <c r="U23" s="349" t="s">
        <v>22</v>
      </c>
      <c r="V23" s="349"/>
      <c r="W23" s="337" t="s">
        <v>22</v>
      </c>
      <c r="X23" s="337" t="s">
        <v>22</v>
      </c>
      <c r="Y23" s="337" t="s">
        <v>22</v>
      </c>
      <c r="Z23" s="349" t="s">
        <v>22</v>
      </c>
      <c r="AA23" s="349"/>
      <c r="AB23" s="337" t="s">
        <v>22</v>
      </c>
      <c r="AC23" s="337" t="s">
        <v>22</v>
      </c>
      <c r="AD23" s="337" t="s">
        <v>22</v>
      </c>
      <c r="AE23" s="349" t="s">
        <v>22</v>
      </c>
      <c r="AF23" s="349"/>
      <c r="AG23" s="349" t="s">
        <v>22</v>
      </c>
      <c r="AH23" s="349" t="s">
        <v>22</v>
      </c>
      <c r="AI23" s="349" t="s">
        <v>22</v>
      </c>
      <c r="AJ23" s="427" t="s">
        <v>22</v>
      </c>
      <c r="AK23" s="20"/>
      <c r="AL23" s="20"/>
      <c r="AM23" s="20"/>
      <c r="AN23" s="20"/>
      <c r="AO23" s="20"/>
      <c r="AP23" s="20"/>
      <c r="AQ23" s="20"/>
      <c r="AR23" s="20"/>
      <c r="AS23" s="20"/>
      <c r="AT23" s="20"/>
      <c r="AU23" s="20"/>
      <c r="AV23" s="20"/>
      <c r="AW23" s="20"/>
      <c r="AX23" s="20"/>
      <c r="AY23" s="20"/>
      <c r="AZ23" s="20"/>
      <c r="BA23" s="20"/>
      <c r="BB23" s="20"/>
      <c r="BC23" s="20"/>
      <c r="BD23" s="20"/>
    </row>
    <row r="24" spans="1:56" ht="15" customHeight="1" x14ac:dyDescent="0.2">
      <c r="A24" s="16"/>
      <c r="B24" s="17" t="s">
        <v>30</v>
      </c>
      <c r="C24" s="337">
        <v>4</v>
      </c>
      <c r="D24" s="337">
        <v>17</v>
      </c>
      <c r="E24" s="337">
        <v>0</v>
      </c>
      <c r="F24" s="349">
        <v>21</v>
      </c>
      <c r="G24" s="349"/>
      <c r="H24" s="337">
        <v>3</v>
      </c>
      <c r="I24" s="337">
        <v>3</v>
      </c>
      <c r="J24" s="337">
        <v>0</v>
      </c>
      <c r="K24" s="349">
        <v>6</v>
      </c>
      <c r="L24" s="349"/>
      <c r="M24" s="337">
        <v>32</v>
      </c>
      <c r="N24" s="337">
        <v>50</v>
      </c>
      <c r="O24" s="337">
        <v>0</v>
      </c>
      <c r="P24" s="349">
        <v>82</v>
      </c>
      <c r="Q24" s="349"/>
      <c r="R24" s="337">
        <v>22</v>
      </c>
      <c r="S24" s="337">
        <v>74</v>
      </c>
      <c r="T24" s="337">
        <v>0</v>
      </c>
      <c r="U24" s="349">
        <v>96</v>
      </c>
      <c r="V24" s="349"/>
      <c r="W24" s="337">
        <v>3</v>
      </c>
      <c r="X24" s="337">
        <v>8</v>
      </c>
      <c r="Y24" s="337">
        <v>0</v>
      </c>
      <c r="Z24" s="349">
        <v>11</v>
      </c>
      <c r="AA24" s="349"/>
      <c r="AB24" s="337">
        <v>0</v>
      </c>
      <c r="AC24" s="337">
        <v>0</v>
      </c>
      <c r="AD24" s="337">
        <v>0</v>
      </c>
      <c r="AE24" s="349">
        <v>0</v>
      </c>
      <c r="AF24" s="349"/>
      <c r="AG24" s="349">
        <f t="shared" si="2"/>
        <v>64</v>
      </c>
      <c r="AH24" s="349">
        <f t="shared" si="1"/>
        <v>152</v>
      </c>
      <c r="AI24" s="349">
        <f t="shared" si="1"/>
        <v>0</v>
      </c>
      <c r="AJ24" s="427">
        <f t="shared" si="1"/>
        <v>216</v>
      </c>
      <c r="AK24" s="20"/>
      <c r="AL24" s="20"/>
      <c r="AM24" s="20"/>
      <c r="AN24" s="20"/>
      <c r="AO24" s="20"/>
      <c r="AP24" s="20"/>
      <c r="AQ24" s="20"/>
      <c r="AR24" s="20"/>
      <c r="AS24" s="20"/>
      <c r="AT24" s="20"/>
      <c r="AU24" s="20"/>
      <c r="AV24" s="20"/>
      <c r="AW24" s="20"/>
      <c r="AX24" s="20"/>
      <c r="AY24" s="20"/>
      <c r="AZ24" s="20"/>
      <c r="BA24" s="20"/>
      <c r="BB24" s="20"/>
      <c r="BC24" s="20"/>
      <c r="BD24" s="20"/>
    </row>
    <row r="25" spans="1:56" ht="15" customHeight="1" x14ac:dyDescent="0.2">
      <c r="A25" s="16"/>
      <c r="B25" s="17" t="s">
        <v>31</v>
      </c>
      <c r="C25" s="337">
        <v>13</v>
      </c>
      <c r="D25" s="337">
        <v>8</v>
      </c>
      <c r="E25" s="337">
        <v>0</v>
      </c>
      <c r="F25" s="349">
        <v>21</v>
      </c>
      <c r="G25" s="349"/>
      <c r="H25" s="337">
        <v>11</v>
      </c>
      <c r="I25" s="337">
        <v>4</v>
      </c>
      <c r="J25" s="337">
        <v>0</v>
      </c>
      <c r="K25" s="349">
        <v>15</v>
      </c>
      <c r="L25" s="349"/>
      <c r="M25" s="337">
        <v>55</v>
      </c>
      <c r="N25" s="337">
        <v>42</v>
      </c>
      <c r="O25" s="337">
        <v>0</v>
      </c>
      <c r="P25" s="349">
        <v>97</v>
      </c>
      <c r="Q25" s="349"/>
      <c r="R25" s="337">
        <v>32</v>
      </c>
      <c r="S25" s="337">
        <v>56</v>
      </c>
      <c r="T25" s="337">
        <v>0</v>
      </c>
      <c r="U25" s="349">
        <v>88</v>
      </c>
      <c r="V25" s="349"/>
      <c r="W25" s="337">
        <v>21</v>
      </c>
      <c r="X25" s="337">
        <v>8</v>
      </c>
      <c r="Y25" s="337">
        <v>0</v>
      </c>
      <c r="Z25" s="349">
        <v>29</v>
      </c>
      <c r="AA25" s="349"/>
      <c r="AB25" s="337">
        <v>0</v>
      </c>
      <c r="AC25" s="337">
        <v>0</v>
      </c>
      <c r="AD25" s="337">
        <v>0</v>
      </c>
      <c r="AE25" s="349">
        <v>0</v>
      </c>
      <c r="AF25" s="349"/>
      <c r="AG25" s="349">
        <f t="shared" si="2"/>
        <v>132</v>
      </c>
      <c r="AH25" s="349">
        <f t="shared" si="1"/>
        <v>118</v>
      </c>
      <c r="AI25" s="349">
        <f t="shared" si="1"/>
        <v>0</v>
      </c>
      <c r="AJ25" s="427">
        <f t="shared" si="1"/>
        <v>250</v>
      </c>
      <c r="AK25" s="20"/>
      <c r="AL25" s="20"/>
      <c r="AM25" s="20"/>
      <c r="AN25" s="20"/>
      <c r="AO25" s="20"/>
      <c r="AP25" s="20"/>
      <c r="AQ25" s="20"/>
      <c r="AR25" s="20"/>
      <c r="AS25" s="20"/>
      <c r="AT25" s="20"/>
      <c r="AU25" s="20"/>
      <c r="AV25" s="20"/>
      <c r="AW25" s="20"/>
      <c r="AX25" s="20"/>
      <c r="AY25" s="20"/>
      <c r="AZ25" s="20"/>
      <c r="BA25" s="20"/>
      <c r="BB25" s="20"/>
      <c r="BC25" s="20"/>
      <c r="BD25" s="20"/>
    </row>
    <row r="26" spans="1:56" ht="15" customHeight="1" x14ac:dyDescent="0.2">
      <c r="A26" s="16"/>
      <c r="B26" s="17" t="s">
        <v>32</v>
      </c>
      <c r="C26" s="337">
        <v>29</v>
      </c>
      <c r="D26" s="337">
        <v>31</v>
      </c>
      <c r="E26" s="337">
        <v>0</v>
      </c>
      <c r="F26" s="349">
        <v>60</v>
      </c>
      <c r="G26" s="349"/>
      <c r="H26" s="337">
        <v>11</v>
      </c>
      <c r="I26" s="337">
        <v>2</v>
      </c>
      <c r="J26" s="337">
        <v>0</v>
      </c>
      <c r="K26" s="349">
        <v>13</v>
      </c>
      <c r="L26" s="349"/>
      <c r="M26" s="337">
        <v>128</v>
      </c>
      <c r="N26" s="337">
        <v>113</v>
      </c>
      <c r="O26" s="337">
        <v>0</v>
      </c>
      <c r="P26" s="349">
        <v>241</v>
      </c>
      <c r="Q26" s="349"/>
      <c r="R26" s="337">
        <v>49</v>
      </c>
      <c r="S26" s="337">
        <v>104</v>
      </c>
      <c r="T26" s="337">
        <v>0</v>
      </c>
      <c r="U26" s="349">
        <v>153</v>
      </c>
      <c r="V26" s="349"/>
      <c r="W26" s="337">
        <v>50</v>
      </c>
      <c r="X26" s="337">
        <v>11</v>
      </c>
      <c r="Y26" s="337">
        <v>0</v>
      </c>
      <c r="Z26" s="349">
        <v>61</v>
      </c>
      <c r="AA26" s="349"/>
      <c r="AB26" s="337">
        <v>0</v>
      </c>
      <c r="AC26" s="337">
        <v>0</v>
      </c>
      <c r="AD26" s="337">
        <v>0</v>
      </c>
      <c r="AE26" s="349">
        <v>0</v>
      </c>
      <c r="AF26" s="349"/>
      <c r="AG26" s="349">
        <f t="shared" si="2"/>
        <v>267</v>
      </c>
      <c r="AH26" s="349">
        <f t="shared" si="1"/>
        <v>261</v>
      </c>
      <c r="AI26" s="349">
        <f t="shared" si="1"/>
        <v>0</v>
      </c>
      <c r="AJ26" s="427">
        <f t="shared" si="1"/>
        <v>528</v>
      </c>
      <c r="AK26" s="20"/>
      <c r="AL26" s="20"/>
      <c r="AM26" s="20"/>
      <c r="AN26" s="20"/>
      <c r="AO26" s="20"/>
      <c r="AP26" s="20"/>
      <c r="AQ26" s="20"/>
      <c r="AR26" s="20"/>
      <c r="AS26" s="20"/>
      <c r="AT26" s="20"/>
      <c r="AU26" s="20"/>
      <c r="AV26" s="20"/>
      <c r="AW26" s="20"/>
      <c r="AX26" s="20"/>
      <c r="AY26" s="20"/>
      <c r="AZ26" s="20"/>
      <c r="BA26" s="20"/>
      <c r="BB26" s="20"/>
      <c r="BC26" s="20"/>
      <c r="BD26" s="20"/>
    </row>
    <row r="27" spans="1:56" ht="15" customHeight="1" x14ac:dyDescent="0.2">
      <c r="A27" s="16"/>
      <c r="B27" s="17" t="s">
        <v>267</v>
      </c>
      <c r="C27" s="337" t="s">
        <v>22</v>
      </c>
      <c r="D27" s="337" t="s">
        <v>22</v>
      </c>
      <c r="E27" s="337" t="s">
        <v>22</v>
      </c>
      <c r="F27" s="349" t="s">
        <v>22</v>
      </c>
      <c r="G27" s="349"/>
      <c r="H27" s="337" t="s">
        <v>22</v>
      </c>
      <c r="I27" s="337" t="s">
        <v>22</v>
      </c>
      <c r="J27" s="337" t="s">
        <v>22</v>
      </c>
      <c r="K27" s="349" t="s">
        <v>22</v>
      </c>
      <c r="L27" s="349"/>
      <c r="M27" s="337" t="s">
        <v>22</v>
      </c>
      <c r="N27" s="337" t="s">
        <v>22</v>
      </c>
      <c r="O27" s="337" t="s">
        <v>22</v>
      </c>
      <c r="P27" s="349" t="s">
        <v>22</v>
      </c>
      <c r="Q27" s="349"/>
      <c r="R27" s="337" t="s">
        <v>22</v>
      </c>
      <c r="S27" s="337" t="s">
        <v>22</v>
      </c>
      <c r="T27" s="337" t="s">
        <v>22</v>
      </c>
      <c r="U27" s="349" t="s">
        <v>22</v>
      </c>
      <c r="V27" s="349"/>
      <c r="W27" s="337" t="s">
        <v>22</v>
      </c>
      <c r="X27" s="337" t="s">
        <v>22</v>
      </c>
      <c r="Y27" s="337" t="s">
        <v>22</v>
      </c>
      <c r="Z27" s="349" t="s">
        <v>22</v>
      </c>
      <c r="AA27" s="349"/>
      <c r="AB27" s="337" t="s">
        <v>22</v>
      </c>
      <c r="AC27" s="337" t="s">
        <v>22</v>
      </c>
      <c r="AD27" s="349" t="s">
        <v>22</v>
      </c>
      <c r="AE27" s="349" t="s">
        <v>22</v>
      </c>
      <c r="AF27" s="349"/>
      <c r="AG27" s="349" t="s">
        <v>22</v>
      </c>
      <c r="AH27" s="349" t="s">
        <v>22</v>
      </c>
      <c r="AI27" s="349" t="s">
        <v>22</v>
      </c>
      <c r="AJ27" s="427" t="s">
        <v>22</v>
      </c>
      <c r="AK27" s="20"/>
      <c r="AL27" s="20"/>
      <c r="AM27" s="20"/>
      <c r="AN27" s="20"/>
      <c r="AO27" s="20"/>
      <c r="AP27" s="20"/>
      <c r="AQ27" s="20"/>
      <c r="AR27" s="20"/>
      <c r="AS27" s="20"/>
      <c r="AT27" s="20"/>
      <c r="AU27" s="20"/>
      <c r="AV27" s="20"/>
      <c r="AW27" s="20"/>
      <c r="AX27" s="20"/>
      <c r="AY27" s="20"/>
      <c r="AZ27" s="20"/>
      <c r="BA27" s="20"/>
      <c r="BB27" s="20"/>
      <c r="BC27" s="20"/>
      <c r="BD27" s="20"/>
    </row>
    <row r="28" spans="1:56" ht="15" customHeight="1" x14ac:dyDescent="0.2">
      <c r="A28" s="16"/>
      <c r="B28" s="17" t="s">
        <v>34</v>
      </c>
      <c r="C28" s="337">
        <v>6</v>
      </c>
      <c r="D28" s="337">
        <v>8</v>
      </c>
      <c r="E28" s="337">
        <v>0</v>
      </c>
      <c r="F28" s="349">
        <v>14</v>
      </c>
      <c r="G28" s="349"/>
      <c r="H28" s="337">
        <v>6</v>
      </c>
      <c r="I28" s="337">
        <v>10</v>
      </c>
      <c r="J28" s="337">
        <v>0</v>
      </c>
      <c r="K28" s="349">
        <v>16</v>
      </c>
      <c r="L28" s="349"/>
      <c r="M28" s="337">
        <v>34</v>
      </c>
      <c r="N28" s="337">
        <v>42</v>
      </c>
      <c r="O28" s="337">
        <v>0</v>
      </c>
      <c r="P28" s="349">
        <v>76</v>
      </c>
      <c r="Q28" s="349"/>
      <c r="R28" s="337">
        <v>30</v>
      </c>
      <c r="S28" s="337">
        <v>72</v>
      </c>
      <c r="T28" s="337">
        <v>0</v>
      </c>
      <c r="U28" s="349">
        <v>102</v>
      </c>
      <c r="V28" s="349"/>
      <c r="W28" s="337">
        <v>10</v>
      </c>
      <c r="X28" s="337">
        <v>3</v>
      </c>
      <c r="Y28" s="337">
        <v>0</v>
      </c>
      <c r="Z28" s="349">
        <v>13</v>
      </c>
      <c r="AA28" s="349"/>
      <c r="AB28" s="337">
        <v>0</v>
      </c>
      <c r="AC28" s="337">
        <v>0</v>
      </c>
      <c r="AD28" s="337">
        <v>0</v>
      </c>
      <c r="AE28" s="349">
        <v>0</v>
      </c>
      <c r="AF28" s="349"/>
      <c r="AG28" s="349">
        <f t="shared" si="2"/>
        <v>86</v>
      </c>
      <c r="AH28" s="349">
        <f t="shared" si="1"/>
        <v>135</v>
      </c>
      <c r="AI28" s="349">
        <f t="shared" si="1"/>
        <v>0</v>
      </c>
      <c r="AJ28" s="427">
        <f t="shared" si="1"/>
        <v>221</v>
      </c>
      <c r="AK28" s="20"/>
      <c r="AL28" s="20"/>
      <c r="AM28" s="20"/>
      <c r="AN28" s="20"/>
      <c r="AO28" s="20"/>
      <c r="AP28" s="20"/>
      <c r="AQ28" s="20"/>
      <c r="AR28" s="20"/>
      <c r="AS28" s="20"/>
      <c r="AT28" s="20"/>
      <c r="AU28" s="20"/>
      <c r="AV28" s="20"/>
      <c r="AW28" s="20"/>
      <c r="AX28" s="20"/>
      <c r="AY28" s="20"/>
      <c r="AZ28" s="20"/>
      <c r="BA28" s="20"/>
      <c r="BB28" s="20"/>
      <c r="BC28" s="20"/>
      <c r="BD28" s="20"/>
    </row>
    <row r="29" spans="1:56" ht="15" customHeight="1" x14ac:dyDescent="0.2">
      <c r="A29" s="16"/>
      <c r="B29" s="17" t="s">
        <v>35</v>
      </c>
      <c r="C29" s="337">
        <v>3</v>
      </c>
      <c r="D29" s="337">
        <v>9</v>
      </c>
      <c r="E29" s="337">
        <v>0</v>
      </c>
      <c r="F29" s="349">
        <v>12</v>
      </c>
      <c r="G29" s="349"/>
      <c r="H29" s="337">
        <v>0</v>
      </c>
      <c r="I29" s="337">
        <v>1</v>
      </c>
      <c r="J29" s="337">
        <v>0</v>
      </c>
      <c r="K29" s="349">
        <v>1</v>
      </c>
      <c r="L29" s="349"/>
      <c r="M29" s="337">
        <v>14</v>
      </c>
      <c r="N29" s="337">
        <v>22</v>
      </c>
      <c r="O29" s="337">
        <v>0</v>
      </c>
      <c r="P29" s="349">
        <v>36</v>
      </c>
      <c r="Q29" s="349"/>
      <c r="R29" s="337">
        <v>10</v>
      </c>
      <c r="S29" s="337">
        <v>51</v>
      </c>
      <c r="T29" s="337">
        <v>0</v>
      </c>
      <c r="U29" s="349">
        <v>61</v>
      </c>
      <c r="V29" s="349"/>
      <c r="W29" s="337">
        <v>1</v>
      </c>
      <c r="X29" s="337">
        <v>1</v>
      </c>
      <c r="Y29" s="337">
        <v>0</v>
      </c>
      <c r="Z29" s="349">
        <v>2</v>
      </c>
      <c r="AA29" s="349"/>
      <c r="AB29" s="337">
        <v>0</v>
      </c>
      <c r="AC29" s="337">
        <v>0</v>
      </c>
      <c r="AD29" s="337">
        <v>0</v>
      </c>
      <c r="AE29" s="349">
        <v>0</v>
      </c>
      <c r="AF29" s="349"/>
      <c r="AG29" s="349">
        <f t="shared" si="2"/>
        <v>28</v>
      </c>
      <c r="AH29" s="349">
        <f t="shared" si="1"/>
        <v>84</v>
      </c>
      <c r="AI29" s="349">
        <f t="shared" si="1"/>
        <v>0</v>
      </c>
      <c r="AJ29" s="427">
        <f t="shared" si="1"/>
        <v>112</v>
      </c>
      <c r="AK29" s="20"/>
      <c r="AL29" s="20"/>
      <c r="AM29" s="20"/>
      <c r="AN29" s="20"/>
      <c r="AO29" s="20"/>
      <c r="AP29" s="20"/>
      <c r="AQ29" s="20"/>
      <c r="AR29" s="20"/>
      <c r="AS29" s="20"/>
      <c r="AT29" s="20"/>
      <c r="AU29" s="20"/>
      <c r="AV29" s="20"/>
      <c r="AW29" s="20"/>
      <c r="AX29" s="20"/>
      <c r="AY29" s="20"/>
      <c r="AZ29" s="20"/>
      <c r="BA29" s="20"/>
      <c r="BB29" s="20"/>
      <c r="BC29" s="20"/>
      <c r="BD29" s="20"/>
    </row>
    <row r="30" spans="1:56" ht="15" customHeight="1" x14ac:dyDescent="0.2">
      <c r="A30" s="16"/>
      <c r="B30" s="17" t="s">
        <v>36</v>
      </c>
      <c r="C30" s="337">
        <v>8</v>
      </c>
      <c r="D30" s="337">
        <v>21</v>
      </c>
      <c r="E30" s="337">
        <v>0</v>
      </c>
      <c r="F30" s="349">
        <v>29</v>
      </c>
      <c r="G30" s="349"/>
      <c r="H30" s="337">
        <v>4</v>
      </c>
      <c r="I30" s="337">
        <v>6</v>
      </c>
      <c r="J30" s="337">
        <v>0</v>
      </c>
      <c r="K30" s="349">
        <v>10</v>
      </c>
      <c r="L30" s="349"/>
      <c r="M30" s="337">
        <v>40</v>
      </c>
      <c r="N30" s="337">
        <v>54</v>
      </c>
      <c r="O30" s="337">
        <v>0</v>
      </c>
      <c r="P30" s="349">
        <v>94</v>
      </c>
      <c r="Q30" s="349"/>
      <c r="R30" s="337">
        <v>15</v>
      </c>
      <c r="S30" s="337">
        <v>60</v>
      </c>
      <c r="T30" s="337">
        <v>0</v>
      </c>
      <c r="U30" s="349">
        <v>75</v>
      </c>
      <c r="V30" s="349"/>
      <c r="W30" s="337">
        <v>10</v>
      </c>
      <c r="X30" s="337">
        <v>6</v>
      </c>
      <c r="Y30" s="337">
        <v>0</v>
      </c>
      <c r="Z30" s="349">
        <v>16</v>
      </c>
      <c r="AA30" s="349"/>
      <c r="AB30" s="337">
        <v>0</v>
      </c>
      <c r="AC30" s="337">
        <v>0</v>
      </c>
      <c r="AD30" s="337">
        <v>0</v>
      </c>
      <c r="AE30" s="349">
        <v>0</v>
      </c>
      <c r="AF30" s="349"/>
      <c r="AG30" s="349">
        <f t="shared" si="2"/>
        <v>77</v>
      </c>
      <c r="AH30" s="349">
        <f t="shared" si="1"/>
        <v>147</v>
      </c>
      <c r="AI30" s="349">
        <f t="shared" si="1"/>
        <v>0</v>
      </c>
      <c r="AJ30" s="427">
        <f t="shared" si="1"/>
        <v>224</v>
      </c>
      <c r="AK30" s="20"/>
      <c r="AL30" s="20"/>
      <c r="AM30" s="20"/>
      <c r="AN30" s="20"/>
      <c r="AO30" s="20"/>
      <c r="AP30" s="20"/>
      <c r="AQ30" s="20"/>
      <c r="AR30" s="20"/>
      <c r="AS30" s="20"/>
      <c r="AT30" s="20"/>
      <c r="AU30" s="20"/>
      <c r="AV30" s="20"/>
      <c r="AW30" s="20"/>
      <c r="AX30" s="20"/>
      <c r="AY30" s="20"/>
      <c r="AZ30" s="20"/>
      <c r="BA30" s="20"/>
      <c r="BB30" s="20"/>
      <c r="BC30" s="20"/>
      <c r="BD30" s="20"/>
    </row>
    <row r="31" spans="1:56" ht="15" customHeight="1" x14ac:dyDescent="0.2">
      <c r="A31" s="16"/>
      <c r="B31" s="17" t="s">
        <v>268</v>
      </c>
      <c r="C31" s="337" t="s">
        <v>22</v>
      </c>
      <c r="D31" s="337" t="s">
        <v>22</v>
      </c>
      <c r="E31" s="337" t="s">
        <v>22</v>
      </c>
      <c r="F31" s="349" t="s">
        <v>22</v>
      </c>
      <c r="G31" s="349"/>
      <c r="H31" s="337" t="s">
        <v>22</v>
      </c>
      <c r="I31" s="337" t="s">
        <v>22</v>
      </c>
      <c r="J31" s="337" t="s">
        <v>22</v>
      </c>
      <c r="K31" s="349" t="s">
        <v>22</v>
      </c>
      <c r="L31" s="349"/>
      <c r="M31" s="337" t="s">
        <v>22</v>
      </c>
      <c r="N31" s="337" t="s">
        <v>22</v>
      </c>
      <c r="O31" s="337" t="s">
        <v>22</v>
      </c>
      <c r="P31" s="349" t="s">
        <v>22</v>
      </c>
      <c r="Q31" s="349"/>
      <c r="R31" s="337" t="s">
        <v>22</v>
      </c>
      <c r="S31" s="337" t="s">
        <v>22</v>
      </c>
      <c r="T31" s="337" t="s">
        <v>22</v>
      </c>
      <c r="U31" s="349" t="s">
        <v>22</v>
      </c>
      <c r="V31" s="349"/>
      <c r="W31" s="337" t="s">
        <v>22</v>
      </c>
      <c r="X31" s="337" t="s">
        <v>22</v>
      </c>
      <c r="Y31" s="337" t="s">
        <v>22</v>
      </c>
      <c r="Z31" s="349" t="s">
        <v>22</v>
      </c>
      <c r="AA31" s="349"/>
      <c r="AB31" s="337" t="s">
        <v>22</v>
      </c>
      <c r="AC31" s="337" t="s">
        <v>22</v>
      </c>
      <c r="AD31" s="337" t="s">
        <v>22</v>
      </c>
      <c r="AE31" s="349" t="s">
        <v>22</v>
      </c>
      <c r="AF31" s="349"/>
      <c r="AG31" s="349" t="s">
        <v>22</v>
      </c>
      <c r="AH31" s="349" t="s">
        <v>22</v>
      </c>
      <c r="AI31" s="349" t="s">
        <v>22</v>
      </c>
      <c r="AJ31" s="427" t="s">
        <v>22</v>
      </c>
      <c r="AK31" s="20"/>
      <c r="AL31" s="20"/>
      <c r="AM31" s="20"/>
      <c r="AN31" s="20"/>
      <c r="AO31" s="20"/>
      <c r="AP31" s="20"/>
      <c r="AQ31" s="20"/>
      <c r="AR31" s="20"/>
      <c r="AS31" s="20"/>
      <c r="AT31" s="20"/>
      <c r="AU31" s="20"/>
      <c r="AV31" s="20"/>
      <c r="AW31" s="20"/>
      <c r="AX31" s="20"/>
      <c r="AY31" s="20"/>
      <c r="AZ31" s="20"/>
      <c r="BA31" s="20"/>
      <c r="BB31" s="20"/>
      <c r="BC31" s="20"/>
      <c r="BD31" s="20"/>
    </row>
    <row r="32" spans="1:56" ht="15" customHeight="1" x14ac:dyDescent="0.2">
      <c r="A32" s="16"/>
      <c r="B32" s="17" t="s">
        <v>38</v>
      </c>
      <c r="C32" s="337">
        <v>4</v>
      </c>
      <c r="D32" s="337">
        <v>9</v>
      </c>
      <c r="E32" s="337">
        <v>0</v>
      </c>
      <c r="F32" s="349">
        <v>13</v>
      </c>
      <c r="G32" s="349"/>
      <c r="H32" s="337">
        <v>1</v>
      </c>
      <c r="I32" s="337">
        <v>2</v>
      </c>
      <c r="J32" s="337">
        <v>0</v>
      </c>
      <c r="K32" s="349">
        <v>3</v>
      </c>
      <c r="L32" s="349"/>
      <c r="M32" s="337">
        <v>27</v>
      </c>
      <c r="N32" s="337">
        <v>41</v>
      </c>
      <c r="O32" s="337">
        <v>0</v>
      </c>
      <c r="P32" s="349">
        <v>68</v>
      </c>
      <c r="Q32" s="349"/>
      <c r="R32" s="337">
        <v>21</v>
      </c>
      <c r="S32" s="337">
        <v>65</v>
      </c>
      <c r="T32" s="337">
        <v>0</v>
      </c>
      <c r="U32" s="349">
        <v>86</v>
      </c>
      <c r="V32" s="349"/>
      <c r="W32" s="337">
        <v>7</v>
      </c>
      <c r="X32" s="337">
        <v>5</v>
      </c>
      <c r="Y32" s="337">
        <v>0</v>
      </c>
      <c r="Z32" s="349">
        <v>12</v>
      </c>
      <c r="AA32" s="349"/>
      <c r="AB32" s="337">
        <v>0</v>
      </c>
      <c r="AC32" s="337">
        <v>0</v>
      </c>
      <c r="AD32" s="337">
        <v>0</v>
      </c>
      <c r="AE32" s="349">
        <v>0</v>
      </c>
      <c r="AF32" s="349"/>
      <c r="AG32" s="349">
        <f t="shared" si="2"/>
        <v>60</v>
      </c>
      <c r="AH32" s="349">
        <f t="shared" si="1"/>
        <v>122</v>
      </c>
      <c r="AI32" s="349">
        <f t="shared" si="1"/>
        <v>0</v>
      </c>
      <c r="AJ32" s="427">
        <f t="shared" si="1"/>
        <v>182</v>
      </c>
      <c r="AK32" s="20"/>
      <c r="AL32" s="20"/>
      <c r="AM32" s="20"/>
      <c r="AN32" s="20"/>
      <c r="AO32" s="20"/>
      <c r="AP32" s="20"/>
      <c r="AQ32" s="20"/>
      <c r="AR32" s="20"/>
      <c r="AS32" s="20"/>
      <c r="AT32" s="20"/>
      <c r="AU32" s="20"/>
      <c r="AV32" s="20"/>
      <c r="AW32" s="20"/>
      <c r="AX32" s="20"/>
      <c r="AY32" s="20"/>
      <c r="AZ32" s="20"/>
      <c r="BA32" s="20"/>
      <c r="BB32" s="20"/>
      <c r="BC32" s="20"/>
      <c r="BD32" s="20"/>
    </row>
    <row r="33" spans="1:56" ht="15" customHeight="1" x14ac:dyDescent="0.2">
      <c r="A33" s="16"/>
      <c r="B33" s="17" t="s">
        <v>269</v>
      </c>
      <c r="C33" s="337" t="s">
        <v>22</v>
      </c>
      <c r="D33" s="337" t="s">
        <v>22</v>
      </c>
      <c r="E33" s="337" t="s">
        <v>22</v>
      </c>
      <c r="F33" s="349" t="s">
        <v>22</v>
      </c>
      <c r="G33" s="349"/>
      <c r="H33" s="337" t="s">
        <v>22</v>
      </c>
      <c r="I33" s="337" t="s">
        <v>22</v>
      </c>
      <c r="J33" s="337" t="s">
        <v>22</v>
      </c>
      <c r="K33" s="349" t="s">
        <v>22</v>
      </c>
      <c r="L33" s="349"/>
      <c r="M33" s="337" t="s">
        <v>22</v>
      </c>
      <c r="N33" s="337" t="s">
        <v>22</v>
      </c>
      <c r="O33" s="337" t="s">
        <v>22</v>
      </c>
      <c r="P33" s="349" t="s">
        <v>22</v>
      </c>
      <c r="Q33" s="349"/>
      <c r="R33" s="337" t="s">
        <v>22</v>
      </c>
      <c r="S33" s="337" t="s">
        <v>22</v>
      </c>
      <c r="T33" s="337" t="s">
        <v>22</v>
      </c>
      <c r="U33" s="349" t="s">
        <v>22</v>
      </c>
      <c r="V33" s="349"/>
      <c r="W33" s="337" t="s">
        <v>22</v>
      </c>
      <c r="X33" s="337" t="s">
        <v>22</v>
      </c>
      <c r="Y33" s="337" t="s">
        <v>22</v>
      </c>
      <c r="Z33" s="349" t="s">
        <v>22</v>
      </c>
      <c r="AA33" s="349"/>
      <c r="AB33" s="337" t="s">
        <v>22</v>
      </c>
      <c r="AC33" s="337" t="s">
        <v>22</v>
      </c>
      <c r="AD33" s="337" t="s">
        <v>22</v>
      </c>
      <c r="AE33" s="349" t="s">
        <v>22</v>
      </c>
      <c r="AF33" s="349"/>
      <c r="AG33" s="349" t="s">
        <v>22</v>
      </c>
      <c r="AH33" s="349" t="s">
        <v>22</v>
      </c>
      <c r="AI33" s="349" t="s">
        <v>22</v>
      </c>
      <c r="AJ33" s="427" t="s">
        <v>22</v>
      </c>
      <c r="AK33" s="20"/>
      <c r="AL33" s="20"/>
      <c r="AM33" s="20"/>
      <c r="AN33" s="20"/>
      <c r="AO33" s="20"/>
      <c r="AP33" s="20"/>
      <c r="AQ33" s="20"/>
      <c r="AR33" s="20"/>
      <c r="AS33" s="20"/>
      <c r="AT33" s="20"/>
      <c r="AU33" s="20"/>
      <c r="AV33" s="20"/>
      <c r="AW33" s="20"/>
      <c r="AX33" s="20"/>
      <c r="AY33" s="20"/>
      <c r="AZ33" s="20"/>
      <c r="BA33" s="20"/>
      <c r="BB33" s="20"/>
      <c r="BC33" s="20"/>
      <c r="BD33" s="20"/>
    </row>
    <row r="34" spans="1:56" ht="15" customHeight="1" x14ac:dyDescent="0.2">
      <c r="A34" s="16"/>
      <c r="B34" s="47" t="s">
        <v>270</v>
      </c>
      <c r="C34" s="337" t="s">
        <v>22</v>
      </c>
      <c r="D34" s="337" t="s">
        <v>22</v>
      </c>
      <c r="E34" s="337" t="s">
        <v>22</v>
      </c>
      <c r="F34" s="349" t="s">
        <v>22</v>
      </c>
      <c r="G34" s="349"/>
      <c r="H34" s="337" t="s">
        <v>22</v>
      </c>
      <c r="I34" s="337" t="s">
        <v>22</v>
      </c>
      <c r="J34" s="337" t="s">
        <v>22</v>
      </c>
      <c r="K34" s="349" t="s">
        <v>22</v>
      </c>
      <c r="L34" s="349"/>
      <c r="M34" s="337" t="s">
        <v>22</v>
      </c>
      <c r="N34" s="337" t="s">
        <v>22</v>
      </c>
      <c r="O34" s="337" t="s">
        <v>22</v>
      </c>
      <c r="P34" s="349" t="s">
        <v>22</v>
      </c>
      <c r="Q34" s="349"/>
      <c r="R34" s="337" t="s">
        <v>22</v>
      </c>
      <c r="S34" s="337" t="s">
        <v>22</v>
      </c>
      <c r="T34" s="337" t="s">
        <v>22</v>
      </c>
      <c r="U34" s="349" t="s">
        <v>22</v>
      </c>
      <c r="V34" s="349"/>
      <c r="W34" s="337" t="s">
        <v>22</v>
      </c>
      <c r="X34" s="337" t="s">
        <v>22</v>
      </c>
      <c r="Y34" s="337" t="s">
        <v>22</v>
      </c>
      <c r="Z34" s="349" t="s">
        <v>22</v>
      </c>
      <c r="AA34" s="349"/>
      <c r="AB34" s="337" t="s">
        <v>22</v>
      </c>
      <c r="AC34" s="337" t="s">
        <v>22</v>
      </c>
      <c r="AD34" s="337" t="s">
        <v>22</v>
      </c>
      <c r="AE34" s="349" t="s">
        <v>22</v>
      </c>
      <c r="AF34" s="349"/>
      <c r="AG34" s="349" t="s">
        <v>22</v>
      </c>
      <c r="AH34" s="349" t="s">
        <v>22</v>
      </c>
      <c r="AI34" s="349" t="s">
        <v>22</v>
      </c>
      <c r="AJ34" s="427" t="s">
        <v>22</v>
      </c>
      <c r="AK34" s="20"/>
      <c r="AL34" s="20"/>
      <c r="AM34" s="20"/>
      <c r="AN34" s="20"/>
      <c r="AO34" s="20"/>
      <c r="AP34" s="20"/>
      <c r="AQ34" s="20"/>
      <c r="AR34" s="20"/>
      <c r="AS34" s="20"/>
      <c r="AT34" s="20"/>
      <c r="AU34" s="20"/>
      <c r="AV34" s="20"/>
      <c r="AW34" s="20"/>
      <c r="AX34" s="20"/>
      <c r="AY34" s="20"/>
      <c r="AZ34" s="20"/>
      <c r="BA34" s="20"/>
      <c r="BB34" s="20"/>
      <c r="BC34" s="20"/>
      <c r="BD34" s="20"/>
    </row>
    <row r="35" spans="1:56" ht="15" customHeight="1" x14ac:dyDescent="0.2">
      <c r="A35" s="16"/>
      <c r="B35" s="17" t="s">
        <v>41</v>
      </c>
      <c r="C35" s="337">
        <v>2</v>
      </c>
      <c r="D35" s="337">
        <v>9</v>
      </c>
      <c r="E35" s="337">
        <v>0</v>
      </c>
      <c r="F35" s="349">
        <v>11</v>
      </c>
      <c r="G35" s="349"/>
      <c r="H35" s="337">
        <v>1</v>
      </c>
      <c r="I35" s="337">
        <v>5</v>
      </c>
      <c r="J35" s="337">
        <v>0</v>
      </c>
      <c r="K35" s="349">
        <v>6</v>
      </c>
      <c r="L35" s="349"/>
      <c r="M35" s="337">
        <v>15</v>
      </c>
      <c r="N35" s="337">
        <v>40</v>
      </c>
      <c r="O35" s="337">
        <v>0</v>
      </c>
      <c r="P35" s="349">
        <v>55</v>
      </c>
      <c r="Q35" s="349"/>
      <c r="R35" s="337">
        <v>18</v>
      </c>
      <c r="S35" s="337">
        <v>63</v>
      </c>
      <c r="T35" s="337">
        <v>0</v>
      </c>
      <c r="U35" s="349">
        <v>81</v>
      </c>
      <c r="V35" s="349"/>
      <c r="W35" s="337">
        <v>15</v>
      </c>
      <c r="X35" s="337">
        <v>5</v>
      </c>
      <c r="Y35" s="337">
        <v>0</v>
      </c>
      <c r="Z35" s="349">
        <v>20</v>
      </c>
      <c r="AA35" s="349"/>
      <c r="AB35" s="337">
        <v>0</v>
      </c>
      <c r="AC35" s="337">
        <v>0</v>
      </c>
      <c r="AD35" s="337">
        <v>0</v>
      </c>
      <c r="AE35" s="349">
        <v>0</v>
      </c>
      <c r="AF35" s="349"/>
      <c r="AG35" s="349">
        <f t="shared" si="2"/>
        <v>51</v>
      </c>
      <c r="AH35" s="349">
        <f t="shared" si="1"/>
        <v>122</v>
      </c>
      <c r="AI35" s="349">
        <f t="shared" si="1"/>
        <v>0</v>
      </c>
      <c r="AJ35" s="427">
        <f t="shared" si="1"/>
        <v>173</v>
      </c>
      <c r="AK35" s="20"/>
      <c r="AL35" s="20"/>
      <c r="AM35" s="20"/>
      <c r="AN35" s="20"/>
      <c r="AO35" s="20"/>
      <c r="AP35" s="20"/>
      <c r="AQ35" s="20"/>
      <c r="AR35" s="20"/>
      <c r="AS35" s="20"/>
      <c r="AT35" s="20"/>
      <c r="AU35" s="20"/>
      <c r="AV35" s="20"/>
      <c r="AW35" s="20"/>
      <c r="AX35" s="20"/>
      <c r="AY35" s="20"/>
      <c r="AZ35" s="20"/>
      <c r="BA35" s="20"/>
      <c r="BB35" s="20"/>
      <c r="BC35" s="20"/>
      <c r="BD35" s="20"/>
    </row>
    <row r="36" spans="1:56" ht="15" customHeight="1" x14ac:dyDescent="0.2">
      <c r="A36" s="16"/>
      <c r="B36" s="17" t="s">
        <v>271</v>
      </c>
      <c r="C36" s="337" t="s">
        <v>22</v>
      </c>
      <c r="D36" s="337" t="s">
        <v>22</v>
      </c>
      <c r="E36" s="337" t="s">
        <v>22</v>
      </c>
      <c r="F36" s="349" t="s">
        <v>22</v>
      </c>
      <c r="G36" s="349"/>
      <c r="H36" s="337" t="s">
        <v>22</v>
      </c>
      <c r="I36" s="337" t="s">
        <v>22</v>
      </c>
      <c r="J36" s="337" t="s">
        <v>22</v>
      </c>
      <c r="K36" s="349" t="s">
        <v>22</v>
      </c>
      <c r="L36" s="349"/>
      <c r="M36" s="337" t="s">
        <v>22</v>
      </c>
      <c r="N36" s="337" t="s">
        <v>22</v>
      </c>
      <c r="O36" s="337" t="s">
        <v>22</v>
      </c>
      <c r="P36" s="349" t="s">
        <v>22</v>
      </c>
      <c r="Q36" s="349"/>
      <c r="R36" s="337" t="s">
        <v>22</v>
      </c>
      <c r="S36" s="337" t="s">
        <v>22</v>
      </c>
      <c r="T36" s="337" t="s">
        <v>22</v>
      </c>
      <c r="U36" s="349" t="s">
        <v>22</v>
      </c>
      <c r="V36" s="349"/>
      <c r="W36" s="337" t="s">
        <v>22</v>
      </c>
      <c r="X36" s="337" t="s">
        <v>22</v>
      </c>
      <c r="Y36" s="337" t="s">
        <v>22</v>
      </c>
      <c r="Z36" s="349" t="s">
        <v>22</v>
      </c>
      <c r="AA36" s="349"/>
      <c r="AB36" s="337" t="s">
        <v>22</v>
      </c>
      <c r="AC36" s="337" t="s">
        <v>22</v>
      </c>
      <c r="AD36" s="337" t="s">
        <v>22</v>
      </c>
      <c r="AE36" s="349" t="s">
        <v>22</v>
      </c>
      <c r="AF36" s="349"/>
      <c r="AG36" s="349" t="s">
        <v>22</v>
      </c>
      <c r="AH36" s="349" t="s">
        <v>22</v>
      </c>
      <c r="AI36" s="349" t="s">
        <v>22</v>
      </c>
      <c r="AJ36" s="427" t="s">
        <v>22</v>
      </c>
      <c r="AK36" s="20"/>
      <c r="AL36" s="20"/>
      <c r="AM36" s="20"/>
      <c r="AN36" s="20"/>
      <c r="AO36" s="20"/>
      <c r="AP36" s="20"/>
      <c r="AQ36" s="20"/>
      <c r="AR36" s="20"/>
      <c r="AS36" s="20"/>
      <c r="AT36" s="20"/>
      <c r="AU36" s="20"/>
      <c r="AV36" s="20"/>
      <c r="AW36" s="20"/>
      <c r="AX36" s="20"/>
      <c r="AY36" s="20"/>
      <c r="AZ36" s="20"/>
      <c r="BA36" s="20"/>
      <c r="BB36" s="20"/>
      <c r="BC36" s="20"/>
      <c r="BD36" s="20"/>
    </row>
    <row r="37" spans="1:56" ht="15" customHeight="1" x14ac:dyDescent="0.2">
      <c r="A37" s="16"/>
      <c r="B37" s="17" t="s">
        <v>43</v>
      </c>
      <c r="C37" s="337">
        <v>4</v>
      </c>
      <c r="D37" s="337">
        <v>9</v>
      </c>
      <c r="E37" s="337">
        <v>0</v>
      </c>
      <c r="F37" s="349">
        <v>13</v>
      </c>
      <c r="G37" s="349"/>
      <c r="H37" s="337">
        <v>6</v>
      </c>
      <c r="I37" s="337">
        <v>7</v>
      </c>
      <c r="J37" s="337">
        <v>0</v>
      </c>
      <c r="K37" s="349">
        <v>13</v>
      </c>
      <c r="L37" s="349"/>
      <c r="M37" s="337">
        <v>22</v>
      </c>
      <c r="N37" s="337">
        <v>34</v>
      </c>
      <c r="O37" s="337">
        <v>0</v>
      </c>
      <c r="P37" s="349">
        <v>56</v>
      </c>
      <c r="Q37" s="349"/>
      <c r="R37" s="337">
        <v>20</v>
      </c>
      <c r="S37" s="337">
        <v>37</v>
      </c>
      <c r="T37" s="337">
        <v>0</v>
      </c>
      <c r="U37" s="349">
        <v>57</v>
      </c>
      <c r="V37" s="349"/>
      <c r="W37" s="337">
        <v>8</v>
      </c>
      <c r="X37" s="337">
        <v>1</v>
      </c>
      <c r="Y37" s="337">
        <v>0</v>
      </c>
      <c r="Z37" s="349">
        <v>9</v>
      </c>
      <c r="AA37" s="349"/>
      <c r="AB37" s="337">
        <v>0</v>
      </c>
      <c r="AC37" s="337">
        <v>0</v>
      </c>
      <c r="AD37" s="337">
        <v>0</v>
      </c>
      <c r="AE37" s="349">
        <v>0</v>
      </c>
      <c r="AF37" s="349"/>
      <c r="AG37" s="349">
        <f t="shared" si="2"/>
        <v>60</v>
      </c>
      <c r="AH37" s="349">
        <f t="shared" si="1"/>
        <v>88</v>
      </c>
      <c r="AI37" s="349">
        <f t="shared" si="1"/>
        <v>0</v>
      </c>
      <c r="AJ37" s="427">
        <f t="shared" si="1"/>
        <v>148</v>
      </c>
      <c r="AK37" s="20"/>
      <c r="AL37" s="20"/>
      <c r="AM37" s="20"/>
      <c r="AN37" s="20"/>
      <c r="AO37" s="20"/>
      <c r="AP37" s="20"/>
      <c r="AQ37" s="20"/>
      <c r="AR37" s="20"/>
      <c r="AS37" s="20"/>
      <c r="AT37" s="20"/>
      <c r="AU37" s="20"/>
      <c r="AV37" s="20"/>
      <c r="AW37" s="20"/>
      <c r="AX37" s="20"/>
      <c r="AY37" s="20"/>
      <c r="AZ37" s="20"/>
      <c r="BA37" s="20"/>
      <c r="BB37" s="20"/>
      <c r="BC37" s="20"/>
      <c r="BD37" s="20"/>
    </row>
    <row r="38" spans="1:56" ht="15" customHeight="1" x14ac:dyDescent="0.2">
      <c r="A38" s="16"/>
      <c r="B38" s="17" t="s">
        <v>272</v>
      </c>
      <c r="C38" s="337" t="s">
        <v>22</v>
      </c>
      <c r="D38" s="337" t="s">
        <v>22</v>
      </c>
      <c r="E38" s="337" t="s">
        <v>22</v>
      </c>
      <c r="F38" s="349" t="s">
        <v>22</v>
      </c>
      <c r="G38" s="349"/>
      <c r="H38" s="337" t="s">
        <v>22</v>
      </c>
      <c r="I38" s="337" t="s">
        <v>22</v>
      </c>
      <c r="J38" s="337" t="s">
        <v>22</v>
      </c>
      <c r="K38" s="349" t="s">
        <v>22</v>
      </c>
      <c r="L38" s="349"/>
      <c r="M38" s="337" t="s">
        <v>22</v>
      </c>
      <c r="N38" s="337" t="s">
        <v>22</v>
      </c>
      <c r="O38" s="337" t="s">
        <v>22</v>
      </c>
      <c r="P38" s="349" t="s">
        <v>22</v>
      </c>
      <c r="Q38" s="349"/>
      <c r="R38" s="337" t="s">
        <v>22</v>
      </c>
      <c r="S38" s="337" t="s">
        <v>22</v>
      </c>
      <c r="T38" s="337" t="s">
        <v>22</v>
      </c>
      <c r="U38" s="349" t="s">
        <v>22</v>
      </c>
      <c r="V38" s="349"/>
      <c r="W38" s="337" t="s">
        <v>22</v>
      </c>
      <c r="X38" s="337" t="s">
        <v>22</v>
      </c>
      <c r="Y38" s="337" t="s">
        <v>22</v>
      </c>
      <c r="Z38" s="349" t="s">
        <v>22</v>
      </c>
      <c r="AA38" s="349"/>
      <c r="AB38" s="337" t="s">
        <v>22</v>
      </c>
      <c r="AC38" s="337" t="s">
        <v>22</v>
      </c>
      <c r="AD38" s="337" t="s">
        <v>22</v>
      </c>
      <c r="AE38" s="349" t="s">
        <v>22</v>
      </c>
      <c r="AF38" s="349"/>
      <c r="AG38" s="349" t="s">
        <v>22</v>
      </c>
      <c r="AH38" s="349" t="s">
        <v>22</v>
      </c>
      <c r="AI38" s="349" t="s">
        <v>22</v>
      </c>
      <c r="AJ38" s="427" t="s">
        <v>22</v>
      </c>
      <c r="AK38" s="20"/>
      <c r="AL38" s="20"/>
      <c r="AM38" s="20"/>
      <c r="AN38" s="20"/>
      <c r="AO38" s="20"/>
      <c r="AP38" s="20"/>
      <c r="AQ38" s="20"/>
      <c r="AR38" s="20"/>
      <c r="AS38" s="20"/>
      <c r="AT38" s="20"/>
      <c r="AU38" s="20"/>
      <c r="AV38" s="20"/>
      <c r="AW38" s="20"/>
      <c r="AX38" s="20"/>
      <c r="AY38" s="20"/>
      <c r="AZ38" s="20"/>
      <c r="BA38" s="20"/>
      <c r="BB38" s="20"/>
      <c r="BC38" s="20"/>
      <c r="BD38" s="20"/>
    </row>
    <row r="39" spans="1:56" ht="15" customHeight="1" x14ac:dyDescent="0.2">
      <c r="A39" s="16"/>
      <c r="B39" s="17" t="s">
        <v>90</v>
      </c>
      <c r="C39" s="337">
        <v>0</v>
      </c>
      <c r="D39" s="337">
        <v>0</v>
      </c>
      <c r="E39" s="337">
        <v>65</v>
      </c>
      <c r="F39" s="349">
        <v>65</v>
      </c>
      <c r="G39" s="349"/>
      <c r="H39" s="337">
        <v>0</v>
      </c>
      <c r="I39" s="337">
        <v>0</v>
      </c>
      <c r="J39" s="337">
        <v>55</v>
      </c>
      <c r="K39" s="349">
        <v>55</v>
      </c>
      <c r="L39" s="349"/>
      <c r="M39" s="337">
        <v>0</v>
      </c>
      <c r="N39" s="337">
        <v>0</v>
      </c>
      <c r="O39" s="337">
        <v>65</v>
      </c>
      <c r="P39" s="349">
        <v>65</v>
      </c>
      <c r="Q39" s="349"/>
      <c r="R39" s="337">
        <v>0</v>
      </c>
      <c r="S39" s="337">
        <v>0</v>
      </c>
      <c r="T39" s="337">
        <v>168</v>
      </c>
      <c r="U39" s="349">
        <v>168</v>
      </c>
      <c r="V39" s="349"/>
      <c r="W39" s="337">
        <v>0</v>
      </c>
      <c r="X39" s="337">
        <v>0</v>
      </c>
      <c r="Y39" s="337">
        <v>46</v>
      </c>
      <c r="Z39" s="349">
        <v>46</v>
      </c>
      <c r="AA39" s="349"/>
      <c r="AB39" s="337">
        <v>0</v>
      </c>
      <c r="AC39" s="337">
        <v>0</v>
      </c>
      <c r="AD39" s="337">
        <v>0</v>
      </c>
      <c r="AE39" s="349">
        <v>0</v>
      </c>
      <c r="AF39" s="349"/>
      <c r="AG39" s="349">
        <f t="shared" si="2"/>
        <v>0</v>
      </c>
      <c r="AH39" s="349">
        <f t="shared" si="1"/>
        <v>0</v>
      </c>
      <c r="AI39" s="349">
        <f t="shared" si="1"/>
        <v>399</v>
      </c>
      <c r="AJ39" s="427">
        <f t="shared" si="1"/>
        <v>399</v>
      </c>
      <c r="AK39" s="20"/>
      <c r="AL39" s="20"/>
      <c r="AM39" s="20"/>
      <c r="AN39" s="20"/>
      <c r="AO39" s="20"/>
      <c r="AP39" s="20"/>
      <c r="AQ39" s="20"/>
      <c r="AR39" s="20"/>
      <c r="AS39" s="20"/>
      <c r="AT39" s="20"/>
      <c r="AU39" s="20"/>
      <c r="AV39" s="20"/>
      <c r="AW39" s="20"/>
      <c r="AX39" s="20"/>
      <c r="AY39" s="20"/>
      <c r="AZ39" s="20"/>
      <c r="BA39" s="20"/>
      <c r="BB39" s="20"/>
      <c r="BC39" s="20"/>
      <c r="BD39" s="20"/>
    </row>
    <row r="40" spans="1:56" ht="15" customHeight="1" x14ac:dyDescent="0.2">
      <c r="A40" s="16"/>
      <c r="B40" s="17" t="s">
        <v>46</v>
      </c>
      <c r="C40" s="337">
        <v>4</v>
      </c>
      <c r="D40" s="337">
        <v>7</v>
      </c>
      <c r="E40" s="337">
        <v>0</v>
      </c>
      <c r="F40" s="349">
        <v>11</v>
      </c>
      <c r="G40" s="349"/>
      <c r="H40" s="337">
        <v>2</v>
      </c>
      <c r="I40" s="337">
        <v>1</v>
      </c>
      <c r="J40" s="337">
        <v>0</v>
      </c>
      <c r="K40" s="349">
        <v>3</v>
      </c>
      <c r="L40" s="349"/>
      <c r="M40" s="337">
        <v>15</v>
      </c>
      <c r="N40" s="337">
        <v>27</v>
      </c>
      <c r="O40" s="337">
        <v>0</v>
      </c>
      <c r="P40" s="349">
        <v>42</v>
      </c>
      <c r="Q40" s="349"/>
      <c r="R40" s="337">
        <v>7</v>
      </c>
      <c r="S40" s="337">
        <v>77</v>
      </c>
      <c r="T40" s="337">
        <v>0</v>
      </c>
      <c r="U40" s="349">
        <v>84</v>
      </c>
      <c r="V40" s="349"/>
      <c r="W40" s="337">
        <v>7</v>
      </c>
      <c r="X40" s="337">
        <v>2</v>
      </c>
      <c r="Y40" s="337">
        <v>0</v>
      </c>
      <c r="Z40" s="349">
        <v>9</v>
      </c>
      <c r="AA40" s="349"/>
      <c r="AB40" s="337">
        <v>0</v>
      </c>
      <c r="AC40" s="337">
        <v>0</v>
      </c>
      <c r="AD40" s="337">
        <v>0</v>
      </c>
      <c r="AE40" s="349">
        <v>0</v>
      </c>
      <c r="AF40" s="349"/>
      <c r="AG40" s="349">
        <f t="shared" si="2"/>
        <v>35</v>
      </c>
      <c r="AH40" s="349">
        <f t="shared" si="1"/>
        <v>114</v>
      </c>
      <c r="AI40" s="349">
        <f t="shared" si="1"/>
        <v>0</v>
      </c>
      <c r="AJ40" s="427">
        <f t="shared" si="1"/>
        <v>149</v>
      </c>
      <c r="AK40" s="20"/>
      <c r="AL40" s="20"/>
      <c r="AM40" s="20"/>
      <c r="AN40" s="20"/>
      <c r="AO40" s="20"/>
      <c r="AP40" s="20"/>
      <c r="AQ40" s="20"/>
      <c r="AR40" s="20"/>
      <c r="AS40" s="20"/>
      <c r="AT40" s="20"/>
      <c r="AU40" s="20"/>
      <c r="AV40" s="20"/>
      <c r="AW40" s="20"/>
      <c r="AX40" s="20"/>
      <c r="AY40" s="20"/>
      <c r="AZ40" s="20"/>
      <c r="BA40" s="20"/>
      <c r="BB40" s="20"/>
      <c r="BC40" s="20"/>
      <c r="BD40" s="20"/>
    </row>
    <row r="41" spans="1:56" ht="15" customHeight="1" x14ac:dyDescent="0.2">
      <c r="A41" s="16"/>
      <c r="B41" s="17" t="s">
        <v>47</v>
      </c>
      <c r="C41" s="337">
        <v>2</v>
      </c>
      <c r="D41" s="337">
        <v>4</v>
      </c>
      <c r="E41" s="337">
        <v>0</v>
      </c>
      <c r="F41" s="349">
        <v>6</v>
      </c>
      <c r="G41" s="349"/>
      <c r="H41" s="337">
        <v>2</v>
      </c>
      <c r="I41" s="337">
        <v>5</v>
      </c>
      <c r="J41" s="337">
        <v>0</v>
      </c>
      <c r="K41" s="349">
        <v>7</v>
      </c>
      <c r="L41" s="349"/>
      <c r="M41" s="337">
        <v>31</v>
      </c>
      <c r="N41" s="337">
        <v>33</v>
      </c>
      <c r="O41" s="337">
        <v>0</v>
      </c>
      <c r="P41" s="349">
        <v>64</v>
      </c>
      <c r="Q41" s="349"/>
      <c r="R41" s="337">
        <v>16</v>
      </c>
      <c r="S41" s="337">
        <v>67</v>
      </c>
      <c r="T41" s="337">
        <v>0</v>
      </c>
      <c r="U41" s="349">
        <v>83</v>
      </c>
      <c r="V41" s="349"/>
      <c r="W41" s="337">
        <v>8</v>
      </c>
      <c r="X41" s="337">
        <v>2</v>
      </c>
      <c r="Y41" s="337">
        <v>0</v>
      </c>
      <c r="Z41" s="349">
        <v>10</v>
      </c>
      <c r="AA41" s="349"/>
      <c r="AB41" s="337">
        <v>0</v>
      </c>
      <c r="AC41" s="337">
        <v>0</v>
      </c>
      <c r="AD41" s="337">
        <v>0</v>
      </c>
      <c r="AE41" s="349">
        <v>0</v>
      </c>
      <c r="AF41" s="349"/>
      <c r="AG41" s="349">
        <f t="shared" si="2"/>
        <v>59</v>
      </c>
      <c r="AH41" s="349">
        <f t="shared" si="1"/>
        <v>111</v>
      </c>
      <c r="AI41" s="349">
        <f t="shared" si="1"/>
        <v>0</v>
      </c>
      <c r="AJ41" s="427">
        <f t="shared" si="1"/>
        <v>170</v>
      </c>
      <c r="AK41" s="20"/>
      <c r="AL41" s="20"/>
      <c r="AM41" s="20"/>
      <c r="AN41" s="20"/>
      <c r="AO41" s="20"/>
      <c r="AP41" s="20"/>
      <c r="AQ41" s="20"/>
      <c r="AR41" s="20"/>
      <c r="AS41" s="20"/>
      <c r="AT41" s="20"/>
      <c r="AU41" s="20"/>
      <c r="AV41" s="20"/>
      <c r="AW41" s="20"/>
      <c r="AX41" s="20"/>
      <c r="AY41" s="20"/>
      <c r="AZ41" s="20"/>
      <c r="BA41" s="20"/>
      <c r="BB41" s="20"/>
      <c r="BC41" s="20"/>
      <c r="BD41" s="20"/>
    </row>
    <row r="42" spans="1:56" ht="15" customHeight="1" x14ac:dyDescent="0.2">
      <c r="A42" s="16"/>
      <c r="B42" s="17" t="s">
        <v>273</v>
      </c>
      <c r="C42" s="337" t="s">
        <v>22</v>
      </c>
      <c r="D42" s="337" t="s">
        <v>22</v>
      </c>
      <c r="E42" s="337" t="s">
        <v>22</v>
      </c>
      <c r="F42" s="349" t="s">
        <v>22</v>
      </c>
      <c r="G42" s="349"/>
      <c r="H42" s="337" t="s">
        <v>22</v>
      </c>
      <c r="I42" s="337" t="s">
        <v>22</v>
      </c>
      <c r="J42" s="337" t="s">
        <v>22</v>
      </c>
      <c r="K42" s="349" t="s">
        <v>22</v>
      </c>
      <c r="L42" s="349"/>
      <c r="M42" s="337" t="s">
        <v>22</v>
      </c>
      <c r="N42" s="337" t="s">
        <v>22</v>
      </c>
      <c r="O42" s="337" t="s">
        <v>22</v>
      </c>
      <c r="P42" s="349" t="s">
        <v>22</v>
      </c>
      <c r="Q42" s="349"/>
      <c r="R42" s="337" t="s">
        <v>22</v>
      </c>
      <c r="S42" s="337" t="s">
        <v>22</v>
      </c>
      <c r="T42" s="337" t="s">
        <v>22</v>
      </c>
      <c r="U42" s="349" t="s">
        <v>22</v>
      </c>
      <c r="V42" s="349"/>
      <c r="W42" s="337" t="s">
        <v>22</v>
      </c>
      <c r="X42" s="337" t="s">
        <v>22</v>
      </c>
      <c r="Y42" s="337" t="s">
        <v>22</v>
      </c>
      <c r="Z42" s="349" t="s">
        <v>22</v>
      </c>
      <c r="AA42" s="349"/>
      <c r="AB42" s="337" t="s">
        <v>22</v>
      </c>
      <c r="AC42" s="337" t="s">
        <v>22</v>
      </c>
      <c r="AD42" s="337" t="s">
        <v>22</v>
      </c>
      <c r="AE42" s="349" t="s">
        <v>22</v>
      </c>
      <c r="AF42" s="349"/>
      <c r="AG42" s="349" t="s">
        <v>22</v>
      </c>
      <c r="AH42" s="349" t="s">
        <v>22</v>
      </c>
      <c r="AI42" s="349" t="s">
        <v>22</v>
      </c>
      <c r="AJ42" s="427" t="s">
        <v>22</v>
      </c>
      <c r="AK42" s="20"/>
      <c r="AL42" s="20"/>
      <c r="AM42" s="20"/>
      <c r="AN42" s="20"/>
      <c r="AO42" s="20"/>
      <c r="AP42" s="20"/>
      <c r="AQ42" s="20"/>
      <c r="AR42" s="20"/>
      <c r="AS42" s="20"/>
      <c r="AT42" s="20"/>
      <c r="AU42" s="20"/>
      <c r="AV42" s="20"/>
      <c r="AW42" s="20"/>
      <c r="AX42" s="20"/>
      <c r="AY42" s="20"/>
      <c r="AZ42" s="20"/>
      <c r="BA42" s="20"/>
      <c r="BB42" s="20"/>
      <c r="BC42" s="20"/>
      <c r="BD42" s="20"/>
    </row>
    <row r="43" spans="1:56" ht="15" customHeight="1" x14ac:dyDescent="0.2">
      <c r="A43" s="16"/>
      <c r="B43" s="17" t="s">
        <v>274</v>
      </c>
      <c r="C43" s="337" t="s">
        <v>22</v>
      </c>
      <c r="D43" s="337" t="s">
        <v>22</v>
      </c>
      <c r="E43" s="337" t="s">
        <v>22</v>
      </c>
      <c r="F43" s="349" t="s">
        <v>22</v>
      </c>
      <c r="G43" s="349"/>
      <c r="H43" s="337" t="s">
        <v>22</v>
      </c>
      <c r="I43" s="337" t="s">
        <v>22</v>
      </c>
      <c r="J43" s="337" t="s">
        <v>22</v>
      </c>
      <c r="K43" s="349" t="s">
        <v>22</v>
      </c>
      <c r="L43" s="349"/>
      <c r="M43" s="337" t="s">
        <v>22</v>
      </c>
      <c r="N43" s="337" t="s">
        <v>22</v>
      </c>
      <c r="O43" s="337" t="s">
        <v>22</v>
      </c>
      <c r="P43" s="349" t="s">
        <v>22</v>
      </c>
      <c r="Q43" s="349"/>
      <c r="R43" s="337" t="s">
        <v>22</v>
      </c>
      <c r="S43" s="337" t="s">
        <v>22</v>
      </c>
      <c r="T43" s="337" t="s">
        <v>22</v>
      </c>
      <c r="U43" s="349" t="s">
        <v>22</v>
      </c>
      <c r="V43" s="349"/>
      <c r="W43" s="337" t="s">
        <v>22</v>
      </c>
      <c r="X43" s="337" t="s">
        <v>22</v>
      </c>
      <c r="Y43" s="337" t="s">
        <v>22</v>
      </c>
      <c r="Z43" s="349" t="s">
        <v>22</v>
      </c>
      <c r="AA43" s="349"/>
      <c r="AB43" s="337" t="s">
        <v>22</v>
      </c>
      <c r="AC43" s="337" t="s">
        <v>22</v>
      </c>
      <c r="AD43" s="337" t="s">
        <v>22</v>
      </c>
      <c r="AE43" s="349" t="s">
        <v>22</v>
      </c>
      <c r="AF43" s="349"/>
      <c r="AG43" s="349" t="s">
        <v>22</v>
      </c>
      <c r="AH43" s="349" t="s">
        <v>22</v>
      </c>
      <c r="AI43" s="349" t="s">
        <v>22</v>
      </c>
      <c r="AJ43" s="427" t="s">
        <v>22</v>
      </c>
      <c r="AK43" s="20"/>
      <c r="AL43" s="20"/>
      <c r="AM43" s="20"/>
      <c r="AN43" s="20"/>
      <c r="AO43" s="20"/>
      <c r="AP43" s="20"/>
      <c r="AQ43" s="20"/>
      <c r="AR43" s="20"/>
      <c r="AS43" s="20"/>
      <c r="AT43" s="20"/>
      <c r="AU43" s="20"/>
      <c r="AV43" s="20"/>
      <c r="AW43" s="20"/>
      <c r="AX43" s="20"/>
      <c r="AY43" s="20"/>
      <c r="AZ43" s="20"/>
      <c r="BA43" s="20"/>
      <c r="BB43" s="20"/>
      <c r="BC43" s="20"/>
      <c r="BD43" s="20"/>
    </row>
    <row r="44" spans="1:56" ht="15" customHeight="1" x14ac:dyDescent="0.2">
      <c r="A44" s="16"/>
      <c r="B44" s="17" t="s">
        <v>275</v>
      </c>
      <c r="C44" s="337" t="s">
        <v>22</v>
      </c>
      <c r="D44" s="337" t="s">
        <v>22</v>
      </c>
      <c r="E44" s="337" t="s">
        <v>22</v>
      </c>
      <c r="F44" s="349" t="s">
        <v>22</v>
      </c>
      <c r="G44" s="349"/>
      <c r="H44" s="337" t="s">
        <v>22</v>
      </c>
      <c r="I44" s="337" t="s">
        <v>22</v>
      </c>
      <c r="J44" s="337" t="s">
        <v>22</v>
      </c>
      <c r="K44" s="349" t="s">
        <v>22</v>
      </c>
      <c r="L44" s="349"/>
      <c r="M44" s="337" t="s">
        <v>22</v>
      </c>
      <c r="N44" s="337" t="s">
        <v>22</v>
      </c>
      <c r="O44" s="337" t="s">
        <v>22</v>
      </c>
      <c r="P44" s="349" t="s">
        <v>22</v>
      </c>
      <c r="Q44" s="349"/>
      <c r="R44" s="337" t="s">
        <v>22</v>
      </c>
      <c r="S44" s="337" t="s">
        <v>22</v>
      </c>
      <c r="T44" s="337" t="s">
        <v>22</v>
      </c>
      <c r="U44" s="349" t="s">
        <v>22</v>
      </c>
      <c r="V44" s="349"/>
      <c r="W44" s="337" t="s">
        <v>22</v>
      </c>
      <c r="X44" s="337" t="s">
        <v>22</v>
      </c>
      <c r="Y44" s="337" t="s">
        <v>22</v>
      </c>
      <c r="Z44" s="349" t="s">
        <v>22</v>
      </c>
      <c r="AA44" s="349"/>
      <c r="AB44" s="337" t="s">
        <v>22</v>
      </c>
      <c r="AC44" s="337" t="s">
        <v>22</v>
      </c>
      <c r="AD44" s="337" t="s">
        <v>22</v>
      </c>
      <c r="AE44" s="349" t="s">
        <v>22</v>
      </c>
      <c r="AF44" s="349"/>
      <c r="AG44" s="349" t="s">
        <v>22</v>
      </c>
      <c r="AH44" s="349" t="s">
        <v>22</v>
      </c>
      <c r="AI44" s="349" t="s">
        <v>22</v>
      </c>
      <c r="AJ44" s="427" t="s">
        <v>22</v>
      </c>
      <c r="AK44" s="20"/>
      <c r="AL44" s="20"/>
      <c r="AM44" s="20"/>
      <c r="AN44" s="20"/>
      <c r="AO44" s="20"/>
      <c r="AP44" s="20"/>
      <c r="AQ44" s="20"/>
      <c r="AR44" s="20"/>
      <c r="AS44" s="20"/>
      <c r="AT44" s="20"/>
      <c r="AU44" s="20"/>
      <c r="AV44" s="20"/>
      <c r="AW44" s="20"/>
      <c r="AX44" s="20"/>
      <c r="AY44" s="20"/>
      <c r="AZ44" s="20"/>
      <c r="BA44" s="20"/>
      <c r="BB44" s="20"/>
      <c r="BC44" s="20"/>
      <c r="BD44" s="20"/>
    </row>
    <row r="45" spans="1:56" ht="15" customHeight="1" x14ac:dyDescent="0.2">
      <c r="A45" s="16"/>
      <c r="B45" s="17" t="s">
        <v>51</v>
      </c>
      <c r="C45" s="337">
        <v>13</v>
      </c>
      <c r="D45" s="337">
        <v>13</v>
      </c>
      <c r="E45" s="337">
        <v>0</v>
      </c>
      <c r="F45" s="349">
        <v>26</v>
      </c>
      <c r="G45" s="349"/>
      <c r="H45" s="337">
        <v>1</v>
      </c>
      <c r="I45" s="337">
        <v>12</v>
      </c>
      <c r="J45" s="337">
        <v>0</v>
      </c>
      <c r="K45" s="349">
        <v>13</v>
      </c>
      <c r="L45" s="349"/>
      <c r="M45" s="337">
        <v>29</v>
      </c>
      <c r="N45" s="337">
        <v>52</v>
      </c>
      <c r="O45" s="337">
        <v>0</v>
      </c>
      <c r="P45" s="349">
        <v>81</v>
      </c>
      <c r="Q45" s="349"/>
      <c r="R45" s="337">
        <v>17</v>
      </c>
      <c r="S45" s="337">
        <v>100</v>
      </c>
      <c r="T45" s="337">
        <v>0</v>
      </c>
      <c r="U45" s="349">
        <v>117</v>
      </c>
      <c r="V45" s="349"/>
      <c r="W45" s="337">
        <v>9</v>
      </c>
      <c r="X45" s="337">
        <v>8</v>
      </c>
      <c r="Y45" s="337">
        <v>0</v>
      </c>
      <c r="Z45" s="349">
        <v>17</v>
      </c>
      <c r="AA45" s="349"/>
      <c r="AB45" s="337">
        <v>0</v>
      </c>
      <c r="AC45" s="337">
        <v>0</v>
      </c>
      <c r="AD45" s="337">
        <v>0</v>
      </c>
      <c r="AE45" s="349">
        <v>0</v>
      </c>
      <c r="AF45" s="349"/>
      <c r="AG45" s="349">
        <f t="shared" si="2"/>
        <v>69</v>
      </c>
      <c r="AH45" s="349">
        <f t="shared" si="1"/>
        <v>185</v>
      </c>
      <c r="AI45" s="349">
        <f t="shared" si="1"/>
        <v>0</v>
      </c>
      <c r="AJ45" s="427">
        <f t="shared" si="1"/>
        <v>254</v>
      </c>
      <c r="AK45" s="20"/>
      <c r="AL45" s="20"/>
      <c r="AM45" s="20"/>
      <c r="AN45" s="20"/>
      <c r="AO45" s="20"/>
      <c r="AP45" s="20"/>
      <c r="AQ45" s="20"/>
      <c r="AR45" s="20"/>
      <c r="AS45" s="20"/>
      <c r="AT45" s="20"/>
      <c r="AU45" s="20"/>
      <c r="AV45" s="20"/>
      <c r="AW45" s="20"/>
      <c r="AX45" s="20"/>
      <c r="AY45" s="20"/>
      <c r="AZ45" s="20"/>
      <c r="BA45" s="20"/>
      <c r="BB45" s="20"/>
      <c r="BC45" s="20"/>
      <c r="BD45" s="20"/>
    </row>
    <row r="46" spans="1:56" ht="15" customHeight="1" x14ac:dyDescent="0.2">
      <c r="A46" s="16"/>
      <c r="B46" s="17" t="s">
        <v>76</v>
      </c>
      <c r="C46" s="337">
        <v>3</v>
      </c>
      <c r="D46" s="337">
        <v>28</v>
      </c>
      <c r="E46" s="337">
        <v>0</v>
      </c>
      <c r="F46" s="349">
        <v>31</v>
      </c>
      <c r="G46" s="349"/>
      <c r="H46" s="337">
        <v>9</v>
      </c>
      <c r="I46" s="337">
        <v>17</v>
      </c>
      <c r="J46" s="337">
        <v>0</v>
      </c>
      <c r="K46" s="349">
        <v>26</v>
      </c>
      <c r="L46" s="349"/>
      <c r="M46" s="337">
        <v>80</v>
      </c>
      <c r="N46" s="337">
        <v>113</v>
      </c>
      <c r="O46" s="337">
        <v>0</v>
      </c>
      <c r="P46" s="349">
        <v>193</v>
      </c>
      <c r="Q46" s="349"/>
      <c r="R46" s="337">
        <v>25</v>
      </c>
      <c r="S46" s="337">
        <v>107</v>
      </c>
      <c r="T46" s="337">
        <v>0</v>
      </c>
      <c r="U46" s="349">
        <v>132</v>
      </c>
      <c r="V46" s="349"/>
      <c r="W46" s="337">
        <v>22</v>
      </c>
      <c r="X46" s="337">
        <v>7</v>
      </c>
      <c r="Y46" s="337">
        <v>0</v>
      </c>
      <c r="Z46" s="349">
        <v>29</v>
      </c>
      <c r="AA46" s="349"/>
      <c r="AB46" s="337">
        <v>94</v>
      </c>
      <c r="AC46" s="337">
        <v>61</v>
      </c>
      <c r="AD46" s="337">
        <v>0</v>
      </c>
      <c r="AE46" s="349">
        <v>155</v>
      </c>
      <c r="AF46" s="349"/>
      <c r="AG46" s="349">
        <f t="shared" si="2"/>
        <v>233</v>
      </c>
      <c r="AH46" s="349">
        <f t="shared" si="1"/>
        <v>333</v>
      </c>
      <c r="AI46" s="349">
        <f t="shared" si="1"/>
        <v>0</v>
      </c>
      <c r="AJ46" s="427">
        <f t="shared" si="1"/>
        <v>566</v>
      </c>
      <c r="AK46" s="20"/>
      <c r="AL46" s="20"/>
      <c r="AM46" s="20"/>
      <c r="AN46" s="20"/>
      <c r="AO46" s="20"/>
      <c r="AP46" s="20"/>
      <c r="AQ46" s="20"/>
      <c r="AR46" s="20"/>
      <c r="AS46" s="20"/>
      <c r="AT46" s="20"/>
      <c r="AU46" s="20"/>
      <c r="AV46" s="20"/>
      <c r="AW46" s="20"/>
      <c r="AX46" s="20"/>
      <c r="AY46" s="20"/>
      <c r="AZ46" s="20"/>
      <c r="BA46" s="20"/>
      <c r="BB46" s="20"/>
      <c r="BC46" s="20"/>
      <c r="BD46" s="20"/>
    </row>
    <row r="47" spans="1:56" ht="15" x14ac:dyDescent="0.2">
      <c r="A47" s="16"/>
      <c r="B47" s="17" t="s">
        <v>276</v>
      </c>
      <c r="C47" s="337" t="s">
        <v>22</v>
      </c>
      <c r="D47" s="337" t="s">
        <v>22</v>
      </c>
      <c r="E47" s="337" t="s">
        <v>22</v>
      </c>
      <c r="F47" s="349" t="s">
        <v>22</v>
      </c>
      <c r="G47" s="349"/>
      <c r="H47" s="337" t="s">
        <v>22</v>
      </c>
      <c r="I47" s="337" t="s">
        <v>22</v>
      </c>
      <c r="J47" s="337" t="s">
        <v>22</v>
      </c>
      <c r="K47" s="349" t="s">
        <v>22</v>
      </c>
      <c r="L47" s="349"/>
      <c r="M47" s="337" t="s">
        <v>22</v>
      </c>
      <c r="N47" s="337" t="s">
        <v>22</v>
      </c>
      <c r="O47" s="337" t="s">
        <v>22</v>
      </c>
      <c r="P47" s="349" t="s">
        <v>22</v>
      </c>
      <c r="Q47" s="349"/>
      <c r="R47" s="337" t="s">
        <v>22</v>
      </c>
      <c r="S47" s="337" t="s">
        <v>22</v>
      </c>
      <c r="T47" s="337" t="s">
        <v>22</v>
      </c>
      <c r="U47" s="349" t="s">
        <v>22</v>
      </c>
      <c r="V47" s="349"/>
      <c r="W47" s="337" t="s">
        <v>22</v>
      </c>
      <c r="X47" s="337" t="s">
        <v>22</v>
      </c>
      <c r="Y47" s="337" t="s">
        <v>22</v>
      </c>
      <c r="Z47" s="349" t="s">
        <v>22</v>
      </c>
      <c r="AA47" s="349"/>
      <c r="AB47" s="337" t="s">
        <v>22</v>
      </c>
      <c r="AC47" s="337" t="s">
        <v>22</v>
      </c>
      <c r="AD47" s="337" t="s">
        <v>22</v>
      </c>
      <c r="AE47" s="349" t="s">
        <v>22</v>
      </c>
      <c r="AF47" s="349"/>
      <c r="AG47" s="349" t="s">
        <v>22</v>
      </c>
      <c r="AH47" s="349" t="s">
        <v>22</v>
      </c>
      <c r="AI47" s="349" t="s">
        <v>22</v>
      </c>
      <c r="AJ47" s="427" t="s">
        <v>22</v>
      </c>
      <c r="AK47" s="20"/>
      <c r="AL47" s="20"/>
      <c r="AM47" s="20"/>
      <c r="AN47" s="20"/>
      <c r="AO47" s="20"/>
      <c r="AP47" s="20"/>
      <c r="AQ47" s="20"/>
      <c r="AR47" s="20"/>
      <c r="AS47" s="20"/>
      <c r="AT47" s="20"/>
      <c r="AU47" s="20"/>
      <c r="AV47" s="20"/>
      <c r="AW47" s="20"/>
      <c r="AX47" s="20"/>
      <c r="AY47" s="20"/>
      <c r="AZ47" s="20"/>
      <c r="BA47" s="20"/>
      <c r="BB47" s="20"/>
      <c r="BC47" s="20"/>
      <c r="BD47" s="20"/>
    </row>
    <row r="48" spans="1:56" ht="15" x14ac:dyDescent="0.2">
      <c r="A48" s="16"/>
      <c r="B48" s="17" t="s">
        <v>277</v>
      </c>
      <c r="C48" s="337" t="s">
        <v>22</v>
      </c>
      <c r="D48" s="337" t="s">
        <v>22</v>
      </c>
      <c r="E48" s="337" t="s">
        <v>22</v>
      </c>
      <c r="F48" s="349" t="s">
        <v>22</v>
      </c>
      <c r="G48" s="349"/>
      <c r="H48" s="337" t="s">
        <v>22</v>
      </c>
      <c r="I48" s="337" t="s">
        <v>22</v>
      </c>
      <c r="J48" s="337" t="s">
        <v>22</v>
      </c>
      <c r="K48" s="349" t="s">
        <v>22</v>
      </c>
      <c r="L48" s="349"/>
      <c r="M48" s="337" t="s">
        <v>22</v>
      </c>
      <c r="N48" s="337" t="s">
        <v>22</v>
      </c>
      <c r="O48" s="337" t="s">
        <v>22</v>
      </c>
      <c r="P48" s="349" t="s">
        <v>22</v>
      </c>
      <c r="Q48" s="349"/>
      <c r="R48" s="337" t="s">
        <v>22</v>
      </c>
      <c r="S48" s="337" t="s">
        <v>22</v>
      </c>
      <c r="T48" s="337" t="s">
        <v>22</v>
      </c>
      <c r="U48" s="349" t="s">
        <v>22</v>
      </c>
      <c r="V48" s="349"/>
      <c r="W48" s="337" t="s">
        <v>22</v>
      </c>
      <c r="X48" s="337" t="s">
        <v>22</v>
      </c>
      <c r="Y48" s="337" t="s">
        <v>22</v>
      </c>
      <c r="Z48" s="349" t="s">
        <v>22</v>
      </c>
      <c r="AA48" s="349"/>
      <c r="AB48" s="337" t="s">
        <v>22</v>
      </c>
      <c r="AC48" s="337" t="s">
        <v>22</v>
      </c>
      <c r="AD48" s="337" t="s">
        <v>22</v>
      </c>
      <c r="AE48" s="349" t="s">
        <v>22</v>
      </c>
      <c r="AF48" s="349"/>
      <c r="AG48" s="349" t="s">
        <v>22</v>
      </c>
      <c r="AH48" s="349" t="s">
        <v>22</v>
      </c>
      <c r="AI48" s="349" t="s">
        <v>22</v>
      </c>
      <c r="AJ48" s="427" t="s">
        <v>22</v>
      </c>
      <c r="AK48" s="20"/>
      <c r="AL48" s="20"/>
      <c r="AM48" s="20"/>
      <c r="AN48" s="20"/>
      <c r="AO48" s="20"/>
      <c r="AP48" s="20"/>
      <c r="AQ48" s="20"/>
      <c r="AR48" s="20"/>
      <c r="AS48" s="20"/>
      <c r="AT48" s="20"/>
      <c r="AU48" s="20"/>
      <c r="AV48" s="20"/>
      <c r="AW48" s="20"/>
      <c r="AX48" s="20"/>
      <c r="AY48" s="20"/>
      <c r="AZ48" s="20"/>
      <c r="BA48" s="20"/>
      <c r="BB48" s="20"/>
      <c r="BC48" s="20"/>
      <c r="BD48" s="20"/>
    </row>
    <row r="49" spans="1:56" x14ac:dyDescent="0.2">
      <c r="A49" s="54"/>
      <c r="B49" s="55"/>
      <c r="C49" s="428"/>
      <c r="D49" s="428"/>
      <c r="E49" s="428"/>
      <c r="F49" s="429"/>
      <c r="G49" s="429"/>
      <c r="H49" s="428"/>
      <c r="I49" s="428"/>
      <c r="J49" s="428"/>
      <c r="K49" s="429"/>
      <c r="L49" s="429"/>
      <c r="M49" s="428"/>
      <c r="N49" s="428"/>
      <c r="O49" s="428"/>
      <c r="P49" s="429"/>
      <c r="Q49" s="429"/>
      <c r="R49" s="428"/>
      <c r="S49" s="428"/>
      <c r="T49" s="428"/>
      <c r="U49" s="429"/>
      <c r="V49" s="429"/>
      <c r="W49" s="428"/>
      <c r="X49" s="428"/>
      <c r="Y49" s="428"/>
      <c r="Z49" s="429"/>
      <c r="AA49" s="429"/>
      <c r="AB49" s="428"/>
      <c r="AC49" s="428"/>
      <c r="AD49" s="428"/>
      <c r="AE49" s="429"/>
      <c r="AF49" s="429"/>
      <c r="AG49" s="429"/>
      <c r="AH49" s="429"/>
      <c r="AI49" s="429"/>
      <c r="AJ49" s="430"/>
      <c r="AK49" s="20"/>
      <c r="AL49" s="20"/>
      <c r="AM49" s="20"/>
      <c r="AN49" s="20"/>
      <c r="AO49" s="20"/>
      <c r="AP49" s="20"/>
      <c r="AQ49" s="20"/>
      <c r="AR49" s="20"/>
      <c r="AS49" s="20"/>
      <c r="AT49" s="20"/>
      <c r="AU49" s="20"/>
      <c r="AV49" s="20"/>
      <c r="AW49" s="20"/>
      <c r="AX49" s="20"/>
      <c r="AY49" s="20"/>
      <c r="AZ49" s="20"/>
      <c r="BA49" s="20"/>
      <c r="BB49" s="20"/>
      <c r="BC49" s="20"/>
      <c r="BD49" s="20"/>
    </row>
    <row r="50" spans="1:56" ht="30" customHeight="1" x14ac:dyDescent="0.2">
      <c r="A50" s="138"/>
      <c r="B50" s="18"/>
      <c r="C50" s="928" t="s">
        <v>278</v>
      </c>
      <c r="D50" s="928"/>
      <c r="E50" s="928"/>
      <c r="F50" s="928"/>
      <c r="G50" s="928"/>
      <c r="H50" s="928"/>
      <c r="I50" s="928"/>
      <c r="J50" s="928"/>
      <c r="K50" s="928"/>
      <c r="L50" s="928"/>
      <c r="M50" s="928"/>
      <c r="N50" s="928"/>
      <c r="O50" s="928"/>
      <c r="P50" s="928"/>
      <c r="Q50" s="928"/>
      <c r="R50" s="928"/>
      <c r="S50" s="928"/>
      <c r="T50" s="928"/>
      <c r="U50" s="928"/>
      <c r="V50" s="928"/>
      <c r="W50" s="928"/>
      <c r="X50" s="928"/>
      <c r="Y50" s="928"/>
      <c r="Z50" s="928"/>
      <c r="AA50" s="928"/>
      <c r="AB50" s="928"/>
      <c r="AC50" s="928"/>
      <c r="AD50" s="928"/>
      <c r="AE50" s="928"/>
      <c r="AF50" s="928"/>
      <c r="AG50" s="928"/>
      <c r="AH50" s="928"/>
      <c r="AI50" s="928"/>
      <c r="AJ50" s="929"/>
      <c r="AK50" s="9"/>
      <c r="AL50" s="9"/>
      <c r="AM50" s="9"/>
      <c r="AN50" s="9"/>
      <c r="AO50" s="9"/>
      <c r="AP50" s="9"/>
      <c r="AQ50" s="9"/>
      <c r="AR50" s="9"/>
      <c r="AS50" s="9"/>
      <c r="AT50" s="9"/>
      <c r="AU50" s="9"/>
      <c r="AV50" s="9"/>
      <c r="AW50" s="9"/>
      <c r="AX50" s="9"/>
      <c r="AY50" s="9"/>
      <c r="AZ50" s="9"/>
      <c r="BA50" s="9"/>
      <c r="BB50" s="9"/>
      <c r="BC50" s="9"/>
      <c r="BD50" s="9"/>
    </row>
    <row r="51" spans="1:56" ht="30" customHeight="1" x14ac:dyDescent="0.2">
      <c r="A51" s="138"/>
      <c r="B51" s="18"/>
      <c r="C51" s="954" t="s">
        <v>252</v>
      </c>
      <c r="D51" s="954"/>
      <c r="E51" s="954"/>
      <c r="F51" s="954"/>
      <c r="G51" s="25"/>
      <c r="H51" s="954" t="s">
        <v>253</v>
      </c>
      <c r="I51" s="954"/>
      <c r="J51" s="954"/>
      <c r="K51" s="954"/>
      <c r="L51" s="25"/>
      <c r="M51" s="954" t="s">
        <v>254</v>
      </c>
      <c r="N51" s="954"/>
      <c r="O51" s="954"/>
      <c r="P51" s="954"/>
      <c r="Q51" s="25"/>
      <c r="R51" s="954" t="s">
        <v>255</v>
      </c>
      <c r="S51" s="954"/>
      <c r="T51" s="954"/>
      <c r="U51" s="954"/>
      <c r="V51" s="25"/>
      <c r="W51" s="954" t="s">
        <v>256</v>
      </c>
      <c r="X51" s="954"/>
      <c r="Y51" s="954"/>
      <c r="Z51" s="954"/>
      <c r="AA51" s="25"/>
      <c r="AB51" s="954" t="s">
        <v>257</v>
      </c>
      <c r="AC51" s="954"/>
      <c r="AD51" s="954"/>
      <c r="AE51" s="954"/>
      <c r="AF51" s="25"/>
      <c r="AG51" s="954" t="s">
        <v>279</v>
      </c>
      <c r="AH51" s="954"/>
      <c r="AI51" s="954"/>
      <c r="AJ51" s="955"/>
      <c r="AK51" s="9"/>
      <c r="AL51" s="9"/>
      <c r="AM51" s="9"/>
      <c r="AN51" s="9"/>
      <c r="AO51" s="9"/>
      <c r="AP51" s="9"/>
      <c r="AQ51" s="9"/>
      <c r="AR51" s="9"/>
      <c r="AS51" s="9"/>
      <c r="AT51" s="9"/>
      <c r="AU51" s="9"/>
      <c r="AV51" s="9"/>
      <c r="AW51" s="9"/>
      <c r="AX51" s="9"/>
      <c r="AY51" s="9"/>
      <c r="AZ51" s="9"/>
      <c r="BA51" s="9"/>
      <c r="BB51" s="9"/>
      <c r="BC51" s="9"/>
      <c r="BD51" s="9"/>
    </row>
    <row r="52" spans="1:56" ht="30" customHeight="1" x14ac:dyDescent="0.2">
      <c r="A52" s="138"/>
      <c r="B52" s="18"/>
      <c r="C52" s="222" t="s">
        <v>224</v>
      </c>
      <c r="D52" s="222" t="s">
        <v>223</v>
      </c>
      <c r="E52" s="222" t="s">
        <v>119</v>
      </c>
      <c r="F52" s="222" t="s">
        <v>120</v>
      </c>
      <c r="G52" s="299"/>
      <c r="H52" s="222" t="s">
        <v>224</v>
      </c>
      <c r="I52" s="222" t="s">
        <v>223</v>
      </c>
      <c r="J52" s="222" t="s">
        <v>119</v>
      </c>
      <c r="K52" s="424" t="s">
        <v>120</v>
      </c>
      <c r="L52" s="299"/>
      <c r="M52" s="222" t="s">
        <v>224</v>
      </c>
      <c r="N52" s="222" t="s">
        <v>223</v>
      </c>
      <c r="O52" s="222" t="s">
        <v>119</v>
      </c>
      <c r="P52" s="424" t="s">
        <v>120</v>
      </c>
      <c r="Q52" s="299"/>
      <c r="R52" s="222" t="s">
        <v>224</v>
      </c>
      <c r="S52" s="222" t="s">
        <v>223</v>
      </c>
      <c r="T52" s="222" t="s">
        <v>119</v>
      </c>
      <c r="U52" s="424" t="s">
        <v>120</v>
      </c>
      <c r="V52" s="299"/>
      <c r="W52" s="222" t="s">
        <v>224</v>
      </c>
      <c r="X52" s="222" t="s">
        <v>223</v>
      </c>
      <c r="Y52" s="222" t="s">
        <v>119</v>
      </c>
      <c r="Z52" s="424" t="s">
        <v>120</v>
      </c>
      <c r="AA52" s="299"/>
      <c r="AB52" s="222" t="s">
        <v>224</v>
      </c>
      <c r="AC52" s="222" t="s">
        <v>223</v>
      </c>
      <c r="AD52" s="222" t="s">
        <v>119</v>
      </c>
      <c r="AE52" s="424" t="s">
        <v>120</v>
      </c>
      <c r="AF52" s="299"/>
      <c r="AG52" s="222" t="s">
        <v>224</v>
      </c>
      <c r="AH52" s="222" t="s">
        <v>223</v>
      </c>
      <c r="AI52" s="222" t="s">
        <v>119</v>
      </c>
      <c r="AJ52" s="225" t="s">
        <v>120</v>
      </c>
      <c r="AK52" s="9"/>
      <c r="AL52" s="9"/>
      <c r="AM52" s="9"/>
      <c r="AN52" s="9"/>
      <c r="AO52" s="9"/>
      <c r="AP52" s="9"/>
      <c r="AQ52" s="9"/>
      <c r="AR52" s="9"/>
      <c r="AS52" s="9"/>
      <c r="AT52" s="9"/>
      <c r="AU52" s="9"/>
      <c r="AV52" s="9"/>
      <c r="AW52" s="9"/>
      <c r="AX52" s="9"/>
      <c r="AY52" s="9"/>
      <c r="AZ52" s="9"/>
      <c r="BA52" s="9"/>
      <c r="BB52" s="9"/>
      <c r="BC52" s="9"/>
      <c r="BD52" s="9"/>
    </row>
    <row r="53" spans="1:56" ht="30" customHeight="1" x14ac:dyDescent="0.2">
      <c r="A53" s="172" t="s">
        <v>11</v>
      </c>
      <c r="B53" s="134"/>
      <c r="C53" s="250">
        <f>(C6/$AG6)*100</f>
        <v>7.484168105929764</v>
      </c>
      <c r="D53" s="250">
        <f>(D6/$AH6)*100</f>
        <v>8.0967741935483861</v>
      </c>
      <c r="E53" s="250">
        <f>(E6/$AI6)*100</f>
        <v>16.290726817042607</v>
      </c>
      <c r="F53" s="250">
        <f ca="1">(F6/$AJ6)*100</f>
        <v>8.879155882938484</v>
      </c>
      <c r="G53" s="695"/>
      <c r="H53" s="250">
        <f>(H6/$AG6)*100</f>
        <v>5.4691997697179042</v>
      </c>
      <c r="I53" s="250">
        <f>(I6/$AH6)*100</f>
        <v>4.967741935483871</v>
      </c>
      <c r="J53" s="250">
        <f>(J6/$AI6)*100</f>
        <v>13.784461152882205</v>
      </c>
      <c r="K53" s="250">
        <f ca="1">(K6/$AJ6)*100</f>
        <v>6.0521600637069479</v>
      </c>
      <c r="L53" s="695"/>
      <c r="M53" s="250">
        <f>(M6/$AG6)*100</f>
        <v>45.25043177892919</v>
      </c>
      <c r="N53" s="250">
        <f>(N6/$AH6)*100</f>
        <v>34.483870967741936</v>
      </c>
      <c r="O53" s="250">
        <f>(O6/$AI6)*100</f>
        <v>16.290726817042607</v>
      </c>
      <c r="P53" s="250">
        <f ca="1">(P6/$AJ6)*100</f>
        <v>38.224168823412299</v>
      </c>
      <c r="Q53" s="695"/>
      <c r="R53" s="250">
        <f>(R6/$AG6)*100</f>
        <v>28.267127230857803</v>
      </c>
      <c r="S53" s="250">
        <f>(S6/$AH6)*100</f>
        <v>49.451612903225808</v>
      </c>
      <c r="T53" s="250">
        <f>(T6/$AI6)*100</f>
        <v>42.105263157894733</v>
      </c>
      <c r="U53" s="250">
        <f ca="1">(U6/$AJ6)*100</f>
        <v>39.617758311765876</v>
      </c>
      <c r="V53" s="695"/>
      <c r="W53" s="250">
        <f>(W6/$AG6)*100</f>
        <v>13.529073114565342</v>
      </c>
      <c r="X53" s="250">
        <f>(X6/$AH6)*100</f>
        <v>3</v>
      </c>
      <c r="Y53" s="250">
        <f>(Y6/$AI6)*100</f>
        <v>11.528822055137844</v>
      </c>
      <c r="Z53" s="250">
        <f ca="1">(Z6/$AJ6)*100</f>
        <v>7.2267569181763882</v>
      </c>
      <c r="AA53" s="695"/>
      <c r="AB53" s="250">
        <f>(AB6/$AG6)*100</f>
        <v>103.68451352907312</v>
      </c>
      <c r="AC53" s="250">
        <f>(AC6/$AH6)*100</f>
        <v>18</v>
      </c>
      <c r="AD53" s="250">
        <f>(AD6/$AI6)*100</f>
        <v>0</v>
      </c>
      <c r="AE53" s="250">
        <f ca="1">(AE6/$AJ6)*100</f>
        <v>46.963965757515432</v>
      </c>
      <c r="AF53" s="695"/>
      <c r="AG53" s="717">
        <f>(AG6/$AG6)*100</f>
        <v>100</v>
      </c>
      <c r="AH53" s="717">
        <f>(AH6/$AH6)*100</f>
        <v>100</v>
      </c>
      <c r="AI53" s="717">
        <f>(AI6/$AI6)*100</f>
        <v>100</v>
      </c>
      <c r="AJ53" s="718">
        <f ca="1">(AJ6/$AJ6)*100</f>
        <v>100</v>
      </c>
      <c r="AK53" s="10"/>
      <c r="AL53" s="10"/>
      <c r="AM53" s="10"/>
      <c r="AN53" s="10"/>
      <c r="AO53" s="10"/>
      <c r="AP53" s="10"/>
      <c r="AQ53" s="10"/>
      <c r="AR53" s="10"/>
      <c r="AS53" s="10"/>
      <c r="AT53" s="10"/>
      <c r="AU53" s="10"/>
      <c r="AV53" s="10"/>
      <c r="AW53" s="10"/>
      <c r="AX53" s="10"/>
      <c r="AY53" s="10"/>
      <c r="AZ53" s="10"/>
      <c r="BA53" s="10"/>
      <c r="BB53" s="10"/>
      <c r="BC53" s="10"/>
      <c r="BD53" s="10"/>
    </row>
    <row r="54" spans="1:56" ht="15" customHeight="1" x14ac:dyDescent="0.2">
      <c r="A54" s="16"/>
      <c r="B54" s="17" t="s">
        <v>259</v>
      </c>
      <c r="C54" s="719" t="s">
        <v>89</v>
      </c>
      <c r="D54" s="719" t="s">
        <v>89</v>
      </c>
      <c r="E54" s="719" t="s">
        <v>89</v>
      </c>
      <c r="F54" s="719" t="s">
        <v>89</v>
      </c>
      <c r="G54" s="143"/>
      <c r="H54" s="719" t="s">
        <v>89</v>
      </c>
      <c r="I54" s="719" t="s">
        <v>89</v>
      </c>
      <c r="J54" s="719" t="s">
        <v>89</v>
      </c>
      <c r="K54" s="251" t="s">
        <v>89</v>
      </c>
      <c r="L54" s="143"/>
      <c r="M54" s="719" t="s">
        <v>89</v>
      </c>
      <c r="N54" s="719" t="s">
        <v>89</v>
      </c>
      <c r="O54" s="719" t="s">
        <v>89</v>
      </c>
      <c r="P54" s="251" t="s">
        <v>89</v>
      </c>
      <c r="Q54" s="143"/>
      <c r="R54" s="719" t="s">
        <v>89</v>
      </c>
      <c r="S54" s="719" t="s">
        <v>89</v>
      </c>
      <c r="T54" s="719" t="s">
        <v>89</v>
      </c>
      <c r="U54" s="251" t="s">
        <v>89</v>
      </c>
      <c r="V54" s="143"/>
      <c r="W54" s="719" t="s">
        <v>89</v>
      </c>
      <c r="X54" s="719" t="s">
        <v>89</v>
      </c>
      <c r="Y54" s="719" t="s">
        <v>89</v>
      </c>
      <c r="Z54" s="251" t="s">
        <v>89</v>
      </c>
      <c r="AA54" s="143"/>
      <c r="AB54" s="719" t="s">
        <v>89</v>
      </c>
      <c r="AC54" s="719" t="s">
        <v>89</v>
      </c>
      <c r="AD54" s="719" t="s">
        <v>89</v>
      </c>
      <c r="AE54" s="251" t="s">
        <v>89</v>
      </c>
      <c r="AF54" s="143"/>
      <c r="AG54" s="720" t="s">
        <v>89</v>
      </c>
      <c r="AH54" s="720" t="s">
        <v>89</v>
      </c>
      <c r="AI54" s="720" t="s">
        <v>89</v>
      </c>
      <c r="AJ54" s="252" t="s">
        <v>89</v>
      </c>
      <c r="AK54" s="20"/>
      <c r="AL54" s="20"/>
      <c r="AM54" s="20"/>
      <c r="AN54" s="20"/>
      <c r="AO54" s="20"/>
      <c r="AP54" s="20"/>
      <c r="AQ54" s="20"/>
      <c r="AR54" s="20"/>
      <c r="AS54" s="20"/>
      <c r="AT54" s="20"/>
      <c r="AU54" s="20"/>
      <c r="AV54" s="20"/>
      <c r="AW54" s="20"/>
      <c r="AX54" s="20"/>
      <c r="AY54" s="20"/>
      <c r="AZ54" s="20"/>
      <c r="BA54" s="20"/>
      <c r="BB54" s="20"/>
      <c r="BC54" s="20"/>
      <c r="BD54" s="20"/>
    </row>
    <row r="55" spans="1:56" ht="15" customHeight="1" x14ac:dyDescent="0.2">
      <c r="A55" s="16"/>
      <c r="B55" s="17" t="s">
        <v>13</v>
      </c>
      <c r="C55" s="719">
        <f>(C8/$AG8)*100</f>
        <v>4.2553191489361701</v>
      </c>
      <c r="D55" s="719">
        <f>(D8/$AH8)*100</f>
        <v>8.1081081081081088</v>
      </c>
      <c r="E55" s="251" t="s">
        <v>89</v>
      </c>
      <c r="F55" s="719">
        <f>(F8/$AJ8)*100</f>
        <v>6.6115702479338845</v>
      </c>
      <c r="G55" s="143"/>
      <c r="H55" s="719">
        <f>(H8/$AG8)*100</f>
        <v>6.3829787234042552</v>
      </c>
      <c r="I55" s="719">
        <f>(I8/$AH8)*100</f>
        <v>8.1081081081081088</v>
      </c>
      <c r="J55" s="251" t="s">
        <v>89</v>
      </c>
      <c r="K55" s="251">
        <f>(K8/$AJ8)*100</f>
        <v>7.4380165289256199</v>
      </c>
      <c r="L55" s="143"/>
      <c r="M55" s="719">
        <f>(M8/$AG8)*100</f>
        <v>48.936170212765958</v>
      </c>
      <c r="N55" s="719">
        <f>(N8/$AH8)*100</f>
        <v>40.54054054054054</v>
      </c>
      <c r="O55" s="251" t="s">
        <v>89</v>
      </c>
      <c r="P55" s="251">
        <f>(P8/$AJ8)*100</f>
        <v>43.801652892561982</v>
      </c>
      <c r="Q55" s="143"/>
      <c r="R55" s="719">
        <f>(R8/$AG8)*100</f>
        <v>27.659574468085108</v>
      </c>
      <c r="S55" s="719">
        <f>(S8/$AH8)*100</f>
        <v>41.891891891891895</v>
      </c>
      <c r="T55" s="251" t="s">
        <v>89</v>
      </c>
      <c r="U55" s="251">
        <f>(U8/$AJ8)*100</f>
        <v>36.363636363636367</v>
      </c>
      <c r="V55" s="143"/>
      <c r="W55" s="719">
        <f>(W8/$AG8)*100</f>
        <v>12.76595744680851</v>
      </c>
      <c r="X55" s="719">
        <f>(X8/$AH8)*100</f>
        <v>1.3513513513513513</v>
      </c>
      <c r="Y55" s="251" t="s">
        <v>89</v>
      </c>
      <c r="Z55" s="251">
        <f>(Z8/$AJ8)*100</f>
        <v>5.785123966942149</v>
      </c>
      <c r="AA55" s="143"/>
      <c r="AB55" s="719">
        <f>(AB8/$AG8)*100</f>
        <v>0</v>
      </c>
      <c r="AC55" s="719">
        <f>(AC8/$AH8)*100</f>
        <v>0</v>
      </c>
      <c r="AD55" s="251" t="s">
        <v>89</v>
      </c>
      <c r="AE55" s="251">
        <f>(AE8/$AJ8)*100</f>
        <v>0</v>
      </c>
      <c r="AF55" s="143"/>
      <c r="AG55" s="720">
        <f>(AG8/$AG8)*100</f>
        <v>100</v>
      </c>
      <c r="AH55" s="720">
        <f>(AH8/$AH8)*100</f>
        <v>100</v>
      </c>
      <c r="AI55" s="721" t="s">
        <v>89</v>
      </c>
      <c r="AJ55" s="252">
        <f>(AJ8/$AJ8)*100</f>
        <v>100</v>
      </c>
      <c r="AK55" s="20"/>
      <c r="AL55" s="20"/>
      <c r="AM55" s="20"/>
      <c r="AN55" s="20"/>
      <c r="AO55" s="20"/>
      <c r="AP55" s="20"/>
      <c r="AQ55" s="20"/>
      <c r="AR55" s="20"/>
      <c r="AS55" s="20"/>
      <c r="AT55" s="20"/>
      <c r="AU55" s="20"/>
      <c r="AV55" s="20"/>
      <c r="AW55" s="20"/>
      <c r="AX55" s="20"/>
      <c r="AY55" s="20"/>
      <c r="AZ55" s="20"/>
      <c r="BA55" s="20"/>
      <c r="BB55" s="20"/>
      <c r="BC55" s="20"/>
      <c r="BD55" s="20"/>
    </row>
    <row r="56" spans="1:56" ht="15" customHeight="1" x14ac:dyDescent="0.2">
      <c r="A56" s="16"/>
      <c r="B56" s="17" t="s">
        <v>14</v>
      </c>
      <c r="C56" s="719">
        <f>(C9/$AG9)*100</f>
        <v>2.5641025641025639</v>
      </c>
      <c r="D56" s="719">
        <f>(D9/$AH9)*100</f>
        <v>9.6491228070175428</v>
      </c>
      <c r="E56" s="251" t="s">
        <v>89</v>
      </c>
      <c r="F56" s="719">
        <f>(F9/$AJ9)*100</f>
        <v>7.8431372549019605</v>
      </c>
      <c r="G56" s="143"/>
      <c r="H56" s="719">
        <f>(H9/$AG9)*100</f>
        <v>0</v>
      </c>
      <c r="I56" s="719">
        <f>(I9/$AH9)*100</f>
        <v>3.5087719298245612</v>
      </c>
      <c r="J56" s="251" t="s">
        <v>89</v>
      </c>
      <c r="K56" s="251">
        <f>(K9/$AJ9)*100</f>
        <v>2.6143790849673203</v>
      </c>
      <c r="L56" s="143"/>
      <c r="M56" s="719">
        <f>(M9/$AG9)*100</f>
        <v>35.897435897435898</v>
      </c>
      <c r="N56" s="719">
        <f>(N9/$AH9)*100</f>
        <v>37.719298245614034</v>
      </c>
      <c r="O56" s="251" t="s">
        <v>89</v>
      </c>
      <c r="P56" s="251">
        <f>(P9/$AJ9)*100</f>
        <v>37.254901960784316</v>
      </c>
      <c r="Q56" s="143"/>
      <c r="R56" s="719">
        <f>(R9/$AG9)*100</f>
        <v>35.897435897435898</v>
      </c>
      <c r="S56" s="719">
        <f>(S9/$AH9)*100</f>
        <v>48.245614035087719</v>
      </c>
      <c r="T56" s="251" t="s">
        <v>89</v>
      </c>
      <c r="U56" s="251">
        <f>(U9/$AJ9)*100</f>
        <v>45.098039215686278</v>
      </c>
      <c r="V56" s="143"/>
      <c r="W56" s="719">
        <f>(W9/$AG9)*100</f>
        <v>25.641025641025639</v>
      </c>
      <c r="X56" s="719">
        <f>(X9/$AH9)*100</f>
        <v>0.8771929824561403</v>
      </c>
      <c r="Y56" s="251" t="s">
        <v>89</v>
      </c>
      <c r="Z56" s="251">
        <f>(Z9/$AJ9)*100</f>
        <v>7.18954248366013</v>
      </c>
      <c r="AA56" s="143"/>
      <c r="AB56" s="719">
        <f>(AB9/$AG9)*100</f>
        <v>0</v>
      </c>
      <c r="AC56" s="719">
        <f>(AC9/$AH9)*100</f>
        <v>0</v>
      </c>
      <c r="AD56" s="251" t="s">
        <v>89</v>
      </c>
      <c r="AE56" s="251">
        <f>(AE9/$AJ9)*100</f>
        <v>0</v>
      </c>
      <c r="AF56" s="143"/>
      <c r="AG56" s="720">
        <f>(AG9/$AG9)*100</f>
        <v>100</v>
      </c>
      <c r="AH56" s="720">
        <f>(AH9/$AH9)*100</f>
        <v>100</v>
      </c>
      <c r="AI56" s="721" t="s">
        <v>89</v>
      </c>
      <c r="AJ56" s="252">
        <f>(AJ9/$AJ9)*100</f>
        <v>100</v>
      </c>
      <c r="AK56" s="20"/>
      <c r="AL56" s="20"/>
      <c r="AM56" s="20"/>
      <c r="AN56" s="20"/>
      <c r="AO56" s="20"/>
      <c r="AP56" s="20"/>
      <c r="AQ56" s="20"/>
      <c r="AR56" s="20"/>
      <c r="AS56" s="20"/>
      <c r="AT56" s="20"/>
      <c r="AU56" s="20"/>
      <c r="AV56" s="20"/>
      <c r="AW56" s="20"/>
      <c r="AX56" s="20"/>
      <c r="AY56" s="20"/>
      <c r="AZ56" s="20"/>
      <c r="BA56" s="20"/>
      <c r="BB56" s="20"/>
      <c r="BC56" s="20"/>
      <c r="BD56" s="20"/>
    </row>
    <row r="57" spans="1:56" ht="15" customHeight="1" x14ac:dyDescent="0.2">
      <c r="A57" s="16"/>
      <c r="B57" s="17" t="s">
        <v>15</v>
      </c>
      <c r="C57" s="719">
        <f>(C10/$AG10)*100</f>
        <v>5.6625141562853913E-2</v>
      </c>
      <c r="D57" s="719">
        <f>(D10/$AH10)*100</f>
        <v>0.32840722495894908</v>
      </c>
      <c r="E57" s="719">
        <v>0</v>
      </c>
      <c r="F57" s="719">
        <f>(F10/$AJ10)*100</f>
        <v>0.12631578947368421</v>
      </c>
      <c r="G57" s="143"/>
      <c r="H57" s="719">
        <f>(H10/$AG10)*100</f>
        <v>0.96262740656851642</v>
      </c>
      <c r="I57" s="719">
        <f>(I10/$AH10)*100</f>
        <v>6.7323481116584567</v>
      </c>
      <c r="J57" s="719">
        <v>0</v>
      </c>
      <c r="K57" s="251">
        <f>(K10/$AJ10)*100</f>
        <v>2.4421052631578948</v>
      </c>
      <c r="L57" s="143"/>
      <c r="M57" s="719">
        <f>(M10/$AG10)*100</f>
        <v>1.7553793884484712</v>
      </c>
      <c r="N57" s="719">
        <f>(N10/$AH10)*100</f>
        <v>6.7323481116584567</v>
      </c>
      <c r="O57" s="719">
        <v>0</v>
      </c>
      <c r="P57" s="251">
        <f>(P10/$AJ10)*100</f>
        <v>3.0315789473684207</v>
      </c>
      <c r="Q57" s="143"/>
      <c r="R57" s="719">
        <f>(R10/$AG10)*100</f>
        <v>1.1325028312570782</v>
      </c>
      <c r="S57" s="719">
        <f>(S10/$AH10)*100</f>
        <v>9.8522167487684733</v>
      </c>
      <c r="T57" s="719">
        <v>0</v>
      </c>
      <c r="U57" s="251">
        <f>(U10/$AJ10)*100</f>
        <v>3.3684210526315788</v>
      </c>
      <c r="V57" s="143"/>
      <c r="W57" s="719">
        <f>(W10/$AG10)*100</f>
        <v>0.28312570781426954</v>
      </c>
      <c r="X57" s="719">
        <f>(X10/$AH10)*100</f>
        <v>0.16420361247947454</v>
      </c>
      <c r="Y57" s="719">
        <v>0</v>
      </c>
      <c r="Z57" s="251">
        <f>(Z10/$AJ10)*100</f>
        <v>0.25263157894736843</v>
      </c>
      <c r="AA57" s="143"/>
      <c r="AB57" s="719">
        <f>(AB10/$AG10)*100</f>
        <v>95.809739524348814</v>
      </c>
      <c r="AC57" s="719">
        <f>(AC10/$AH10)*100</f>
        <v>76.19047619047619</v>
      </c>
      <c r="AD57" s="719">
        <v>0</v>
      </c>
      <c r="AE57" s="251">
        <f>(AE10/$AJ10)*100</f>
        <v>90.778947368421044</v>
      </c>
      <c r="AF57" s="143"/>
      <c r="AG57" s="720">
        <f>(AG10/$AG10)*100</f>
        <v>100</v>
      </c>
      <c r="AH57" s="720">
        <f>(AH10/$AH10)*100</f>
        <v>100</v>
      </c>
      <c r="AI57" s="720">
        <v>0</v>
      </c>
      <c r="AJ57" s="252">
        <f>(AJ10/$AJ10)*100</f>
        <v>100</v>
      </c>
      <c r="AK57" s="20"/>
      <c r="AL57" s="20"/>
      <c r="AM57" s="20"/>
      <c r="AN57" s="20"/>
      <c r="AO57" s="20"/>
      <c r="AP57" s="20"/>
      <c r="AQ57" s="20"/>
      <c r="AR57" s="20"/>
      <c r="AS57" s="20"/>
      <c r="AT57" s="20"/>
      <c r="AU57" s="20"/>
      <c r="AV57" s="20"/>
      <c r="AW57" s="20"/>
      <c r="AX57" s="20"/>
      <c r="AY57" s="20"/>
      <c r="AZ57" s="20"/>
      <c r="BA57" s="20"/>
      <c r="BB57" s="20"/>
      <c r="BC57" s="20"/>
      <c r="BD57" s="20"/>
    </row>
    <row r="58" spans="1:56" ht="15" customHeight="1" x14ac:dyDescent="0.2">
      <c r="A58" s="16"/>
      <c r="B58" s="17" t="s">
        <v>260</v>
      </c>
      <c r="C58" s="719" t="s">
        <v>89</v>
      </c>
      <c r="D58" s="719" t="s">
        <v>89</v>
      </c>
      <c r="E58" s="719" t="s">
        <v>89</v>
      </c>
      <c r="F58" s="719" t="s">
        <v>89</v>
      </c>
      <c r="G58" s="143"/>
      <c r="H58" s="719" t="s">
        <v>89</v>
      </c>
      <c r="I58" s="719" t="s">
        <v>89</v>
      </c>
      <c r="J58" s="719" t="s">
        <v>89</v>
      </c>
      <c r="K58" s="251" t="s">
        <v>89</v>
      </c>
      <c r="L58" s="143"/>
      <c r="M58" s="719" t="s">
        <v>89</v>
      </c>
      <c r="N58" s="719" t="s">
        <v>89</v>
      </c>
      <c r="O58" s="719" t="s">
        <v>89</v>
      </c>
      <c r="P58" s="251" t="s">
        <v>89</v>
      </c>
      <c r="Q58" s="143"/>
      <c r="R58" s="719" t="s">
        <v>89</v>
      </c>
      <c r="S58" s="719" t="s">
        <v>89</v>
      </c>
      <c r="T58" s="719" t="s">
        <v>89</v>
      </c>
      <c r="U58" s="251" t="s">
        <v>89</v>
      </c>
      <c r="V58" s="143"/>
      <c r="W58" s="719" t="s">
        <v>89</v>
      </c>
      <c r="X58" s="719" t="s">
        <v>89</v>
      </c>
      <c r="Y58" s="719" t="s">
        <v>89</v>
      </c>
      <c r="Z58" s="251" t="s">
        <v>89</v>
      </c>
      <c r="AA58" s="143"/>
      <c r="AB58" s="719" t="s">
        <v>89</v>
      </c>
      <c r="AC58" s="719" t="s">
        <v>89</v>
      </c>
      <c r="AD58" s="719" t="s">
        <v>89</v>
      </c>
      <c r="AE58" s="251" t="s">
        <v>89</v>
      </c>
      <c r="AF58" s="143"/>
      <c r="AG58" s="720" t="s">
        <v>89</v>
      </c>
      <c r="AH58" s="720" t="s">
        <v>89</v>
      </c>
      <c r="AI58" s="720" t="s">
        <v>89</v>
      </c>
      <c r="AJ58" s="252" t="s">
        <v>89</v>
      </c>
      <c r="AK58" s="20"/>
      <c r="AL58" s="20"/>
      <c r="AM58" s="20"/>
      <c r="AN58" s="20"/>
      <c r="AO58" s="20"/>
      <c r="AP58" s="20"/>
      <c r="AQ58" s="20"/>
      <c r="AR58" s="20"/>
      <c r="AS58" s="20"/>
      <c r="AT58" s="20"/>
      <c r="AU58" s="20"/>
      <c r="AV58" s="20"/>
      <c r="AW58" s="20"/>
      <c r="AX58" s="20"/>
      <c r="AY58" s="20"/>
      <c r="AZ58" s="20"/>
      <c r="BA58" s="20"/>
      <c r="BB58" s="20"/>
      <c r="BC58" s="20"/>
      <c r="BD58" s="20"/>
    </row>
    <row r="59" spans="1:56" ht="15" customHeight="1" x14ac:dyDescent="0.2">
      <c r="A59" s="16"/>
      <c r="B59" s="17" t="s">
        <v>261</v>
      </c>
      <c r="C59" s="719" t="s">
        <v>89</v>
      </c>
      <c r="D59" s="719" t="s">
        <v>89</v>
      </c>
      <c r="E59" s="719" t="s">
        <v>89</v>
      </c>
      <c r="F59" s="719" t="s">
        <v>89</v>
      </c>
      <c r="G59" s="143"/>
      <c r="H59" s="719" t="s">
        <v>89</v>
      </c>
      <c r="I59" s="719" t="s">
        <v>89</v>
      </c>
      <c r="J59" s="719" t="s">
        <v>89</v>
      </c>
      <c r="K59" s="251" t="s">
        <v>89</v>
      </c>
      <c r="L59" s="143"/>
      <c r="M59" s="719" t="s">
        <v>89</v>
      </c>
      <c r="N59" s="719" t="s">
        <v>89</v>
      </c>
      <c r="O59" s="719" t="s">
        <v>89</v>
      </c>
      <c r="P59" s="251" t="s">
        <v>89</v>
      </c>
      <c r="Q59" s="143"/>
      <c r="R59" s="719" t="s">
        <v>89</v>
      </c>
      <c r="S59" s="719" t="s">
        <v>89</v>
      </c>
      <c r="T59" s="719" t="s">
        <v>89</v>
      </c>
      <c r="U59" s="251" t="s">
        <v>89</v>
      </c>
      <c r="V59" s="143"/>
      <c r="W59" s="719" t="s">
        <v>89</v>
      </c>
      <c r="X59" s="719" t="s">
        <v>89</v>
      </c>
      <c r="Y59" s="719" t="s">
        <v>89</v>
      </c>
      <c r="Z59" s="251" t="s">
        <v>89</v>
      </c>
      <c r="AA59" s="143"/>
      <c r="AB59" s="719" t="s">
        <v>89</v>
      </c>
      <c r="AC59" s="719" t="s">
        <v>89</v>
      </c>
      <c r="AD59" s="719" t="s">
        <v>89</v>
      </c>
      <c r="AE59" s="251" t="s">
        <v>89</v>
      </c>
      <c r="AF59" s="143"/>
      <c r="AG59" s="720" t="s">
        <v>89</v>
      </c>
      <c r="AH59" s="720" t="s">
        <v>89</v>
      </c>
      <c r="AI59" s="720" t="s">
        <v>89</v>
      </c>
      <c r="AJ59" s="252" t="s">
        <v>89</v>
      </c>
      <c r="AK59" s="20"/>
      <c r="AL59" s="20"/>
      <c r="AM59" s="20"/>
      <c r="AN59" s="20"/>
      <c r="AO59" s="20"/>
      <c r="AP59" s="20"/>
      <c r="AQ59" s="20"/>
      <c r="AR59" s="20"/>
      <c r="AS59" s="20"/>
      <c r="AT59" s="20"/>
      <c r="AU59" s="20"/>
      <c r="AV59" s="20"/>
      <c r="AW59" s="20"/>
      <c r="AX59" s="20"/>
      <c r="AY59" s="20"/>
      <c r="AZ59" s="20"/>
      <c r="BA59" s="20"/>
      <c r="BB59" s="20"/>
      <c r="BC59" s="20"/>
      <c r="BD59" s="20"/>
    </row>
    <row r="60" spans="1:56" ht="15" customHeight="1" x14ac:dyDescent="0.2">
      <c r="A60" s="16"/>
      <c r="B60" s="17" t="s">
        <v>18</v>
      </c>
      <c r="C60" s="719">
        <f>(C13/$AG13)*100</f>
        <v>0</v>
      </c>
      <c r="D60" s="719">
        <f>(D13/$AH13)*100</f>
        <v>0</v>
      </c>
      <c r="E60" s="251" t="s">
        <v>89</v>
      </c>
      <c r="F60" s="719">
        <f>(F13/$AJ13)*100</f>
        <v>0</v>
      </c>
      <c r="G60" s="143"/>
      <c r="H60" s="719">
        <f>(H13/$AG13)*100</f>
        <v>0</v>
      </c>
      <c r="I60" s="719">
        <f>(I13/$AH13)*100</f>
        <v>0</v>
      </c>
      <c r="J60" s="251" t="s">
        <v>89</v>
      </c>
      <c r="K60" s="251">
        <f>(K13/$AJ13)*100</f>
        <v>0</v>
      </c>
      <c r="L60" s="143"/>
      <c r="M60" s="719">
        <f>(M13/$AG13)*100</f>
        <v>37.142857142857146</v>
      </c>
      <c r="N60" s="719">
        <f>(N13/$AH13)*100</f>
        <v>48.717948717948715</v>
      </c>
      <c r="O60" s="251" t="s">
        <v>89</v>
      </c>
      <c r="P60" s="251">
        <f>(P13/$AJ13)*100</f>
        <v>45.132743362831853</v>
      </c>
      <c r="Q60" s="143"/>
      <c r="R60" s="719">
        <f>(R13/$AG13)*100</f>
        <v>2.8571428571428572</v>
      </c>
      <c r="S60" s="719">
        <f>(S13/$AH13)*100</f>
        <v>1.2820512820512819</v>
      </c>
      <c r="T60" s="251" t="s">
        <v>89</v>
      </c>
      <c r="U60" s="251">
        <f>(U13/$AJ13)*100</f>
        <v>1.7699115044247788</v>
      </c>
      <c r="V60" s="143"/>
      <c r="W60" s="719">
        <f>(W13/$AG13)*100</f>
        <v>17.142857142857142</v>
      </c>
      <c r="X60" s="719">
        <f>(X13/$AH13)*100</f>
        <v>7.6923076923076925</v>
      </c>
      <c r="Y60" s="251" t="s">
        <v>89</v>
      </c>
      <c r="Z60" s="251">
        <f>(Z13/$AJ13)*100</f>
        <v>10.619469026548673</v>
      </c>
      <c r="AA60" s="143"/>
      <c r="AB60" s="719">
        <f>(AB13/$AG13)*100</f>
        <v>42.857142857142854</v>
      </c>
      <c r="AC60" s="719">
        <f>(AC13/$AH13)*100</f>
        <v>42.307692307692307</v>
      </c>
      <c r="AD60" s="251" t="s">
        <v>89</v>
      </c>
      <c r="AE60" s="251">
        <f>(AE13/$AJ13)*100</f>
        <v>42.477876106194692</v>
      </c>
      <c r="AF60" s="143"/>
      <c r="AG60" s="720">
        <f>(AG13/$AG13)*100</f>
        <v>100</v>
      </c>
      <c r="AH60" s="720">
        <f>(AH13/$AH13)*100</f>
        <v>100</v>
      </c>
      <c r="AI60" s="721" t="s">
        <v>89</v>
      </c>
      <c r="AJ60" s="252">
        <f>(AJ13/$AJ13)*100</f>
        <v>100</v>
      </c>
      <c r="AK60" s="20"/>
      <c r="AL60" s="20"/>
      <c r="AM60" s="20"/>
      <c r="AN60" s="20"/>
      <c r="AO60" s="20"/>
      <c r="AP60" s="20"/>
      <c r="AQ60" s="20"/>
      <c r="AR60" s="20"/>
      <c r="AS60" s="20"/>
      <c r="AT60" s="20"/>
      <c r="AU60" s="20"/>
      <c r="AV60" s="20"/>
      <c r="AW60" s="20"/>
      <c r="AX60" s="20"/>
      <c r="AY60" s="20"/>
      <c r="AZ60" s="20"/>
      <c r="BA60" s="20"/>
      <c r="BB60" s="20"/>
      <c r="BC60" s="20"/>
      <c r="BD60" s="20"/>
    </row>
    <row r="61" spans="1:56" ht="15" customHeight="1" x14ac:dyDescent="0.2">
      <c r="A61" s="16"/>
      <c r="B61" s="17" t="s">
        <v>19</v>
      </c>
      <c r="C61" s="719">
        <f>(C14/$AG14)*100</f>
        <v>4.5454545454545459</v>
      </c>
      <c r="D61" s="719">
        <f>(D14/$AH14)*100</f>
        <v>9.183673469387756</v>
      </c>
      <c r="E61" s="251" t="s">
        <v>89</v>
      </c>
      <c r="F61" s="719">
        <f>(F14/$AJ14)*100</f>
        <v>7.3170731707317067</v>
      </c>
      <c r="G61" s="143"/>
      <c r="H61" s="719">
        <f>(H14/$AG14)*100</f>
        <v>1.5151515151515151</v>
      </c>
      <c r="I61" s="719">
        <f>(I14/$AH14)*100</f>
        <v>5.1020408163265305</v>
      </c>
      <c r="J61" s="251" t="s">
        <v>89</v>
      </c>
      <c r="K61" s="251">
        <f>(K14/$AJ14)*100</f>
        <v>3.6585365853658534</v>
      </c>
      <c r="L61" s="143"/>
      <c r="M61" s="719">
        <f>(M14/$AG14)*100</f>
        <v>37.878787878787875</v>
      </c>
      <c r="N61" s="719">
        <f>(N14/$AH14)*100</f>
        <v>25.510204081632654</v>
      </c>
      <c r="O61" s="251" t="s">
        <v>89</v>
      </c>
      <c r="P61" s="251">
        <f>(P14/$AJ14)*100</f>
        <v>30.487804878048781</v>
      </c>
      <c r="Q61" s="143"/>
      <c r="R61" s="719">
        <f>(R14/$AG14)*100</f>
        <v>45.454545454545453</v>
      </c>
      <c r="S61" s="719">
        <f>(S14/$AH14)*100</f>
        <v>57.142857142857139</v>
      </c>
      <c r="T61" s="251" t="s">
        <v>89</v>
      </c>
      <c r="U61" s="251">
        <f>(U14/$AJ14)*100</f>
        <v>52.439024390243901</v>
      </c>
      <c r="V61" s="143"/>
      <c r="W61" s="719">
        <f>(W14/$AG14)*100</f>
        <v>10.606060606060606</v>
      </c>
      <c r="X61" s="719">
        <f>(X14/$AH14)*100</f>
        <v>3.0612244897959182</v>
      </c>
      <c r="Y61" s="251" t="s">
        <v>89</v>
      </c>
      <c r="Z61" s="251">
        <f>(Z14/$AJ14)*100</f>
        <v>6.0975609756097562</v>
      </c>
      <c r="AA61" s="143"/>
      <c r="AB61" s="719">
        <f>(AB14/$AG14)*100</f>
        <v>0</v>
      </c>
      <c r="AC61" s="719">
        <f>(AC14/$AH14)*100</f>
        <v>0</v>
      </c>
      <c r="AD61" s="251" t="s">
        <v>89</v>
      </c>
      <c r="AE61" s="251">
        <f>(AE14/$AJ14)*100</f>
        <v>0</v>
      </c>
      <c r="AF61" s="143"/>
      <c r="AG61" s="720">
        <f>(AG14/$AG14)*100</f>
        <v>100</v>
      </c>
      <c r="AH61" s="720">
        <f>(AH14/$AH14)*100</f>
        <v>100</v>
      </c>
      <c r="AI61" s="721" t="s">
        <v>89</v>
      </c>
      <c r="AJ61" s="252">
        <f>(AJ14/$AJ14)*100</f>
        <v>100</v>
      </c>
      <c r="AK61" s="20"/>
      <c r="AL61" s="20"/>
      <c r="AM61" s="20"/>
      <c r="AN61" s="20"/>
      <c r="AO61" s="20"/>
      <c r="AP61" s="20"/>
      <c r="AQ61" s="20"/>
      <c r="AR61" s="20"/>
      <c r="AS61" s="20"/>
      <c r="AT61" s="20"/>
      <c r="AU61" s="20"/>
      <c r="AV61" s="20"/>
      <c r="AW61" s="20"/>
      <c r="AX61" s="20"/>
      <c r="AY61" s="20"/>
      <c r="AZ61" s="20"/>
      <c r="BA61" s="20"/>
      <c r="BB61" s="20"/>
      <c r="BC61" s="20"/>
      <c r="BD61" s="20"/>
    </row>
    <row r="62" spans="1:56" ht="15" customHeight="1" x14ac:dyDescent="0.2">
      <c r="A62" s="16"/>
      <c r="B62" s="17" t="s">
        <v>20</v>
      </c>
      <c r="C62" s="719">
        <f>(C15/$AG15)*100</f>
        <v>11.304347826086957</v>
      </c>
      <c r="D62" s="719">
        <f>(D15/$AH15)*100</f>
        <v>6.3670411985018731</v>
      </c>
      <c r="E62" s="251" t="s">
        <v>89</v>
      </c>
      <c r="F62" s="719">
        <f>(F15/$AJ15)*100</f>
        <v>7.8534031413612562</v>
      </c>
      <c r="G62" s="143"/>
      <c r="H62" s="719">
        <f>(H15/$AG15)*100</f>
        <v>2.6086956521739131</v>
      </c>
      <c r="I62" s="719">
        <f>(I15/$AH15)*100</f>
        <v>4.119850187265917</v>
      </c>
      <c r="J62" s="251" t="s">
        <v>89</v>
      </c>
      <c r="K62" s="251">
        <f>(K15/$AJ15)*100</f>
        <v>3.664921465968586</v>
      </c>
      <c r="L62" s="143"/>
      <c r="M62" s="719">
        <f>(M15/$AG15)*100</f>
        <v>39.130434782608695</v>
      </c>
      <c r="N62" s="719">
        <f>(N15/$AH15)*100</f>
        <v>29.962546816479403</v>
      </c>
      <c r="O62" s="251" t="s">
        <v>89</v>
      </c>
      <c r="P62" s="251">
        <f>(P15/$AJ15)*100</f>
        <v>32.722513089005233</v>
      </c>
      <c r="Q62" s="143"/>
      <c r="R62" s="719">
        <f>(R15/$AG15)*100</f>
        <v>40.869565217391305</v>
      </c>
      <c r="S62" s="719">
        <f>(S15/$AH15)*100</f>
        <v>58.052434456928836</v>
      </c>
      <c r="T62" s="251" t="s">
        <v>89</v>
      </c>
      <c r="U62" s="251">
        <f>(U15/$AJ15)*100</f>
        <v>52.879581151832454</v>
      </c>
      <c r="V62" s="143"/>
      <c r="W62" s="719">
        <f>(W15/$AG15)*100</f>
        <v>6.0869565217391308</v>
      </c>
      <c r="X62" s="719">
        <f>(X15/$AH15)*100</f>
        <v>1.4981273408239701</v>
      </c>
      <c r="Y62" s="251" t="s">
        <v>89</v>
      </c>
      <c r="Z62" s="251">
        <f>(Z15/$AJ15)*100</f>
        <v>2.8795811518324608</v>
      </c>
      <c r="AA62" s="143"/>
      <c r="AB62" s="719">
        <f>(AB15/$AG15)*100</f>
        <v>0</v>
      </c>
      <c r="AC62" s="719">
        <f>(AC15/$AH15)*100</f>
        <v>0</v>
      </c>
      <c r="AD62" s="251" t="s">
        <v>89</v>
      </c>
      <c r="AE62" s="251">
        <f>(AE15/$AJ15)*100</f>
        <v>0</v>
      </c>
      <c r="AF62" s="143"/>
      <c r="AG62" s="720">
        <f>(AG15/$AG15)*100</f>
        <v>100</v>
      </c>
      <c r="AH62" s="720">
        <f>(AH15/$AH15)*100</f>
        <v>100</v>
      </c>
      <c r="AI62" s="721" t="s">
        <v>89</v>
      </c>
      <c r="AJ62" s="252">
        <f>(AJ15/$AJ15)*100</f>
        <v>100</v>
      </c>
      <c r="AK62" s="20"/>
      <c r="AL62" s="20"/>
      <c r="AM62" s="20"/>
      <c r="AN62" s="20"/>
      <c r="AO62" s="20"/>
      <c r="AP62" s="20"/>
      <c r="AQ62" s="20"/>
      <c r="AR62" s="20"/>
      <c r="AS62" s="20"/>
      <c r="AT62" s="20"/>
      <c r="AU62" s="20"/>
      <c r="AV62" s="20"/>
      <c r="AW62" s="20"/>
      <c r="AX62" s="20"/>
      <c r="AY62" s="20"/>
      <c r="AZ62" s="20"/>
      <c r="BA62" s="20"/>
      <c r="BB62" s="20"/>
      <c r="BC62" s="20"/>
      <c r="BD62" s="20"/>
    </row>
    <row r="63" spans="1:56" ht="15" customHeight="1" x14ac:dyDescent="0.2">
      <c r="A63" s="16"/>
      <c r="B63" s="17" t="s">
        <v>262</v>
      </c>
      <c r="C63" s="719" t="s">
        <v>89</v>
      </c>
      <c r="D63" s="719" t="s">
        <v>89</v>
      </c>
      <c r="E63" s="719" t="s">
        <v>89</v>
      </c>
      <c r="F63" s="719" t="s">
        <v>89</v>
      </c>
      <c r="G63" s="143"/>
      <c r="H63" s="719" t="s">
        <v>89</v>
      </c>
      <c r="I63" s="719" t="s">
        <v>89</v>
      </c>
      <c r="J63" s="719" t="s">
        <v>89</v>
      </c>
      <c r="K63" s="251" t="s">
        <v>89</v>
      </c>
      <c r="L63" s="143"/>
      <c r="M63" s="719" t="s">
        <v>89</v>
      </c>
      <c r="N63" s="719" t="s">
        <v>89</v>
      </c>
      <c r="O63" s="719" t="s">
        <v>89</v>
      </c>
      <c r="P63" s="251" t="s">
        <v>89</v>
      </c>
      <c r="Q63" s="143"/>
      <c r="R63" s="719" t="s">
        <v>89</v>
      </c>
      <c r="S63" s="719" t="s">
        <v>89</v>
      </c>
      <c r="T63" s="719" t="s">
        <v>89</v>
      </c>
      <c r="U63" s="251" t="s">
        <v>89</v>
      </c>
      <c r="V63" s="143"/>
      <c r="W63" s="719" t="s">
        <v>89</v>
      </c>
      <c r="X63" s="719" t="s">
        <v>89</v>
      </c>
      <c r="Y63" s="719" t="s">
        <v>89</v>
      </c>
      <c r="Z63" s="251" t="s">
        <v>89</v>
      </c>
      <c r="AA63" s="143"/>
      <c r="AB63" s="719" t="s">
        <v>89</v>
      </c>
      <c r="AC63" s="719" t="s">
        <v>89</v>
      </c>
      <c r="AD63" s="719" t="s">
        <v>89</v>
      </c>
      <c r="AE63" s="251" t="s">
        <v>89</v>
      </c>
      <c r="AF63" s="143"/>
      <c r="AG63" s="720" t="s">
        <v>89</v>
      </c>
      <c r="AH63" s="720" t="s">
        <v>89</v>
      </c>
      <c r="AI63" s="720" t="s">
        <v>89</v>
      </c>
      <c r="AJ63" s="252" t="s">
        <v>89</v>
      </c>
      <c r="AK63" s="20"/>
      <c r="AL63" s="20"/>
      <c r="AM63" s="20"/>
      <c r="AN63" s="20"/>
      <c r="AO63" s="20"/>
      <c r="AP63" s="20"/>
      <c r="AQ63" s="20"/>
      <c r="AR63" s="20"/>
      <c r="AS63" s="20"/>
      <c r="AT63" s="20"/>
      <c r="AU63" s="20"/>
      <c r="AV63" s="20"/>
      <c r="AW63" s="20"/>
      <c r="AX63" s="20"/>
      <c r="AY63" s="20"/>
      <c r="AZ63" s="20"/>
      <c r="BA63" s="20"/>
      <c r="BB63" s="20"/>
      <c r="BC63" s="20"/>
      <c r="BD63" s="20"/>
    </row>
    <row r="64" spans="1:56" ht="15" customHeight="1" x14ac:dyDescent="0.2">
      <c r="A64" s="16"/>
      <c r="B64" s="17" t="s">
        <v>263</v>
      </c>
      <c r="C64" s="719" t="s">
        <v>89</v>
      </c>
      <c r="D64" s="719" t="s">
        <v>89</v>
      </c>
      <c r="E64" s="719" t="s">
        <v>89</v>
      </c>
      <c r="F64" s="719" t="s">
        <v>89</v>
      </c>
      <c r="G64" s="143"/>
      <c r="H64" s="719" t="s">
        <v>89</v>
      </c>
      <c r="I64" s="719" t="s">
        <v>89</v>
      </c>
      <c r="J64" s="719" t="s">
        <v>89</v>
      </c>
      <c r="K64" s="251" t="s">
        <v>89</v>
      </c>
      <c r="L64" s="143"/>
      <c r="M64" s="719" t="s">
        <v>89</v>
      </c>
      <c r="N64" s="719" t="s">
        <v>89</v>
      </c>
      <c r="O64" s="719" t="s">
        <v>89</v>
      </c>
      <c r="P64" s="251" t="s">
        <v>89</v>
      </c>
      <c r="Q64" s="143"/>
      <c r="R64" s="719" t="s">
        <v>89</v>
      </c>
      <c r="S64" s="719" t="s">
        <v>89</v>
      </c>
      <c r="T64" s="719" t="s">
        <v>89</v>
      </c>
      <c r="U64" s="251" t="s">
        <v>89</v>
      </c>
      <c r="V64" s="143"/>
      <c r="W64" s="719" t="s">
        <v>89</v>
      </c>
      <c r="X64" s="719" t="s">
        <v>89</v>
      </c>
      <c r="Y64" s="719" t="s">
        <v>89</v>
      </c>
      <c r="Z64" s="251" t="s">
        <v>89</v>
      </c>
      <c r="AA64" s="143"/>
      <c r="AB64" s="719" t="s">
        <v>89</v>
      </c>
      <c r="AC64" s="719" t="s">
        <v>89</v>
      </c>
      <c r="AD64" s="719" t="s">
        <v>89</v>
      </c>
      <c r="AE64" s="251" t="s">
        <v>89</v>
      </c>
      <c r="AF64" s="143"/>
      <c r="AG64" s="720" t="s">
        <v>89</v>
      </c>
      <c r="AH64" s="720" t="s">
        <v>89</v>
      </c>
      <c r="AI64" s="720" t="s">
        <v>89</v>
      </c>
      <c r="AJ64" s="252" t="s">
        <v>89</v>
      </c>
      <c r="AK64" s="20"/>
      <c r="AL64" s="20"/>
      <c r="AM64" s="20"/>
      <c r="AN64" s="20"/>
      <c r="AO64" s="20"/>
      <c r="AP64" s="20"/>
      <c r="AQ64" s="20"/>
      <c r="AR64" s="20"/>
      <c r="AS64" s="20"/>
      <c r="AT64" s="20"/>
      <c r="AU64" s="20"/>
      <c r="AV64" s="20"/>
      <c r="AW64" s="20"/>
      <c r="AX64" s="20"/>
      <c r="AY64" s="20"/>
      <c r="AZ64" s="20"/>
      <c r="BA64" s="20"/>
      <c r="BB64" s="20"/>
      <c r="BC64" s="20"/>
      <c r="BD64" s="20"/>
    </row>
    <row r="65" spans="1:56" ht="15" customHeight="1" x14ac:dyDescent="0.2">
      <c r="A65" s="16"/>
      <c r="B65" s="17" t="s">
        <v>24</v>
      </c>
      <c r="C65" s="719">
        <f>(C18/$AG18)*100</f>
        <v>13.333333333333334</v>
      </c>
      <c r="D65" s="719">
        <f>(D18/$AH18)*100</f>
        <v>4.4776119402985071</v>
      </c>
      <c r="E65" s="251" t="s">
        <v>89</v>
      </c>
      <c r="F65" s="719">
        <f>(F18/$AJ18)*100</f>
        <v>7.216494845360824</v>
      </c>
      <c r="G65" s="143"/>
      <c r="H65" s="719">
        <f>(H18/$AG18)*100</f>
        <v>3.3333333333333335</v>
      </c>
      <c r="I65" s="719">
        <f>(I18/$AH18)*100</f>
        <v>1.4925373134328357</v>
      </c>
      <c r="J65" s="251" t="s">
        <v>89</v>
      </c>
      <c r="K65" s="251">
        <f>(K18/$AJ18)*100</f>
        <v>2.0618556701030926</v>
      </c>
      <c r="L65" s="143"/>
      <c r="M65" s="719">
        <f>(M18/$AG18)*100</f>
        <v>36.666666666666664</v>
      </c>
      <c r="N65" s="719">
        <f>(N18/$AH18)*100</f>
        <v>26.865671641791046</v>
      </c>
      <c r="O65" s="251" t="s">
        <v>89</v>
      </c>
      <c r="P65" s="251">
        <f>(P18/$AJ18)*100</f>
        <v>29.896907216494846</v>
      </c>
      <c r="Q65" s="143"/>
      <c r="R65" s="719">
        <f>(R18/$AG18)*100</f>
        <v>43.333333333333336</v>
      </c>
      <c r="S65" s="719">
        <f>(S18/$AH18)*100</f>
        <v>64.179104477611943</v>
      </c>
      <c r="T65" s="251" t="s">
        <v>89</v>
      </c>
      <c r="U65" s="251">
        <f>(U18/$AJ18)*100</f>
        <v>57.731958762886592</v>
      </c>
      <c r="V65" s="143"/>
      <c r="W65" s="719">
        <f>(W18/$AG18)*100</f>
        <v>3.3333333333333335</v>
      </c>
      <c r="X65" s="719">
        <f>(X18/$AH18)*100</f>
        <v>2.9850746268656714</v>
      </c>
      <c r="Y65" s="251" t="s">
        <v>89</v>
      </c>
      <c r="Z65" s="251">
        <f>(Z18/$AJ18)*100</f>
        <v>3.0927835051546393</v>
      </c>
      <c r="AA65" s="143"/>
      <c r="AB65" s="719">
        <f>(AB18/$AG18)*100</f>
        <v>0</v>
      </c>
      <c r="AC65" s="719">
        <f>(AC18/$AH18)*100</f>
        <v>0</v>
      </c>
      <c r="AD65" s="251" t="s">
        <v>89</v>
      </c>
      <c r="AE65" s="251">
        <f>(AE18/$AJ18)*100</f>
        <v>0</v>
      </c>
      <c r="AF65" s="143"/>
      <c r="AG65" s="720">
        <f>(AG18/$AG18)*100</f>
        <v>100</v>
      </c>
      <c r="AH65" s="720">
        <f>(AH18/$AH18)*100</f>
        <v>100</v>
      </c>
      <c r="AI65" s="721" t="s">
        <v>89</v>
      </c>
      <c r="AJ65" s="252">
        <f>(AJ18/$AJ18)*100</f>
        <v>100</v>
      </c>
      <c r="AK65" s="20"/>
      <c r="AL65" s="20"/>
      <c r="AM65" s="20"/>
      <c r="AN65" s="20"/>
      <c r="AO65" s="20"/>
      <c r="AP65" s="20"/>
      <c r="AQ65" s="20"/>
      <c r="AR65" s="20"/>
      <c r="AS65" s="20"/>
      <c r="AT65" s="20"/>
      <c r="AU65" s="20"/>
      <c r="AV65" s="20"/>
      <c r="AW65" s="20"/>
      <c r="AX65" s="20"/>
      <c r="AY65" s="20"/>
      <c r="AZ65" s="20"/>
      <c r="BA65" s="20"/>
      <c r="BB65" s="20"/>
      <c r="BC65" s="20"/>
      <c r="BD65" s="20"/>
    </row>
    <row r="66" spans="1:56" ht="15" customHeight="1" x14ac:dyDescent="0.2">
      <c r="A66" s="16"/>
      <c r="B66" s="17" t="s">
        <v>25</v>
      </c>
      <c r="C66" s="719">
        <f>(C19/$AG19)*100</f>
        <v>5.5555555555555554</v>
      </c>
      <c r="D66" s="719">
        <f>(D19/$AH19)*100</f>
        <v>7.7490774907749085</v>
      </c>
      <c r="E66" s="251" t="s">
        <v>89</v>
      </c>
      <c r="F66" s="719">
        <f>(F19/$AJ19)*100</f>
        <v>6.9284064665127012</v>
      </c>
      <c r="G66" s="143"/>
      <c r="H66" s="719">
        <f>(H19/$AG19)*100</f>
        <v>1.8518518518518516</v>
      </c>
      <c r="I66" s="719">
        <f>(I19/$AH19)*100</f>
        <v>1.107011070110701</v>
      </c>
      <c r="J66" s="251" t="s">
        <v>89</v>
      </c>
      <c r="K66" s="251">
        <f>(K19/$AJ19)*100</f>
        <v>1.3856812933025404</v>
      </c>
      <c r="L66" s="143"/>
      <c r="M66" s="719">
        <f>(M19/$AG19)*100</f>
        <v>48.76543209876543</v>
      </c>
      <c r="N66" s="719">
        <f>(N19/$AH19)*100</f>
        <v>34.686346863468636</v>
      </c>
      <c r="O66" s="251" t="s">
        <v>89</v>
      </c>
      <c r="P66" s="251">
        <f>(P19/$AJ19)*100</f>
        <v>39.953810623556578</v>
      </c>
      <c r="Q66" s="143"/>
      <c r="R66" s="719">
        <f>(R19/$AG19)*100</f>
        <v>32.098765432098766</v>
      </c>
      <c r="S66" s="719">
        <f>(S19/$AH19)*100</f>
        <v>54.243542435424352</v>
      </c>
      <c r="T66" s="251" t="s">
        <v>89</v>
      </c>
      <c r="U66" s="251">
        <f>(U19/$AJ19)*100</f>
        <v>45.958429561200923</v>
      </c>
      <c r="V66" s="143"/>
      <c r="W66" s="719">
        <f>(W19/$AG19)*100</f>
        <v>11.728395061728394</v>
      </c>
      <c r="X66" s="719">
        <f>(X19/$AH19)*100</f>
        <v>2.214022140221402</v>
      </c>
      <c r="Y66" s="251" t="s">
        <v>89</v>
      </c>
      <c r="Z66" s="251">
        <f>(Z19/$AJ19)*100</f>
        <v>5.7736720554272516</v>
      </c>
      <c r="AA66" s="143"/>
      <c r="AB66" s="719">
        <f>(AB19/$AG19)*100</f>
        <v>0</v>
      </c>
      <c r="AC66" s="719">
        <f>(AC19/$AH19)*100</f>
        <v>0</v>
      </c>
      <c r="AD66" s="251" t="s">
        <v>89</v>
      </c>
      <c r="AE66" s="251">
        <f>(AE19/$AJ19)*100</f>
        <v>0</v>
      </c>
      <c r="AF66" s="143"/>
      <c r="AG66" s="720">
        <f>(AG19/$AG19)*100</f>
        <v>100</v>
      </c>
      <c r="AH66" s="720">
        <f>(AH19/$AH19)*100</f>
        <v>100</v>
      </c>
      <c r="AI66" s="721" t="s">
        <v>89</v>
      </c>
      <c r="AJ66" s="252">
        <f>(AJ19/$AJ19)*100</f>
        <v>100</v>
      </c>
      <c r="AK66" s="20"/>
      <c r="AL66" s="20"/>
      <c r="AM66" s="20"/>
      <c r="AN66" s="20"/>
      <c r="AO66" s="20"/>
      <c r="AP66" s="20"/>
      <c r="AQ66" s="20"/>
      <c r="AR66" s="20"/>
      <c r="AS66" s="20"/>
      <c r="AT66" s="20"/>
      <c r="AU66" s="20"/>
      <c r="AV66" s="20"/>
      <c r="AW66" s="20"/>
      <c r="AX66" s="20"/>
      <c r="AY66" s="20"/>
      <c r="AZ66" s="20"/>
      <c r="BA66" s="20"/>
      <c r="BB66" s="20"/>
      <c r="BC66" s="20"/>
      <c r="BD66" s="20"/>
    </row>
    <row r="67" spans="1:56" ht="15" customHeight="1" x14ac:dyDescent="0.2">
      <c r="A67" s="16"/>
      <c r="B67" s="17" t="s">
        <v>26</v>
      </c>
      <c r="C67" s="719">
        <f>(C20/$AG20)*100</f>
        <v>3.5087719298245612</v>
      </c>
      <c r="D67" s="719">
        <f>(D20/$AH20)*100</f>
        <v>8.4112149532710276</v>
      </c>
      <c r="E67" s="251" t="s">
        <v>89</v>
      </c>
      <c r="F67" s="719">
        <f>(F20/$AJ20)*100</f>
        <v>6.7073170731707323</v>
      </c>
      <c r="G67" s="143"/>
      <c r="H67" s="719">
        <f>(H20/$AG20)*100</f>
        <v>17.543859649122805</v>
      </c>
      <c r="I67" s="719">
        <f>(I20/$AH20)*100</f>
        <v>7.4766355140186906</v>
      </c>
      <c r="J67" s="251" t="s">
        <v>89</v>
      </c>
      <c r="K67" s="251">
        <f>(K20/$AJ20)*100</f>
        <v>10.975609756097562</v>
      </c>
      <c r="L67" s="143"/>
      <c r="M67" s="719">
        <f>(M20/$AG20)*100</f>
        <v>40.350877192982452</v>
      </c>
      <c r="N67" s="719">
        <f>(N20/$AH20)*100</f>
        <v>33.644859813084111</v>
      </c>
      <c r="O67" s="251" t="s">
        <v>89</v>
      </c>
      <c r="P67" s="251">
        <f>(P20/$AJ20)*100</f>
        <v>35.975609756097562</v>
      </c>
      <c r="Q67" s="143"/>
      <c r="R67" s="719">
        <f>(R20/$AG20)*100</f>
        <v>33.333333333333329</v>
      </c>
      <c r="S67" s="719">
        <f>(S20/$AH20)*100</f>
        <v>48.598130841121495</v>
      </c>
      <c r="T67" s="251" t="s">
        <v>89</v>
      </c>
      <c r="U67" s="251">
        <f>(U20/$AJ20)*100</f>
        <v>43.292682926829265</v>
      </c>
      <c r="V67" s="143"/>
      <c r="W67" s="719">
        <f>(W20/$AG20)*100</f>
        <v>5.2631578947368416</v>
      </c>
      <c r="X67" s="719">
        <f>(X20/$AH20)*100</f>
        <v>1.8691588785046727</v>
      </c>
      <c r="Y67" s="251" t="s">
        <v>89</v>
      </c>
      <c r="Z67" s="251">
        <f>(Z20/$AJ20)*100</f>
        <v>3.0487804878048781</v>
      </c>
      <c r="AA67" s="143"/>
      <c r="AB67" s="719">
        <f>(AB20/$AG20)*100</f>
        <v>0</v>
      </c>
      <c r="AC67" s="719">
        <f>(AC20/$AH20)*100</f>
        <v>0</v>
      </c>
      <c r="AD67" s="251" t="s">
        <v>89</v>
      </c>
      <c r="AE67" s="251">
        <f>(AE20/$AJ20)*100</f>
        <v>0</v>
      </c>
      <c r="AF67" s="143"/>
      <c r="AG67" s="720">
        <f>(AG20/$AG20)*100</f>
        <v>100</v>
      </c>
      <c r="AH67" s="720">
        <f>(AH20/$AH20)*100</f>
        <v>100</v>
      </c>
      <c r="AI67" s="721" t="s">
        <v>89</v>
      </c>
      <c r="AJ67" s="252">
        <f>(AJ20/$AJ20)*100</f>
        <v>100</v>
      </c>
      <c r="AK67" s="20"/>
      <c r="AL67" s="20"/>
      <c r="AM67" s="20"/>
      <c r="AN67" s="20"/>
      <c r="AO67" s="20"/>
      <c r="AP67" s="20"/>
      <c r="AQ67" s="20"/>
      <c r="AR67" s="20"/>
      <c r="AS67" s="20"/>
      <c r="AT67" s="20"/>
      <c r="AU67" s="20"/>
      <c r="AV67" s="20"/>
      <c r="AW67" s="20"/>
      <c r="AX67" s="20"/>
      <c r="AY67" s="20"/>
      <c r="AZ67" s="20"/>
      <c r="BA67" s="20"/>
      <c r="BB67" s="20"/>
      <c r="BC67" s="20"/>
      <c r="BD67" s="20"/>
    </row>
    <row r="68" spans="1:56" ht="15" customHeight="1" x14ac:dyDescent="0.2">
      <c r="A68" s="16"/>
      <c r="B68" s="17" t="s">
        <v>264</v>
      </c>
      <c r="C68" s="719" t="s">
        <v>89</v>
      </c>
      <c r="D68" s="719" t="s">
        <v>89</v>
      </c>
      <c r="E68" s="719" t="s">
        <v>89</v>
      </c>
      <c r="F68" s="719" t="s">
        <v>89</v>
      </c>
      <c r="G68" s="143"/>
      <c r="H68" s="719" t="s">
        <v>89</v>
      </c>
      <c r="I68" s="719" t="s">
        <v>89</v>
      </c>
      <c r="J68" s="719" t="s">
        <v>89</v>
      </c>
      <c r="K68" s="251" t="s">
        <v>89</v>
      </c>
      <c r="L68" s="143"/>
      <c r="M68" s="719" t="s">
        <v>89</v>
      </c>
      <c r="N68" s="719" t="s">
        <v>89</v>
      </c>
      <c r="O68" s="719" t="s">
        <v>89</v>
      </c>
      <c r="P68" s="251" t="s">
        <v>89</v>
      </c>
      <c r="Q68" s="143"/>
      <c r="R68" s="719" t="s">
        <v>89</v>
      </c>
      <c r="S68" s="719" t="s">
        <v>89</v>
      </c>
      <c r="T68" s="719" t="s">
        <v>89</v>
      </c>
      <c r="U68" s="251" t="s">
        <v>89</v>
      </c>
      <c r="V68" s="143"/>
      <c r="W68" s="719" t="s">
        <v>89</v>
      </c>
      <c r="X68" s="719" t="s">
        <v>89</v>
      </c>
      <c r="Y68" s="719" t="s">
        <v>89</v>
      </c>
      <c r="Z68" s="251" t="s">
        <v>89</v>
      </c>
      <c r="AA68" s="143"/>
      <c r="AB68" s="719" t="s">
        <v>89</v>
      </c>
      <c r="AC68" s="719" t="s">
        <v>89</v>
      </c>
      <c r="AD68" s="719" t="s">
        <v>89</v>
      </c>
      <c r="AE68" s="251" t="s">
        <v>89</v>
      </c>
      <c r="AF68" s="143"/>
      <c r="AG68" s="720" t="s">
        <v>89</v>
      </c>
      <c r="AH68" s="720" t="s">
        <v>89</v>
      </c>
      <c r="AI68" s="720" t="s">
        <v>89</v>
      </c>
      <c r="AJ68" s="252" t="s">
        <v>89</v>
      </c>
      <c r="AK68" s="20"/>
      <c r="AL68" s="20"/>
      <c r="AM68" s="20"/>
      <c r="AN68" s="20"/>
      <c r="AO68" s="20"/>
      <c r="AP68" s="20"/>
      <c r="AQ68" s="20"/>
      <c r="AR68" s="20"/>
      <c r="AS68" s="20"/>
      <c r="AT68" s="20"/>
      <c r="AU68" s="20"/>
      <c r="AV68" s="20"/>
      <c r="AW68" s="20"/>
      <c r="AX68" s="20"/>
      <c r="AY68" s="20"/>
      <c r="AZ68" s="20"/>
      <c r="BA68" s="20"/>
      <c r="BB68" s="20"/>
      <c r="BC68" s="20"/>
      <c r="BD68" s="20"/>
    </row>
    <row r="69" spans="1:56" ht="15" customHeight="1" x14ac:dyDescent="0.2">
      <c r="A69" s="16"/>
      <c r="B69" s="17" t="s">
        <v>265</v>
      </c>
      <c r="C69" s="719" t="s">
        <v>89</v>
      </c>
      <c r="D69" s="719" t="s">
        <v>89</v>
      </c>
      <c r="E69" s="719" t="s">
        <v>89</v>
      </c>
      <c r="F69" s="719" t="s">
        <v>89</v>
      </c>
      <c r="G69" s="143"/>
      <c r="H69" s="719" t="s">
        <v>89</v>
      </c>
      <c r="I69" s="719" t="s">
        <v>89</v>
      </c>
      <c r="J69" s="719" t="s">
        <v>89</v>
      </c>
      <c r="K69" s="251" t="s">
        <v>89</v>
      </c>
      <c r="L69" s="143"/>
      <c r="M69" s="719" t="s">
        <v>89</v>
      </c>
      <c r="N69" s="719" t="s">
        <v>89</v>
      </c>
      <c r="O69" s="719" t="s">
        <v>89</v>
      </c>
      <c r="P69" s="251" t="s">
        <v>89</v>
      </c>
      <c r="Q69" s="143"/>
      <c r="R69" s="719" t="s">
        <v>89</v>
      </c>
      <c r="S69" s="719" t="s">
        <v>89</v>
      </c>
      <c r="T69" s="719" t="s">
        <v>89</v>
      </c>
      <c r="U69" s="251" t="s">
        <v>89</v>
      </c>
      <c r="V69" s="143"/>
      <c r="W69" s="719" t="s">
        <v>89</v>
      </c>
      <c r="X69" s="719" t="s">
        <v>89</v>
      </c>
      <c r="Y69" s="719" t="s">
        <v>89</v>
      </c>
      <c r="Z69" s="251" t="s">
        <v>89</v>
      </c>
      <c r="AA69" s="143"/>
      <c r="AB69" s="719" t="s">
        <v>89</v>
      </c>
      <c r="AC69" s="719" t="s">
        <v>89</v>
      </c>
      <c r="AD69" s="719" t="s">
        <v>89</v>
      </c>
      <c r="AE69" s="251" t="s">
        <v>89</v>
      </c>
      <c r="AF69" s="143"/>
      <c r="AG69" s="720" t="s">
        <v>89</v>
      </c>
      <c r="AH69" s="720" t="s">
        <v>89</v>
      </c>
      <c r="AI69" s="720" t="s">
        <v>89</v>
      </c>
      <c r="AJ69" s="252" t="s">
        <v>89</v>
      </c>
      <c r="AK69" s="20"/>
      <c r="AL69" s="20"/>
      <c r="AM69" s="20"/>
      <c r="AN69" s="20"/>
      <c r="AO69" s="20"/>
      <c r="AP69" s="20"/>
      <c r="AQ69" s="20"/>
      <c r="AR69" s="20"/>
      <c r="AS69" s="20"/>
      <c r="AT69" s="20"/>
      <c r="AU69" s="20"/>
      <c r="AV69" s="20"/>
      <c r="AW69" s="20"/>
      <c r="AX69" s="20"/>
      <c r="AY69" s="20"/>
      <c r="AZ69" s="20"/>
      <c r="BA69" s="20"/>
      <c r="BB69" s="20"/>
      <c r="BC69" s="20"/>
      <c r="BD69" s="20"/>
    </row>
    <row r="70" spans="1:56" ht="15" customHeight="1" x14ac:dyDescent="0.2">
      <c r="A70" s="16"/>
      <c r="B70" s="17" t="s">
        <v>266</v>
      </c>
      <c r="C70" s="719" t="s">
        <v>89</v>
      </c>
      <c r="D70" s="719" t="s">
        <v>89</v>
      </c>
      <c r="E70" s="719" t="s">
        <v>89</v>
      </c>
      <c r="F70" s="719" t="s">
        <v>89</v>
      </c>
      <c r="G70" s="143"/>
      <c r="H70" s="719" t="s">
        <v>89</v>
      </c>
      <c r="I70" s="719" t="s">
        <v>89</v>
      </c>
      <c r="J70" s="719" t="s">
        <v>89</v>
      </c>
      <c r="K70" s="251" t="s">
        <v>89</v>
      </c>
      <c r="L70" s="143"/>
      <c r="M70" s="719" t="s">
        <v>89</v>
      </c>
      <c r="N70" s="719" t="s">
        <v>89</v>
      </c>
      <c r="O70" s="719" t="s">
        <v>89</v>
      </c>
      <c r="P70" s="251" t="s">
        <v>89</v>
      </c>
      <c r="Q70" s="143"/>
      <c r="R70" s="719" t="s">
        <v>89</v>
      </c>
      <c r="S70" s="719" t="s">
        <v>89</v>
      </c>
      <c r="T70" s="719" t="s">
        <v>89</v>
      </c>
      <c r="U70" s="251" t="s">
        <v>89</v>
      </c>
      <c r="V70" s="143"/>
      <c r="W70" s="719" t="s">
        <v>89</v>
      </c>
      <c r="X70" s="719" t="s">
        <v>89</v>
      </c>
      <c r="Y70" s="719" t="s">
        <v>89</v>
      </c>
      <c r="Z70" s="251" t="s">
        <v>89</v>
      </c>
      <c r="AA70" s="143"/>
      <c r="AB70" s="719" t="s">
        <v>89</v>
      </c>
      <c r="AC70" s="719" t="s">
        <v>89</v>
      </c>
      <c r="AD70" s="719" t="s">
        <v>89</v>
      </c>
      <c r="AE70" s="251" t="s">
        <v>89</v>
      </c>
      <c r="AF70" s="143"/>
      <c r="AG70" s="720" t="s">
        <v>89</v>
      </c>
      <c r="AH70" s="720" t="s">
        <v>89</v>
      </c>
      <c r="AI70" s="720" t="s">
        <v>89</v>
      </c>
      <c r="AJ70" s="252" t="s">
        <v>89</v>
      </c>
      <c r="AK70" s="20"/>
      <c r="AL70" s="20"/>
      <c r="AM70" s="20"/>
      <c r="AN70" s="20"/>
      <c r="AO70" s="20"/>
      <c r="AP70" s="20"/>
      <c r="AQ70" s="20"/>
      <c r="AR70" s="20"/>
      <c r="AS70" s="20"/>
      <c r="AT70" s="20"/>
      <c r="AU70" s="20"/>
      <c r="AV70" s="20"/>
      <c r="AW70" s="20"/>
      <c r="AX70" s="20"/>
      <c r="AY70" s="20"/>
      <c r="AZ70" s="20"/>
      <c r="BA70" s="20"/>
      <c r="BB70" s="20"/>
      <c r="BC70" s="20"/>
      <c r="BD70" s="20"/>
    </row>
    <row r="71" spans="1:56" ht="15" customHeight="1" x14ac:dyDescent="0.2">
      <c r="A71" s="16"/>
      <c r="B71" s="17" t="s">
        <v>30</v>
      </c>
      <c r="C71" s="719">
        <f>(C24/$AG24)*100</f>
        <v>6.25</v>
      </c>
      <c r="D71" s="719">
        <f>(D24/$AH24)*100</f>
        <v>11.184210526315789</v>
      </c>
      <c r="E71" s="251" t="s">
        <v>89</v>
      </c>
      <c r="F71" s="719">
        <f>(F24/$AJ24)*100</f>
        <v>9.7222222222222232</v>
      </c>
      <c r="G71" s="143"/>
      <c r="H71" s="719">
        <f>(H24/$AG24)*100</f>
        <v>4.6875</v>
      </c>
      <c r="I71" s="719">
        <f>(I24/$AH24)*100</f>
        <v>1.9736842105263157</v>
      </c>
      <c r="J71" s="251" t="s">
        <v>89</v>
      </c>
      <c r="K71" s="251">
        <f>(K24/$AJ24)*100</f>
        <v>2.7777777777777777</v>
      </c>
      <c r="L71" s="143"/>
      <c r="M71" s="719">
        <f>(M24/$AG24)*100</f>
        <v>50</v>
      </c>
      <c r="N71" s="719">
        <f>(N24/$AH24)*100</f>
        <v>32.894736842105267</v>
      </c>
      <c r="O71" s="251" t="s">
        <v>89</v>
      </c>
      <c r="P71" s="251">
        <f>(P24/$AJ24)*100</f>
        <v>37.962962962962962</v>
      </c>
      <c r="Q71" s="143"/>
      <c r="R71" s="719">
        <f>(R24/$AG24)*100</f>
        <v>34.375</v>
      </c>
      <c r="S71" s="719">
        <f>(S24/$AH24)*100</f>
        <v>48.684210526315788</v>
      </c>
      <c r="T71" s="251" t="s">
        <v>89</v>
      </c>
      <c r="U71" s="251">
        <f>(U24/$AJ24)*100</f>
        <v>44.444444444444443</v>
      </c>
      <c r="V71" s="143"/>
      <c r="W71" s="719">
        <f>(W24/$AG24)*100</f>
        <v>4.6875</v>
      </c>
      <c r="X71" s="719">
        <f>(X24/$AH24)*100</f>
        <v>5.2631578947368416</v>
      </c>
      <c r="Y71" s="251" t="s">
        <v>89</v>
      </c>
      <c r="Z71" s="251">
        <f>(Z24/$AJ24)*100</f>
        <v>5.0925925925925926</v>
      </c>
      <c r="AA71" s="143"/>
      <c r="AB71" s="719">
        <f>(AB24/$AG24)*100</f>
        <v>0</v>
      </c>
      <c r="AC71" s="719">
        <f>(AC24/$AH24)*100</f>
        <v>0</v>
      </c>
      <c r="AD71" s="251" t="s">
        <v>89</v>
      </c>
      <c r="AE71" s="251">
        <f>(AE24/$AJ24)*100</f>
        <v>0</v>
      </c>
      <c r="AF71" s="143"/>
      <c r="AG71" s="720">
        <f>(AG24/$AG24)*100</f>
        <v>100</v>
      </c>
      <c r="AH71" s="720">
        <f>(AH24/$AH24)*100</f>
        <v>100</v>
      </c>
      <c r="AI71" s="721" t="s">
        <v>89</v>
      </c>
      <c r="AJ71" s="252">
        <f>(AJ24/$AJ24)*100</f>
        <v>100</v>
      </c>
      <c r="AK71" s="20"/>
      <c r="AL71" s="20"/>
      <c r="AM71" s="20"/>
      <c r="AN71" s="20"/>
      <c r="AO71" s="20"/>
      <c r="AP71" s="20"/>
      <c r="AQ71" s="20"/>
      <c r="AR71" s="20"/>
      <c r="AS71" s="20"/>
      <c r="AT71" s="20"/>
      <c r="AU71" s="20"/>
      <c r="AV71" s="20"/>
      <c r="AW71" s="20"/>
      <c r="AX71" s="20"/>
      <c r="AY71" s="20"/>
      <c r="AZ71" s="20"/>
      <c r="BA71" s="20"/>
      <c r="BB71" s="20"/>
      <c r="BC71" s="20"/>
      <c r="BD71" s="20"/>
    </row>
    <row r="72" spans="1:56" ht="15" customHeight="1" x14ac:dyDescent="0.2">
      <c r="A72" s="16"/>
      <c r="B72" s="17" t="s">
        <v>31</v>
      </c>
      <c r="C72" s="719">
        <f>(C25/$AG25)*100</f>
        <v>9.8484848484848477</v>
      </c>
      <c r="D72" s="719">
        <f>(D25/$AH25)*100</f>
        <v>6.7796610169491522</v>
      </c>
      <c r="E72" s="251" t="s">
        <v>89</v>
      </c>
      <c r="F72" s="719">
        <f>(F25/$AJ25)*100</f>
        <v>8.4</v>
      </c>
      <c r="G72" s="143"/>
      <c r="H72" s="719">
        <f>(H25/$AG25)*100</f>
        <v>8.3333333333333321</v>
      </c>
      <c r="I72" s="719">
        <f>(I25/$AH25)*100</f>
        <v>3.3898305084745761</v>
      </c>
      <c r="J72" s="251" t="s">
        <v>89</v>
      </c>
      <c r="K72" s="251">
        <f>(K25/$AJ25)*100</f>
        <v>6</v>
      </c>
      <c r="L72" s="143"/>
      <c r="M72" s="719">
        <f>(M25/$AG25)*100</f>
        <v>41.666666666666671</v>
      </c>
      <c r="N72" s="719">
        <f>(N25/$AH25)*100</f>
        <v>35.593220338983052</v>
      </c>
      <c r="O72" s="251" t="s">
        <v>89</v>
      </c>
      <c r="P72" s="251">
        <f>(P25/$AJ25)*100</f>
        <v>38.800000000000004</v>
      </c>
      <c r="Q72" s="143"/>
      <c r="R72" s="719">
        <f>(R25/$AG25)*100</f>
        <v>24.242424242424242</v>
      </c>
      <c r="S72" s="719">
        <f>(S25/$AH25)*100</f>
        <v>47.457627118644069</v>
      </c>
      <c r="T72" s="251" t="s">
        <v>89</v>
      </c>
      <c r="U72" s="251">
        <f>(U25/$AJ25)*100</f>
        <v>35.199999999999996</v>
      </c>
      <c r="V72" s="143"/>
      <c r="W72" s="719">
        <f>(W25/$AG25)*100</f>
        <v>15.909090909090908</v>
      </c>
      <c r="X72" s="719">
        <f>(X25/$AH25)*100</f>
        <v>6.7796610169491522</v>
      </c>
      <c r="Y72" s="251" t="s">
        <v>89</v>
      </c>
      <c r="Z72" s="251">
        <f>(Z25/$AJ25)*100</f>
        <v>11.600000000000001</v>
      </c>
      <c r="AA72" s="143"/>
      <c r="AB72" s="719">
        <f>(AB25/$AG25)*100</f>
        <v>0</v>
      </c>
      <c r="AC72" s="719">
        <f>(AC25/$AH25)*100</f>
        <v>0</v>
      </c>
      <c r="AD72" s="251" t="s">
        <v>89</v>
      </c>
      <c r="AE72" s="251">
        <f>(AE25/$AJ25)*100</f>
        <v>0</v>
      </c>
      <c r="AF72" s="143"/>
      <c r="AG72" s="720">
        <f>(AG25/$AG25)*100</f>
        <v>100</v>
      </c>
      <c r="AH72" s="720">
        <f>(AH25/$AH25)*100</f>
        <v>100</v>
      </c>
      <c r="AI72" s="721" t="s">
        <v>89</v>
      </c>
      <c r="AJ72" s="252">
        <f>(AJ25/$AJ25)*100</f>
        <v>100</v>
      </c>
      <c r="AK72" s="20"/>
      <c r="AL72" s="20"/>
      <c r="AM72" s="20"/>
      <c r="AN72" s="20"/>
      <c r="AO72" s="20"/>
      <c r="AP72" s="20"/>
      <c r="AQ72" s="20"/>
      <c r="AR72" s="20"/>
      <c r="AS72" s="20"/>
      <c r="AT72" s="20"/>
      <c r="AU72" s="20"/>
      <c r="AV72" s="20"/>
      <c r="AW72" s="20"/>
      <c r="AX72" s="20"/>
      <c r="AY72" s="20"/>
      <c r="AZ72" s="20"/>
      <c r="BA72" s="20"/>
      <c r="BB72" s="20"/>
      <c r="BC72" s="20"/>
      <c r="BD72" s="20"/>
    </row>
    <row r="73" spans="1:56" ht="15" customHeight="1" x14ac:dyDescent="0.2">
      <c r="A73" s="16"/>
      <c r="B73" s="17" t="s">
        <v>32</v>
      </c>
      <c r="C73" s="719">
        <f>(C26/$AG26)*100</f>
        <v>10.861423220973784</v>
      </c>
      <c r="D73" s="719">
        <f>(D26/$AH26)*100</f>
        <v>11.877394636015326</v>
      </c>
      <c r="E73" s="251" t="s">
        <v>89</v>
      </c>
      <c r="F73" s="719">
        <f>(F26/$AJ26)*100</f>
        <v>11.363636363636363</v>
      </c>
      <c r="G73" s="143"/>
      <c r="H73" s="719">
        <f>(H26/$AG26)*100</f>
        <v>4.119850187265917</v>
      </c>
      <c r="I73" s="719">
        <f>(I26/$AH26)*100</f>
        <v>0.76628352490421447</v>
      </c>
      <c r="J73" s="251" t="s">
        <v>89</v>
      </c>
      <c r="K73" s="251">
        <f>(K26/$AJ26)*100</f>
        <v>2.4621212121212119</v>
      </c>
      <c r="L73" s="143"/>
      <c r="M73" s="719">
        <f>(M26/$AG26)*100</f>
        <v>47.940074906367045</v>
      </c>
      <c r="N73" s="719">
        <f>(N26/$AH26)*100</f>
        <v>43.29501915708812</v>
      </c>
      <c r="O73" s="251" t="s">
        <v>89</v>
      </c>
      <c r="P73" s="251">
        <f>(P26/$AJ26)*100</f>
        <v>45.643939393939391</v>
      </c>
      <c r="Q73" s="143"/>
      <c r="R73" s="719">
        <f>(R26/$AG26)*100</f>
        <v>18.352059925093634</v>
      </c>
      <c r="S73" s="719">
        <f>(S26/$AH26)*100</f>
        <v>39.846743295019152</v>
      </c>
      <c r="T73" s="251" t="s">
        <v>89</v>
      </c>
      <c r="U73" s="251">
        <f>(U26/$AJ26)*100</f>
        <v>28.97727272727273</v>
      </c>
      <c r="V73" s="143"/>
      <c r="W73" s="719">
        <f>(W26/$AG26)*100</f>
        <v>18.726591760299627</v>
      </c>
      <c r="X73" s="719">
        <f>(X26/$AH26)*100</f>
        <v>4.2145593869731801</v>
      </c>
      <c r="Y73" s="251" t="s">
        <v>89</v>
      </c>
      <c r="Z73" s="251">
        <f>(Z26/$AJ26)*100</f>
        <v>11.553030303030303</v>
      </c>
      <c r="AA73" s="143"/>
      <c r="AB73" s="719">
        <f>(AB26/$AG26)*100</f>
        <v>0</v>
      </c>
      <c r="AC73" s="719">
        <f>(AC26/$AH26)*100</f>
        <v>0</v>
      </c>
      <c r="AD73" s="251" t="s">
        <v>89</v>
      </c>
      <c r="AE73" s="251">
        <f>(AE26/$AJ26)*100</f>
        <v>0</v>
      </c>
      <c r="AF73" s="143"/>
      <c r="AG73" s="720">
        <f>(AG26/$AG26)*100</f>
        <v>100</v>
      </c>
      <c r="AH73" s="720">
        <f>(AH26/$AH26)*100</f>
        <v>100</v>
      </c>
      <c r="AI73" s="721" t="s">
        <v>89</v>
      </c>
      <c r="AJ73" s="252">
        <f>(AJ26/$AJ26)*100</f>
        <v>100</v>
      </c>
      <c r="AK73" s="20"/>
      <c r="AL73" s="20"/>
      <c r="AM73" s="20"/>
      <c r="AN73" s="20"/>
      <c r="AO73" s="20"/>
      <c r="AP73" s="20"/>
      <c r="AQ73" s="20"/>
      <c r="AR73" s="20"/>
      <c r="AS73" s="20"/>
      <c r="AT73" s="20"/>
      <c r="AU73" s="20"/>
      <c r="AV73" s="20"/>
      <c r="AW73" s="20"/>
      <c r="AX73" s="20"/>
      <c r="AY73" s="20"/>
      <c r="AZ73" s="20"/>
      <c r="BA73" s="20"/>
      <c r="BB73" s="20"/>
      <c r="BC73" s="20"/>
      <c r="BD73" s="20"/>
    </row>
    <row r="74" spans="1:56" ht="15" customHeight="1" x14ac:dyDescent="0.2">
      <c r="A74" s="16"/>
      <c r="B74" s="17" t="s">
        <v>267</v>
      </c>
      <c r="C74" s="719" t="s">
        <v>89</v>
      </c>
      <c r="D74" s="719" t="s">
        <v>89</v>
      </c>
      <c r="E74" s="719" t="s">
        <v>89</v>
      </c>
      <c r="F74" s="719" t="s">
        <v>89</v>
      </c>
      <c r="G74" s="143"/>
      <c r="H74" s="251" t="s">
        <v>89</v>
      </c>
      <c r="I74" s="251" t="s">
        <v>89</v>
      </c>
      <c r="J74" s="719" t="s">
        <v>89</v>
      </c>
      <c r="K74" s="251" t="s">
        <v>89</v>
      </c>
      <c r="L74" s="143"/>
      <c r="M74" s="251" t="s">
        <v>89</v>
      </c>
      <c r="N74" s="251" t="s">
        <v>89</v>
      </c>
      <c r="O74" s="719" t="s">
        <v>89</v>
      </c>
      <c r="P74" s="251" t="s">
        <v>89</v>
      </c>
      <c r="Q74" s="143"/>
      <c r="R74" s="251" t="s">
        <v>89</v>
      </c>
      <c r="S74" s="251" t="s">
        <v>89</v>
      </c>
      <c r="T74" s="719" t="s">
        <v>89</v>
      </c>
      <c r="U74" s="251" t="s">
        <v>89</v>
      </c>
      <c r="V74" s="143"/>
      <c r="W74" s="251" t="s">
        <v>89</v>
      </c>
      <c r="X74" s="251" t="s">
        <v>89</v>
      </c>
      <c r="Y74" s="719" t="s">
        <v>89</v>
      </c>
      <c r="Z74" s="251" t="s">
        <v>89</v>
      </c>
      <c r="AA74" s="143"/>
      <c r="AB74" s="251" t="s">
        <v>89</v>
      </c>
      <c r="AC74" s="251" t="s">
        <v>89</v>
      </c>
      <c r="AD74" s="719" t="s">
        <v>89</v>
      </c>
      <c r="AE74" s="251" t="s">
        <v>89</v>
      </c>
      <c r="AF74" s="143"/>
      <c r="AG74" s="721" t="s">
        <v>89</v>
      </c>
      <c r="AH74" s="721" t="s">
        <v>89</v>
      </c>
      <c r="AI74" s="720" t="s">
        <v>89</v>
      </c>
      <c r="AJ74" s="252" t="s">
        <v>89</v>
      </c>
      <c r="AK74" s="20"/>
      <c r="AL74" s="20"/>
      <c r="AM74" s="20"/>
      <c r="AN74" s="20"/>
      <c r="AO74" s="20"/>
      <c r="AP74" s="20"/>
      <c r="AQ74" s="20"/>
      <c r="AR74" s="20"/>
      <c r="AS74" s="20"/>
      <c r="AT74" s="20"/>
      <c r="AU74" s="20"/>
      <c r="AV74" s="20"/>
      <c r="AW74" s="20"/>
      <c r="AX74" s="20"/>
      <c r="AY74" s="20"/>
      <c r="AZ74" s="20"/>
      <c r="BA74" s="20"/>
      <c r="BB74" s="20"/>
      <c r="BC74" s="20"/>
      <c r="BD74" s="20"/>
    </row>
    <row r="75" spans="1:56" ht="15" customHeight="1" x14ac:dyDescent="0.2">
      <c r="A75" s="16"/>
      <c r="B75" s="17" t="s">
        <v>34</v>
      </c>
      <c r="C75" s="719">
        <f>(C28/$AG28)*100</f>
        <v>6.9767441860465116</v>
      </c>
      <c r="D75" s="719">
        <f>(D28/$AH28)*100</f>
        <v>5.9259259259259265</v>
      </c>
      <c r="E75" s="251" t="s">
        <v>89</v>
      </c>
      <c r="F75" s="719">
        <f>(F28/$AJ28)*100</f>
        <v>6.3348416289592757</v>
      </c>
      <c r="G75" s="143"/>
      <c r="H75" s="719">
        <f>(H28/$AG28)*100</f>
        <v>6.9767441860465116</v>
      </c>
      <c r="I75" s="719">
        <f>(I28/$AH28)*100</f>
        <v>7.4074074074074066</v>
      </c>
      <c r="J75" s="251" t="s">
        <v>89</v>
      </c>
      <c r="K75" s="251">
        <f>(K28/$AJ28)*100</f>
        <v>7.2398190045248878</v>
      </c>
      <c r="L75" s="143"/>
      <c r="M75" s="719">
        <f>(M28/$AG28)*100</f>
        <v>39.534883720930232</v>
      </c>
      <c r="N75" s="719">
        <f>(N28/$AH28)*100</f>
        <v>31.111111111111111</v>
      </c>
      <c r="O75" s="251" t="s">
        <v>89</v>
      </c>
      <c r="P75" s="251">
        <f>(P28/$AJ28)*100</f>
        <v>34.389140271493211</v>
      </c>
      <c r="Q75" s="143"/>
      <c r="R75" s="719">
        <f>(R28/$AG28)*100</f>
        <v>34.883720930232556</v>
      </c>
      <c r="S75" s="719">
        <f>(S28/$AH28)*100</f>
        <v>53.333333333333336</v>
      </c>
      <c r="T75" s="251" t="s">
        <v>89</v>
      </c>
      <c r="U75" s="251">
        <f>(U28/$AJ28)*100</f>
        <v>46.153846153846153</v>
      </c>
      <c r="V75" s="143"/>
      <c r="W75" s="719">
        <f>(W28/$AG28)*100</f>
        <v>11.627906976744185</v>
      </c>
      <c r="X75" s="719">
        <f>(X28/$AH28)*100</f>
        <v>2.2222222222222223</v>
      </c>
      <c r="Y75" s="251" t="s">
        <v>89</v>
      </c>
      <c r="Z75" s="251">
        <f>(Z28/$AJ28)*100</f>
        <v>5.8823529411764701</v>
      </c>
      <c r="AA75" s="143"/>
      <c r="AB75" s="719">
        <f>(AB28/$AG28)*100</f>
        <v>0</v>
      </c>
      <c r="AC75" s="719">
        <f>(AC28/$AH28)*100</f>
        <v>0</v>
      </c>
      <c r="AD75" s="251" t="s">
        <v>89</v>
      </c>
      <c r="AE75" s="251">
        <f>(AE28/$AJ28)*100</f>
        <v>0</v>
      </c>
      <c r="AF75" s="143"/>
      <c r="AG75" s="720">
        <f>(AG28/$AG28)*100</f>
        <v>100</v>
      </c>
      <c r="AH75" s="720">
        <f>(AH28/$AH28)*100</f>
        <v>100</v>
      </c>
      <c r="AI75" s="721" t="s">
        <v>89</v>
      </c>
      <c r="AJ75" s="252">
        <f>(AJ28/$AJ28)*100</f>
        <v>100</v>
      </c>
      <c r="AK75" s="20"/>
      <c r="AL75" s="20"/>
      <c r="AM75" s="20"/>
      <c r="AN75" s="20"/>
      <c r="AO75" s="20"/>
      <c r="AP75" s="20"/>
      <c r="AQ75" s="20"/>
      <c r="AR75" s="20"/>
      <c r="AS75" s="20"/>
      <c r="AT75" s="20"/>
      <c r="AU75" s="20"/>
      <c r="AV75" s="20"/>
      <c r="AW75" s="20"/>
      <c r="AX75" s="20"/>
      <c r="AY75" s="20"/>
      <c r="AZ75" s="20"/>
      <c r="BA75" s="20"/>
      <c r="BB75" s="20"/>
      <c r="BC75" s="20"/>
      <c r="BD75" s="20"/>
    </row>
    <row r="76" spans="1:56" ht="15" customHeight="1" x14ac:dyDescent="0.2">
      <c r="A76" s="16"/>
      <c r="B76" s="17" t="s">
        <v>35</v>
      </c>
      <c r="C76" s="719">
        <f>(C29/$AG29)*100</f>
        <v>10.714285714285714</v>
      </c>
      <c r="D76" s="719">
        <f>(D29/$AH29)*100</f>
        <v>10.714285714285714</v>
      </c>
      <c r="E76" s="251" t="s">
        <v>89</v>
      </c>
      <c r="F76" s="719">
        <f>(F29/$AJ29)*100</f>
        <v>10.714285714285714</v>
      </c>
      <c r="G76" s="143"/>
      <c r="H76" s="719">
        <f>(H29/$AG29)*100</f>
        <v>0</v>
      </c>
      <c r="I76" s="719">
        <f>(I29/$AH29)*100</f>
        <v>1.1904761904761905</v>
      </c>
      <c r="J76" s="251" t="s">
        <v>89</v>
      </c>
      <c r="K76" s="251">
        <f>(K29/$AJ29)*100</f>
        <v>0.89285714285714279</v>
      </c>
      <c r="L76" s="143"/>
      <c r="M76" s="719">
        <f>(M29/$AG29)*100</f>
        <v>50</v>
      </c>
      <c r="N76" s="719">
        <f>(N29/$AH29)*100</f>
        <v>26.190476190476193</v>
      </c>
      <c r="O76" s="251" t="s">
        <v>89</v>
      </c>
      <c r="P76" s="251">
        <f>(P29/$AJ29)*100</f>
        <v>32.142857142857146</v>
      </c>
      <c r="Q76" s="143"/>
      <c r="R76" s="719">
        <f>(R29/$AG29)*100</f>
        <v>35.714285714285715</v>
      </c>
      <c r="S76" s="719">
        <f>(S29/$AH29)*100</f>
        <v>60.714285714285708</v>
      </c>
      <c r="T76" s="251" t="s">
        <v>89</v>
      </c>
      <c r="U76" s="251">
        <f>(U29/$AJ29)*100</f>
        <v>54.464285714285708</v>
      </c>
      <c r="V76" s="143"/>
      <c r="W76" s="719">
        <f>(W29/$AG29)*100</f>
        <v>3.5714285714285712</v>
      </c>
      <c r="X76" s="719">
        <f>(X29/$AH29)*100</f>
        <v>1.1904761904761905</v>
      </c>
      <c r="Y76" s="251" t="s">
        <v>89</v>
      </c>
      <c r="Z76" s="251">
        <f>(Z29/$AJ29)*100</f>
        <v>1.7857142857142856</v>
      </c>
      <c r="AA76" s="143"/>
      <c r="AB76" s="719">
        <f>(AB29/$AG29)*100</f>
        <v>0</v>
      </c>
      <c r="AC76" s="719">
        <f>(AC29/$AH29)*100</f>
        <v>0</v>
      </c>
      <c r="AD76" s="251" t="s">
        <v>89</v>
      </c>
      <c r="AE76" s="251">
        <f>(AE29/$AJ29)*100</f>
        <v>0</v>
      </c>
      <c r="AF76" s="143"/>
      <c r="AG76" s="720">
        <f>(AG29/$AG29)*100</f>
        <v>100</v>
      </c>
      <c r="AH76" s="720">
        <f>(AH29/$AH29)*100</f>
        <v>100</v>
      </c>
      <c r="AI76" s="721" t="s">
        <v>89</v>
      </c>
      <c r="AJ76" s="252">
        <f>(AJ29/$AJ29)*100</f>
        <v>100</v>
      </c>
      <c r="AK76" s="20"/>
      <c r="AL76" s="20"/>
      <c r="AM76" s="20"/>
      <c r="AN76" s="20"/>
      <c r="AO76" s="20"/>
      <c r="AP76" s="20"/>
      <c r="AQ76" s="20"/>
      <c r="AR76" s="20"/>
      <c r="AS76" s="20"/>
      <c r="AT76" s="20"/>
      <c r="AU76" s="20"/>
      <c r="AV76" s="20"/>
      <c r="AW76" s="20"/>
      <c r="AX76" s="20"/>
      <c r="AY76" s="20"/>
      <c r="AZ76" s="20"/>
      <c r="BA76" s="20"/>
      <c r="BB76" s="20"/>
      <c r="BC76" s="20"/>
      <c r="BD76" s="20"/>
    </row>
    <row r="77" spans="1:56" ht="15" customHeight="1" x14ac:dyDescent="0.2">
      <c r="A77" s="16"/>
      <c r="B77" s="17" t="s">
        <v>36</v>
      </c>
      <c r="C77" s="719">
        <f>(C30/$AG30)*100</f>
        <v>10.38961038961039</v>
      </c>
      <c r="D77" s="719">
        <f>(D30/$AH30)*100</f>
        <v>14.285714285714285</v>
      </c>
      <c r="E77" s="251" t="s">
        <v>89</v>
      </c>
      <c r="F77" s="719">
        <f>(F30/$AJ30)*100</f>
        <v>12.946428571428573</v>
      </c>
      <c r="G77" s="143"/>
      <c r="H77" s="719">
        <f>(H30/$AG30)*100</f>
        <v>5.1948051948051948</v>
      </c>
      <c r="I77" s="719">
        <f>(I30/$AH30)*100</f>
        <v>4.0816326530612246</v>
      </c>
      <c r="J77" s="251" t="s">
        <v>89</v>
      </c>
      <c r="K77" s="251">
        <f>(K30/$AJ30)*100</f>
        <v>4.4642857142857144</v>
      </c>
      <c r="L77" s="143"/>
      <c r="M77" s="719">
        <f>(M30/$AG30)*100</f>
        <v>51.94805194805194</v>
      </c>
      <c r="N77" s="719">
        <f>(N30/$AH30)*100</f>
        <v>36.734693877551024</v>
      </c>
      <c r="O77" s="251" t="s">
        <v>89</v>
      </c>
      <c r="P77" s="251">
        <f>(P30/$AJ30)*100</f>
        <v>41.964285714285715</v>
      </c>
      <c r="Q77" s="143"/>
      <c r="R77" s="719">
        <f>(R30/$AG30)*100</f>
        <v>19.480519480519483</v>
      </c>
      <c r="S77" s="719">
        <f>(S30/$AH30)*100</f>
        <v>40.816326530612244</v>
      </c>
      <c r="T77" s="251" t="s">
        <v>89</v>
      </c>
      <c r="U77" s="251">
        <f>(U30/$AJ30)*100</f>
        <v>33.482142857142854</v>
      </c>
      <c r="V77" s="143"/>
      <c r="W77" s="719">
        <f>(W30/$AG30)*100</f>
        <v>12.987012987012985</v>
      </c>
      <c r="X77" s="719">
        <f>(X30/$AH30)*100</f>
        <v>4.0816326530612246</v>
      </c>
      <c r="Y77" s="251" t="s">
        <v>89</v>
      </c>
      <c r="Z77" s="251">
        <f>(Z30/$AJ30)*100</f>
        <v>7.1428571428571423</v>
      </c>
      <c r="AA77" s="143"/>
      <c r="AB77" s="719">
        <f>(AB30/$AG30)*100</f>
        <v>0</v>
      </c>
      <c r="AC77" s="719">
        <f>(AC30/$AH30)*100</f>
        <v>0</v>
      </c>
      <c r="AD77" s="251" t="s">
        <v>89</v>
      </c>
      <c r="AE77" s="251">
        <f>(AE30/$AJ30)*100</f>
        <v>0</v>
      </c>
      <c r="AF77" s="143"/>
      <c r="AG77" s="720">
        <f>(AG30/$AG30)*100</f>
        <v>100</v>
      </c>
      <c r="AH77" s="720">
        <f>(AH30/$AH30)*100</f>
        <v>100</v>
      </c>
      <c r="AI77" s="721" t="s">
        <v>89</v>
      </c>
      <c r="AJ77" s="252">
        <f>(AJ30/$AJ30)*100</f>
        <v>100</v>
      </c>
      <c r="AK77" s="20"/>
      <c r="AL77" s="20"/>
      <c r="AM77" s="20"/>
      <c r="AN77" s="20"/>
      <c r="AO77" s="20"/>
      <c r="AP77" s="20"/>
      <c r="AQ77" s="20"/>
      <c r="AR77" s="20"/>
      <c r="AS77" s="20"/>
      <c r="AT77" s="20"/>
      <c r="AU77" s="20"/>
      <c r="AV77" s="20"/>
      <c r="AW77" s="20"/>
      <c r="AX77" s="20"/>
      <c r="AY77" s="20"/>
      <c r="AZ77" s="20"/>
      <c r="BA77" s="20"/>
      <c r="BB77" s="20"/>
      <c r="BC77" s="20"/>
      <c r="BD77" s="20"/>
    </row>
    <row r="78" spans="1:56" ht="15" customHeight="1" x14ac:dyDescent="0.2">
      <c r="A78" s="16"/>
      <c r="B78" s="17" t="s">
        <v>268</v>
      </c>
      <c r="C78" s="719" t="s">
        <v>89</v>
      </c>
      <c r="D78" s="719" t="s">
        <v>89</v>
      </c>
      <c r="E78" s="719" t="s">
        <v>89</v>
      </c>
      <c r="F78" s="719" t="s">
        <v>89</v>
      </c>
      <c r="G78" s="143"/>
      <c r="H78" s="719" t="s">
        <v>89</v>
      </c>
      <c r="I78" s="719" t="s">
        <v>89</v>
      </c>
      <c r="J78" s="719" t="s">
        <v>89</v>
      </c>
      <c r="K78" s="251" t="s">
        <v>89</v>
      </c>
      <c r="L78" s="143"/>
      <c r="M78" s="719" t="s">
        <v>89</v>
      </c>
      <c r="N78" s="719" t="s">
        <v>89</v>
      </c>
      <c r="O78" s="719" t="s">
        <v>89</v>
      </c>
      <c r="P78" s="251" t="s">
        <v>89</v>
      </c>
      <c r="Q78" s="143"/>
      <c r="R78" s="719" t="s">
        <v>89</v>
      </c>
      <c r="S78" s="719" t="s">
        <v>89</v>
      </c>
      <c r="T78" s="719" t="s">
        <v>89</v>
      </c>
      <c r="U78" s="251" t="s">
        <v>89</v>
      </c>
      <c r="V78" s="143"/>
      <c r="W78" s="719" t="s">
        <v>89</v>
      </c>
      <c r="X78" s="719" t="s">
        <v>89</v>
      </c>
      <c r="Y78" s="719" t="s">
        <v>89</v>
      </c>
      <c r="Z78" s="251" t="s">
        <v>89</v>
      </c>
      <c r="AA78" s="143"/>
      <c r="AB78" s="719" t="s">
        <v>89</v>
      </c>
      <c r="AC78" s="719" t="s">
        <v>89</v>
      </c>
      <c r="AD78" s="719" t="s">
        <v>89</v>
      </c>
      <c r="AE78" s="251" t="s">
        <v>89</v>
      </c>
      <c r="AF78" s="143"/>
      <c r="AG78" s="720" t="s">
        <v>89</v>
      </c>
      <c r="AH78" s="720" t="s">
        <v>89</v>
      </c>
      <c r="AI78" s="720" t="s">
        <v>89</v>
      </c>
      <c r="AJ78" s="252" t="s">
        <v>89</v>
      </c>
      <c r="AK78" s="20"/>
      <c r="AL78" s="20"/>
      <c r="AM78" s="20"/>
      <c r="AN78" s="20"/>
      <c r="AO78" s="20"/>
      <c r="AP78" s="20"/>
      <c r="AQ78" s="20"/>
      <c r="AR78" s="20"/>
      <c r="AS78" s="20"/>
      <c r="AT78" s="20"/>
      <c r="AU78" s="20"/>
      <c r="AV78" s="20"/>
      <c r="AW78" s="20"/>
      <c r="AX78" s="20"/>
      <c r="AY78" s="20"/>
      <c r="AZ78" s="20"/>
      <c r="BA78" s="20"/>
      <c r="BB78" s="20"/>
      <c r="BC78" s="20"/>
      <c r="BD78" s="20"/>
    </row>
    <row r="79" spans="1:56" ht="15" customHeight="1" x14ac:dyDescent="0.2">
      <c r="A79" s="16"/>
      <c r="B79" s="17" t="s">
        <v>38</v>
      </c>
      <c r="C79" s="719">
        <f>(C32/$AG32)*100</f>
        <v>6.666666666666667</v>
      </c>
      <c r="D79" s="719">
        <f>(D32/$AH32)*100</f>
        <v>7.3770491803278686</v>
      </c>
      <c r="E79" s="251" t="s">
        <v>89</v>
      </c>
      <c r="F79" s="719">
        <f>(F32/$AJ32)*100</f>
        <v>7.1428571428571423</v>
      </c>
      <c r="G79" s="143"/>
      <c r="H79" s="719">
        <f>(H32/$AG32)*100</f>
        <v>1.6666666666666667</v>
      </c>
      <c r="I79" s="719">
        <f>(I32/$AH32)*100</f>
        <v>1.639344262295082</v>
      </c>
      <c r="J79" s="251" t="s">
        <v>89</v>
      </c>
      <c r="K79" s="251">
        <f>(K32/$AJ32)*100</f>
        <v>1.6483516483516485</v>
      </c>
      <c r="L79" s="143"/>
      <c r="M79" s="719">
        <f>(M32/$AG32)*100</f>
        <v>45</v>
      </c>
      <c r="N79" s="719">
        <f>(N32/$AH32)*100</f>
        <v>33.606557377049178</v>
      </c>
      <c r="O79" s="251" t="s">
        <v>89</v>
      </c>
      <c r="P79" s="251">
        <f>(P32/$AJ32)*100</f>
        <v>37.362637362637365</v>
      </c>
      <c r="Q79" s="143"/>
      <c r="R79" s="719">
        <f>(R32/$AG32)*100</f>
        <v>35</v>
      </c>
      <c r="S79" s="719">
        <f>(S32/$AH32)*100</f>
        <v>53.278688524590166</v>
      </c>
      <c r="T79" s="251" t="s">
        <v>89</v>
      </c>
      <c r="U79" s="251">
        <f>(U32/$AJ32)*100</f>
        <v>47.252747252747248</v>
      </c>
      <c r="V79" s="143"/>
      <c r="W79" s="719">
        <f>(W32/$AG32)*100</f>
        <v>11.666666666666666</v>
      </c>
      <c r="X79" s="719">
        <f>(X32/$AH32)*100</f>
        <v>4.0983606557377046</v>
      </c>
      <c r="Y79" s="251" t="s">
        <v>89</v>
      </c>
      <c r="Z79" s="251">
        <f>(Z32/$AJ32)*100</f>
        <v>6.593406593406594</v>
      </c>
      <c r="AA79" s="143"/>
      <c r="AB79" s="719">
        <f>(AB32/$AG32)*100</f>
        <v>0</v>
      </c>
      <c r="AC79" s="719">
        <f>(AC32/$AH32)*100</f>
        <v>0</v>
      </c>
      <c r="AD79" s="251" t="s">
        <v>89</v>
      </c>
      <c r="AE79" s="251">
        <f>(AE32/$AJ32)*100</f>
        <v>0</v>
      </c>
      <c r="AF79" s="143"/>
      <c r="AG79" s="720">
        <f>(AG32/$AG32)*100</f>
        <v>100</v>
      </c>
      <c r="AH79" s="720">
        <f>(AH32/$AH32)*100</f>
        <v>100</v>
      </c>
      <c r="AI79" s="721" t="s">
        <v>89</v>
      </c>
      <c r="AJ79" s="252">
        <f>(AJ32/$AJ32)*100</f>
        <v>100</v>
      </c>
      <c r="AK79" s="20"/>
      <c r="AL79" s="20"/>
      <c r="AM79" s="20"/>
      <c r="AN79" s="20"/>
      <c r="AO79" s="20"/>
      <c r="AP79" s="20"/>
      <c r="AQ79" s="20"/>
      <c r="AR79" s="20"/>
      <c r="AS79" s="20"/>
      <c r="AT79" s="20"/>
      <c r="AU79" s="20"/>
      <c r="AV79" s="20"/>
      <c r="AW79" s="20"/>
      <c r="AX79" s="20"/>
      <c r="AY79" s="20"/>
      <c r="AZ79" s="20"/>
      <c r="BA79" s="20"/>
      <c r="BB79" s="20"/>
      <c r="BC79" s="20"/>
      <c r="BD79" s="20"/>
    </row>
    <row r="80" spans="1:56" ht="15" customHeight="1" x14ac:dyDescent="0.2">
      <c r="A80" s="16"/>
      <c r="B80" s="17" t="s">
        <v>269</v>
      </c>
      <c r="C80" s="719" t="s">
        <v>89</v>
      </c>
      <c r="D80" s="719" t="s">
        <v>89</v>
      </c>
      <c r="E80" s="719" t="s">
        <v>89</v>
      </c>
      <c r="F80" s="719" t="s">
        <v>89</v>
      </c>
      <c r="G80" s="143"/>
      <c r="H80" s="719" t="s">
        <v>89</v>
      </c>
      <c r="I80" s="719" t="s">
        <v>89</v>
      </c>
      <c r="J80" s="719" t="s">
        <v>89</v>
      </c>
      <c r="K80" s="251" t="s">
        <v>89</v>
      </c>
      <c r="L80" s="143"/>
      <c r="M80" s="719" t="s">
        <v>89</v>
      </c>
      <c r="N80" s="719" t="s">
        <v>89</v>
      </c>
      <c r="O80" s="719" t="s">
        <v>89</v>
      </c>
      <c r="P80" s="251" t="s">
        <v>89</v>
      </c>
      <c r="Q80" s="143"/>
      <c r="R80" s="719" t="s">
        <v>89</v>
      </c>
      <c r="S80" s="719" t="s">
        <v>89</v>
      </c>
      <c r="T80" s="719" t="s">
        <v>89</v>
      </c>
      <c r="U80" s="251" t="s">
        <v>89</v>
      </c>
      <c r="V80" s="143"/>
      <c r="W80" s="719" t="s">
        <v>89</v>
      </c>
      <c r="X80" s="719" t="s">
        <v>89</v>
      </c>
      <c r="Y80" s="719" t="s">
        <v>89</v>
      </c>
      <c r="Z80" s="251" t="s">
        <v>89</v>
      </c>
      <c r="AA80" s="143"/>
      <c r="AB80" s="719" t="s">
        <v>89</v>
      </c>
      <c r="AC80" s="719" t="s">
        <v>89</v>
      </c>
      <c r="AD80" s="719" t="s">
        <v>89</v>
      </c>
      <c r="AE80" s="251" t="s">
        <v>89</v>
      </c>
      <c r="AF80" s="143"/>
      <c r="AG80" s="720" t="s">
        <v>89</v>
      </c>
      <c r="AH80" s="720" t="s">
        <v>89</v>
      </c>
      <c r="AI80" s="720" t="s">
        <v>89</v>
      </c>
      <c r="AJ80" s="252" t="s">
        <v>89</v>
      </c>
      <c r="AK80" s="20"/>
      <c r="AL80" s="20"/>
      <c r="AM80" s="20"/>
      <c r="AN80" s="20"/>
      <c r="AO80" s="20"/>
      <c r="AP80" s="20"/>
      <c r="AQ80" s="20"/>
      <c r="AR80" s="20"/>
      <c r="AS80" s="20"/>
      <c r="AT80" s="20"/>
      <c r="AU80" s="20"/>
      <c r="AV80" s="20"/>
      <c r="AW80" s="20"/>
      <c r="AX80" s="20"/>
      <c r="AY80" s="20"/>
      <c r="AZ80" s="20"/>
      <c r="BA80" s="20"/>
      <c r="BB80" s="20"/>
      <c r="BC80" s="20"/>
      <c r="BD80" s="20"/>
    </row>
    <row r="81" spans="1:56" ht="15" customHeight="1" x14ac:dyDescent="0.2">
      <c r="A81" s="16"/>
      <c r="B81" s="47" t="s">
        <v>270</v>
      </c>
      <c r="C81" s="719" t="s">
        <v>89</v>
      </c>
      <c r="D81" s="719" t="s">
        <v>89</v>
      </c>
      <c r="E81" s="719" t="s">
        <v>89</v>
      </c>
      <c r="F81" s="719" t="s">
        <v>89</v>
      </c>
      <c r="G81" s="143"/>
      <c r="H81" s="719" t="s">
        <v>89</v>
      </c>
      <c r="I81" s="719" t="s">
        <v>89</v>
      </c>
      <c r="J81" s="719" t="s">
        <v>89</v>
      </c>
      <c r="K81" s="251" t="s">
        <v>89</v>
      </c>
      <c r="L81" s="143"/>
      <c r="M81" s="719" t="s">
        <v>89</v>
      </c>
      <c r="N81" s="719" t="s">
        <v>89</v>
      </c>
      <c r="O81" s="719" t="s">
        <v>89</v>
      </c>
      <c r="P81" s="251" t="s">
        <v>89</v>
      </c>
      <c r="Q81" s="143"/>
      <c r="R81" s="719" t="s">
        <v>89</v>
      </c>
      <c r="S81" s="719" t="s">
        <v>89</v>
      </c>
      <c r="T81" s="719" t="s">
        <v>89</v>
      </c>
      <c r="U81" s="251" t="s">
        <v>89</v>
      </c>
      <c r="V81" s="143"/>
      <c r="W81" s="719" t="s">
        <v>89</v>
      </c>
      <c r="X81" s="719" t="s">
        <v>89</v>
      </c>
      <c r="Y81" s="719" t="s">
        <v>89</v>
      </c>
      <c r="Z81" s="251" t="s">
        <v>89</v>
      </c>
      <c r="AA81" s="143"/>
      <c r="AB81" s="719" t="s">
        <v>89</v>
      </c>
      <c r="AC81" s="719" t="s">
        <v>89</v>
      </c>
      <c r="AD81" s="719" t="s">
        <v>89</v>
      </c>
      <c r="AE81" s="251" t="s">
        <v>89</v>
      </c>
      <c r="AF81" s="143"/>
      <c r="AG81" s="720" t="s">
        <v>89</v>
      </c>
      <c r="AH81" s="720" t="s">
        <v>89</v>
      </c>
      <c r="AI81" s="720" t="s">
        <v>89</v>
      </c>
      <c r="AJ81" s="252" t="s">
        <v>89</v>
      </c>
      <c r="AK81" s="20"/>
      <c r="AL81" s="20"/>
      <c r="AM81" s="20"/>
      <c r="AN81" s="20"/>
      <c r="AO81" s="20"/>
      <c r="AP81" s="20"/>
      <c r="AQ81" s="20"/>
      <c r="AR81" s="20"/>
      <c r="AS81" s="20"/>
      <c r="AT81" s="20"/>
      <c r="AU81" s="20"/>
      <c r="AV81" s="20"/>
      <c r="AW81" s="20"/>
      <c r="AX81" s="20"/>
      <c r="AY81" s="20"/>
      <c r="AZ81" s="20"/>
      <c r="BA81" s="20"/>
      <c r="BB81" s="20"/>
      <c r="BC81" s="20"/>
      <c r="BD81" s="20"/>
    </row>
    <row r="82" spans="1:56" ht="15" customHeight="1" x14ac:dyDescent="0.2">
      <c r="A82" s="16"/>
      <c r="B82" s="17" t="s">
        <v>41</v>
      </c>
      <c r="C82" s="719">
        <f>(C35/$AG35)*100</f>
        <v>3.9215686274509802</v>
      </c>
      <c r="D82" s="719">
        <f>(D35/$AH35)*100</f>
        <v>7.3770491803278686</v>
      </c>
      <c r="E82" s="251" t="s">
        <v>89</v>
      </c>
      <c r="F82" s="719">
        <f>(F35/$AJ35)*100</f>
        <v>6.3583815028901727</v>
      </c>
      <c r="G82" s="143"/>
      <c r="H82" s="719">
        <f>(H35/$AG35)*100</f>
        <v>1.9607843137254901</v>
      </c>
      <c r="I82" s="719">
        <f>(I35/$AH35)*100</f>
        <v>4.0983606557377046</v>
      </c>
      <c r="J82" s="251" t="s">
        <v>89</v>
      </c>
      <c r="K82" s="251">
        <f>(K35/$AJ35)*100</f>
        <v>3.4682080924855487</v>
      </c>
      <c r="L82" s="143"/>
      <c r="M82" s="719">
        <f>(M35/$AG35)*100</f>
        <v>29.411764705882355</v>
      </c>
      <c r="N82" s="719">
        <f>(N35/$AH35)*100</f>
        <v>32.786885245901637</v>
      </c>
      <c r="O82" s="251" t="s">
        <v>89</v>
      </c>
      <c r="P82" s="251">
        <f>(P35/$AJ35)*100</f>
        <v>31.79190751445087</v>
      </c>
      <c r="Q82" s="143"/>
      <c r="R82" s="719">
        <f>(R35/$AG35)*100</f>
        <v>35.294117647058826</v>
      </c>
      <c r="S82" s="719">
        <f>(S35/$AH35)*100</f>
        <v>51.639344262295083</v>
      </c>
      <c r="T82" s="251" t="s">
        <v>89</v>
      </c>
      <c r="U82" s="251">
        <f>(U35/$AJ35)*100</f>
        <v>46.820809248554909</v>
      </c>
      <c r="V82" s="143"/>
      <c r="W82" s="719">
        <f>(W35/$AG35)*100</f>
        <v>29.411764705882355</v>
      </c>
      <c r="X82" s="719">
        <f>(X35/$AH35)*100</f>
        <v>4.0983606557377046</v>
      </c>
      <c r="Y82" s="251" t="s">
        <v>89</v>
      </c>
      <c r="Z82" s="251">
        <f>(Z35/$AJ35)*100</f>
        <v>11.560693641618498</v>
      </c>
      <c r="AA82" s="143"/>
      <c r="AB82" s="719">
        <f>(AB35/$AG35)*100</f>
        <v>0</v>
      </c>
      <c r="AC82" s="719">
        <f>(AC35/$AH35)*100</f>
        <v>0</v>
      </c>
      <c r="AD82" s="251" t="s">
        <v>89</v>
      </c>
      <c r="AE82" s="251">
        <f>(AE35/$AJ35)*100</f>
        <v>0</v>
      </c>
      <c r="AF82" s="143"/>
      <c r="AG82" s="720">
        <f>(AG35/$AG35)*100</f>
        <v>100</v>
      </c>
      <c r="AH82" s="720">
        <f>(AH35/$AH35)*100</f>
        <v>100</v>
      </c>
      <c r="AI82" s="721" t="s">
        <v>89</v>
      </c>
      <c r="AJ82" s="252">
        <f>(AJ35/$AJ35)*100</f>
        <v>100</v>
      </c>
      <c r="AK82" s="20"/>
      <c r="AL82" s="20"/>
      <c r="AM82" s="20"/>
      <c r="AN82" s="20"/>
      <c r="AO82" s="20"/>
      <c r="AP82" s="20"/>
      <c r="AQ82" s="20"/>
      <c r="AR82" s="20"/>
      <c r="AS82" s="20"/>
      <c r="AT82" s="20"/>
      <c r="AU82" s="20"/>
      <c r="AV82" s="20"/>
      <c r="AW82" s="20"/>
      <c r="AX82" s="20"/>
      <c r="AY82" s="20"/>
      <c r="AZ82" s="20"/>
      <c r="BA82" s="20"/>
      <c r="BB82" s="20"/>
      <c r="BC82" s="20"/>
      <c r="BD82" s="20"/>
    </row>
    <row r="83" spans="1:56" ht="15" customHeight="1" x14ac:dyDescent="0.2">
      <c r="A83" s="16"/>
      <c r="B83" s="17" t="s">
        <v>271</v>
      </c>
      <c r="C83" s="719" t="s">
        <v>89</v>
      </c>
      <c r="D83" s="719" t="s">
        <v>89</v>
      </c>
      <c r="E83" s="719" t="s">
        <v>89</v>
      </c>
      <c r="F83" s="719" t="s">
        <v>89</v>
      </c>
      <c r="G83" s="143"/>
      <c r="H83" s="719" t="s">
        <v>89</v>
      </c>
      <c r="I83" s="719" t="s">
        <v>89</v>
      </c>
      <c r="J83" s="719" t="s">
        <v>89</v>
      </c>
      <c r="K83" s="251" t="s">
        <v>89</v>
      </c>
      <c r="L83" s="143"/>
      <c r="M83" s="719" t="s">
        <v>89</v>
      </c>
      <c r="N83" s="719" t="s">
        <v>89</v>
      </c>
      <c r="O83" s="719" t="s">
        <v>89</v>
      </c>
      <c r="P83" s="251" t="s">
        <v>89</v>
      </c>
      <c r="Q83" s="143"/>
      <c r="R83" s="719" t="s">
        <v>89</v>
      </c>
      <c r="S83" s="719" t="s">
        <v>89</v>
      </c>
      <c r="T83" s="719" t="s">
        <v>89</v>
      </c>
      <c r="U83" s="251" t="s">
        <v>89</v>
      </c>
      <c r="V83" s="143"/>
      <c r="W83" s="719" t="s">
        <v>89</v>
      </c>
      <c r="X83" s="719" t="s">
        <v>89</v>
      </c>
      <c r="Y83" s="719" t="s">
        <v>89</v>
      </c>
      <c r="Z83" s="251" t="s">
        <v>89</v>
      </c>
      <c r="AA83" s="143"/>
      <c r="AB83" s="719" t="s">
        <v>89</v>
      </c>
      <c r="AC83" s="719" t="s">
        <v>89</v>
      </c>
      <c r="AD83" s="719" t="s">
        <v>89</v>
      </c>
      <c r="AE83" s="251" t="s">
        <v>89</v>
      </c>
      <c r="AF83" s="143"/>
      <c r="AG83" s="720" t="s">
        <v>89</v>
      </c>
      <c r="AH83" s="720" t="s">
        <v>89</v>
      </c>
      <c r="AI83" s="720" t="s">
        <v>89</v>
      </c>
      <c r="AJ83" s="252" t="s">
        <v>89</v>
      </c>
      <c r="AK83" s="20"/>
      <c r="AL83" s="20"/>
      <c r="AM83" s="20"/>
      <c r="AN83" s="20"/>
      <c r="AO83" s="20"/>
      <c r="AP83" s="20"/>
      <c r="AQ83" s="20"/>
      <c r="AR83" s="20"/>
      <c r="AS83" s="20"/>
      <c r="AT83" s="20"/>
      <c r="AU83" s="20"/>
      <c r="AV83" s="20"/>
      <c r="AW83" s="20"/>
      <c r="AX83" s="20"/>
      <c r="AY83" s="20"/>
      <c r="AZ83" s="20"/>
      <c r="BA83" s="20"/>
      <c r="BB83" s="20"/>
      <c r="BC83" s="20"/>
      <c r="BD83" s="20"/>
    </row>
    <row r="84" spans="1:56" ht="15" customHeight="1" x14ac:dyDescent="0.2">
      <c r="A84" s="16"/>
      <c r="B84" s="17" t="s">
        <v>43</v>
      </c>
      <c r="C84" s="719">
        <f>(C37/$AG37)*100</f>
        <v>6.666666666666667</v>
      </c>
      <c r="D84" s="719">
        <f>(D37/$AH37)*100</f>
        <v>10.227272727272728</v>
      </c>
      <c r="E84" s="251" t="s">
        <v>89</v>
      </c>
      <c r="F84" s="719">
        <f>(F37/$AJ37)*100</f>
        <v>8.7837837837837842</v>
      </c>
      <c r="G84" s="143"/>
      <c r="H84" s="719">
        <f>(H37/$AG37)*100</f>
        <v>10</v>
      </c>
      <c r="I84" s="719">
        <f>(I37/$AH37)*100</f>
        <v>7.9545454545454541</v>
      </c>
      <c r="J84" s="251" t="s">
        <v>89</v>
      </c>
      <c r="K84" s="251">
        <f>(K37/$AJ37)*100</f>
        <v>8.7837837837837842</v>
      </c>
      <c r="L84" s="143"/>
      <c r="M84" s="719">
        <f>(M37/$AG37)*100</f>
        <v>36.666666666666664</v>
      </c>
      <c r="N84" s="719">
        <f>(N37/$AH37)*100</f>
        <v>38.636363636363633</v>
      </c>
      <c r="O84" s="251" t="s">
        <v>89</v>
      </c>
      <c r="P84" s="251">
        <f>(P37/$AJ37)*100</f>
        <v>37.837837837837839</v>
      </c>
      <c r="Q84" s="143"/>
      <c r="R84" s="719">
        <f>(R37/$AG37)*100</f>
        <v>33.333333333333329</v>
      </c>
      <c r="S84" s="719">
        <f>(S37/$AH37)*100</f>
        <v>42.045454545454547</v>
      </c>
      <c r="T84" s="251" t="s">
        <v>89</v>
      </c>
      <c r="U84" s="251">
        <f>(U37/$AJ37)*100</f>
        <v>38.513513513513516</v>
      </c>
      <c r="V84" s="143"/>
      <c r="W84" s="719">
        <f>(W37/$AG37)*100</f>
        <v>13.333333333333334</v>
      </c>
      <c r="X84" s="719">
        <f>(X37/$AH37)*100</f>
        <v>1.1363636363636365</v>
      </c>
      <c r="Y84" s="251" t="s">
        <v>89</v>
      </c>
      <c r="Z84" s="251">
        <f>(Z37/$AJ37)*100</f>
        <v>6.0810810810810816</v>
      </c>
      <c r="AA84" s="143"/>
      <c r="AB84" s="719">
        <f>(AB37/$AG37)*100</f>
        <v>0</v>
      </c>
      <c r="AC84" s="719">
        <f>(AC37/$AH37)*100</f>
        <v>0</v>
      </c>
      <c r="AD84" s="251" t="s">
        <v>89</v>
      </c>
      <c r="AE84" s="251">
        <f>(AE37/$AJ37)*100</f>
        <v>0</v>
      </c>
      <c r="AF84" s="143"/>
      <c r="AG84" s="720">
        <f>(AG37/$AG37)*100</f>
        <v>100</v>
      </c>
      <c r="AH84" s="720">
        <f>(AH37/$AH37)*100</f>
        <v>100</v>
      </c>
      <c r="AI84" s="721" t="s">
        <v>89</v>
      </c>
      <c r="AJ84" s="252">
        <f>(AJ37/$AJ37)*100</f>
        <v>100</v>
      </c>
      <c r="AK84" s="20"/>
      <c r="AL84" s="20"/>
      <c r="AM84" s="20"/>
      <c r="AN84" s="20"/>
      <c r="AO84" s="20"/>
      <c r="AP84" s="20"/>
      <c r="AQ84" s="20"/>
      <c r="AR84" s="20"/>
      <c r="AS84" s="20"/>
      <c r="AT84" s="20"/>
      <c r="AU84" s="20"/>
      <c r="AV84" s="20"/>
      <c r="AW84" s="20"/>
      <c r="AX84" s="20"/>
      <c r="AY84" s="20"/>
      <c r="AZ84" s="20"/>
      <c r="BA84" s="20"/>
      <c r="BB84" s="20"/>
      <c r="BC84" s="20"/>
      <c r="BD84" s="20"/>
    </row>
    <row r="85" spans="1:56" ht="15" customHeight="1" x14ac:dyDescent="0.2">
      <c r="A85" s="16"/>
      <c r="B85" s="17" t="s">
        <v>272</v>
      </c>
      <c r="C85" s="719" t="s">
        <v>89</v>
      </c>
      <c r="D85" s="719" t="s">
        <v>89</v>
      </c>
      <c r="E85" s="719" t="s">
        <v>89</v>
      </c>
      <c r="F85" s="719" t="s">
        <v>89</v>
      </c>
      <c r="G85" s="143"/>
      <c r="H85" s="719" t="s">
        <v>89</v>
      </c>
      <c r="I85" s="719" t="s">
        <v>89</v>
      </c>
      <c r="J85" s="719" t="s">
        <v>89</v>
      </c>
      <c r="K85" s="251" t="s">
        <v>89</v>
      </c>
      <c r="L85" s="143"/>
      <c r="M85" s="719" t="s">
        <v>89</v>
      </c>
      <c r="N85" s="719" t="s">
        <v>89</v>
      </c>
      <c r="O85" s="719" t="s">
        <v>89</v>
      </c>
      <c r="P85" s="251" t="s">
        <v>89</v>
      </c>
      <c r="Q85" s="143"/>
      <c r="R85" s="719" t="s">
        <v>89</v>
      </c>
      <c r="S85" s="719" t="s">
        <v>89</v>
      </c>
      <c r="T85" s="719" t="s">
        <v>89</v>
      </c>
      <c r="U85" s="251" t="s">
        <v>89</v>
      </c>
      <c r="V85" s="143"/>
      <c r="W85" s="719" t="s">
        <v>89</v>
      </c>
      <c r="X85" s="719" t="s">
        <v>89</v>
      </c>
      <c r="Y85" s="719" t="s">
        <v>89</v>
      </c>
      <c r="Z85" s="251" t="s">
        <v>89</v>
      </c>
      <c r="AA85" s="143"/>
      <c r="AB85" s="719" t="s">
        <v>89</v>
      </c>
      <c r="AC85" s="719" t="s">
        <v>89</v>
      </c>
      <c r="AD85" s="719" t="s">
        <v>89</v>
      </c>
      <c r="AE85" s="251" t="s">
        <v>89</v>
      </c>
      <c r="AF85" s="143"/>
      <c r="AG85" s="720" t="s">
        <v>89</v>
      </c>
      <c r="AH85" s="720" t="s">
        <v>89</v>
      </c>
      <c r="AI85" s="720" t="s">
        <v>89</v>
      </c>
      <c r="AJ85" s="252" t="s">
        <v>89</v>
      </c>
      <c r="AK85" s="20"/>
      <c r="AL85" s="20"/>
      <c r="AM85" s="20"/>
      <c r="AN85" s="20"/>
      <c r="AO85" s="20"/>
      <c r="AP85" s="20"/>
      <c r="AQ85" s="20"/>
      <c r="AR85" s="20"/>
      <c r="AS85" s="20"/>
      <c r="AT85" s="20"/>
      <c r="AU85" s="20"/>
      <c r="AV85" s="20"/>
      <c r="AW85" s="20"/>
      <c r="AX85" s="20"/>
      <c r="AY85" s="20"/>
      <c r="AZ85" s="20"/>
      <c r="BA85" s="20"/>
      <c r="BB85" s="20"/>
      <c r="BC85" s="20"/>
      <c r="BD85" s="20"/>
    </row>
    <row r="86" spans="1:56" ht="15" customHeight="1" x14ac:dyDescent="0.2">
      <c r="A86" s="16"/>
      <c r="B86" s="17" t="s">
        <v>90</v>
      </c>
      <c r="C86" s="719" t="s">
        <v>89</v>
      </c>
      <c r="D86" s="719" t="s">
        <v>89</v>
      </c>
      <c r="E86" s="719">
        <f>(E39/$AI39)*100</f>
        <v>16.290726817042607</v>
      </c>
      <c r="F86" s="719">
        <f>(F39/$AJ39)*100</f>
        <v>16.290726817042607</v>
      </c>
      <c r="G86" s="143"/>
      <c r="H86" s="251" t="s">
        <v>89</v>
      </c>
      <c r="I86" s="251" t="s">
        <v>89</v>
      </c>
      <c r="J86" s="719">
        <f>(J39/$AI39)*100</f>
        <v>13.784461152882205</v>
      </c>
      <c r="K86" s="251">
        <f>(K39/$AJ39)*100</f>
        <v>13.784461152882205</v>
      </c>
      <c r="L86" s="143"/>
      <c r="M86" s="251" t="s">
        <v>89</v>
      </c>
      <c r="N86" s="251" t="s">
        <v>89</v>
      </c>
      <c r="O86" s="719">
        <f>(O39/$AI39)*100</f>
        <v>16.290726817042607</v>
      </c>
      <c r="P86" s="251">
        <f>(P39/$AJ39)*100</f>
        <v>16.290726817042607</v>
      </c>
      <c r="Q86" s="143"/>
      <c r="R86" s="251" t="s">
        <v>89</v>
      </c>
      <c r="S86" s="251" t="s">
        <v>89</v>
      </c>
      <c r="T86" s="719">
        <f>(T39/$AI39)*100</f>
        <v>42.105263157894733</v>
      </c>
      <c r="U86" s="251">
        <f>(U39/$AJ39)*100</f>
        <v>42.105263157894733</v>
      </c>
      <c r="V86" s="143"/>
      <c r="W86" s="251" t="s">
        <v>89</v>
      </c>
      <c r="X86" s="251" t="s">
        <v>89</v>
      </c>
      <c r="Y86" s="719">
        <f>(Y39/$AI39)*100</f>
        <v>11.528822055137844</v>
      </c>
      <c r="Z86" s="251">
        <f>(Z39/$AJ39)*100</f>
        <v>11.528822055137844</v>
      </c>
      <c r="AA86" s="143"/>
      <c r="AB86" s="251" t="s">
        <v>89</v>
      </c>
      <c r="AC86" s="251" t="s">
        <v>89</v>
      </c>
      <c r="AD86" s="719">
        <f>(AD39/$AI39)*100</f>
        <v>0</v>
      </c>
      <c r="AE86" s="251">
        <f>(AE39/$AJ39)*100</f>
        <v>0</v>
      </c>
      <c r="AF86" s="143"/>
      <c r="AG86" s="721" t="s">
        <v>89</v>
      </c>
      <c r="AH86" s="721" t="s">
        <v>89</v>
      </c>
      <c r="AI86" s="720">
        <f>(AI39/$AI39)*100</f>
        <v>100</v>
      </c>
      <c r="AJ86" s="252">
        <f>(AJ39/$AJ39)*100</f>
        <v>100</v>
      </c>
      <c r="AK86" s="20"/>
      <c r="AL86" s="20"/>
      <c r="AM86" s="20"/>
      <c r="AN86" s="20"/>
      <c r="AO86" s="20"/>
      <c r="AP86" s="20"/>
      <c r="AQ86" s="20"/>
      <c r="AR86" s="20"/>
      <c r="AS86" s="20"/>
      <c r="AT86" s="20"/>
      <c r="AU86" s="20"/>
      <c r="AV86" s="20"/>
      <c r="AW86" s="20"/>
      <c r="AX86" s="20"/>
      <c r="AY86" s="20"/>
      <c r="AZ86" s="20"/>
      <c r="BA86" s="20"/>
      <c r="BB86" s="20"/>
      <c r="BC86" s="20"/>
      <c r="BD86" s="20"/>
    </row>
    <row r="87" spans="1:56" ht="15" customHeight="1" x14ac:dyDescent="0.2">
      <c r="A87" s="16"/>
      <c r="B87" s="17" t="s">
        <v>46</v>
      </c>
      <c r="C87" s="719">
        <f>(C40/$AG40)*100</f>
        <v>11.428571428571429</v>
      </c>
      <c r="D87" s="719">
        <f>(D40/$AH40)*100</f>
        <v>6.140350877192982</v>
      </c>
      <c r="E87" s="251" t="s">
        <v>89</v>
      </c>
      <c r="F87" s="719">
        <f>(F40/$AJ40)*100</f>
        <v>7.3825503355704702</v>
      </c>
      <c r="G87" s="143"/>
      <c r="H87" s="719">
        <f>(H40/$AG40)*100</f>
        <v>5.7142857142857144</v>
      </c>
      <c r="I87" s="719">
        <f>(I40/$AH40)*100</f>
        <v>0.8771929824561403</v>
      </c>
      <c r="J87" s="251" t="s">
        <v>89</v>
      </c>
      <c r="K87" s="251">
        <f>(K40/$AJ40)*100</f>
        <v>2.0134228187919461</v>
      </c>
      <c r="L87" s="143"/>
      <c r="M87" s="719">
        <f>(M40/$AG40)*100</f>
        <v>42.857142857142854</v>
      </c>
      <c r="N87" s="719">
        <f>(N40/$AH40)*100</f>
        <v>23.684210526315788</v>
      </c>
      <c r="O87" s="251" t="s">
        <v>89</v>
      </c>
      <c r="P87" s="251">
        <f>(P40/$AJ40)*100</f>
        <v>28.187919463087248</v>
      </c>
      <c r="Q87" s="143"/>
      <c r="R87" s="719">
        <f>(R40/$AG40)*100</f>
        <v>20</v>
      </c>
      <c r="S87" s="719">
        <f>(S40/$AH40)*100</f>
        <v>67.543859649122808</v>
      </c>
      <c r="T87" s="251" t="s">
        <v>89</v>
      </c>
      <c r="U87" s="251">
        <f>(U40/$AJ40)*100</f>
        <v>56.375838926174495</v>
      </c>
      <c r="V87" s="143"/>
      <c r="W87" s="719">
        <f>(W40/$AG40)*100</f>
        <v>20</v>
      </c>
      <c r="X87" s="719">
        <f>(X40/$AH40)*100</f>
        <v>1.7543859649122806</v>
      </c>
      <c r="Y87" s="251" t="s">
        <v>89</v>
      </c>
      <c r="Z87" s="251">
        <f>(Z40/$AJ40)*100</f>
        <v>6.0402684563758395</v>
      </c>
      <c r="AA87" s="143"/>
      <c r="AB87" s="719">
        <f>(AB40/$AG40)*100</f>
        <v>0</v>
      </c>
      <c r="AC87" s="719">
        <f>(AC40/$AH40)*100</f>
        <v>0</v>
      </c>
      <c r="AD87" s="251" t="s">
        <v>89</v>
      </c>
      <c r="AE87" s="251">
        <f>(AE40/$AJ40)*100</f>
        <v>0</v>
      </c>
      <c r="AF87" s="143"/>
      <c r="AG87" s="720">
        <f>(AG40/$AG40)*100</f>
        <v>100</v>
      </c>
      <c r="AH87" s="720">
        <f>(AH40/$AH40)*100</f>
        <v>100</v>
      </c>
      <c r="AI87" s="721" t="s">
        <v>89</v>
      </c>
      <c r="AJ87" s="252">
        <f>(AJ40/$AJ40)*100</f>
        <v>100</v>
      </c>
      <c r="AK87" s="20"/>
      <c r="AL87" s="20"/>
      <c r="AM87" s="20"/>
      <c r="AN87" s="20"/>
      <c r="AO87" s="20"/>
      <c r="AP87" s="20"/>
      <c r="AQ87" s="20"/>
      <c r="AR87" s="20"/>
      <c r="AS87" s="20"/>
      <c r="AT87" s="20"/>
      <c r="AU87" s="20"/>
      <c r="AV87" s="20"/>
      <c r="AW87" s="20"/>
      <c r="AX87" s="20"/>
      <c r="AY87" s="20"/>
      <c r="AZ87" s="20"/>
      <c r="BA87" s="20"/>
      <c r="BB87" s="20"/>
      <c r="BC87" s="20"/>
      <c r="BD87" s="20"/>
    </row>
    <row r="88" spans="1:56" ht="15" customHeight="1" x14ac:dyDescent="0.2">
      <c r="A88" s="16"/>
      <c r="B88" s="17" t="s">
        <v>47</v>
      </c>
      <c r="C88" s="719">
        <f>(C41/$AG41)*100</f>
        <v>3.3898305084745761</v>
      </c>
      <c r="D88" s="719">
        <f>(D41/$AH41)*100</f>
        <v>3.6036036036036037</v>
      </c>
      <c r="E88" s="251" t="s">
        <v>89</v>
      </c>
      <c r="F88" s="719">
        <f>(F41/$AJ41)*100</f>
        <v>3.5294117647058822</v>
      </c>
      <c r="G88" s="143"/>
      <c r="H88" s="719">
        <f>(H41/$AG41)*100</f>
        <v>3.3898305084745761</v>
      </c>
      <c r="I88" s="719">
        <f>(I41/$AH41)*100</f>
        <v>4.5045045045045047</v>
      </c>
      <c r="J88" s="251" t="s">
        <v>89</v>
      </c>
      <c r="K88" s="251">
        <f>(K41/$AJ41)*100</f>
        <v>4.117647058823529</v>
      </c>
      <c r="L88" s="143"/>
      <c r="M88" s="719">
        <f>(M41/$AG41)*100</f>
        <v>52.542372881355938</v>
      </c>
      <c r="N88" s="719">
        <f>(N41/$AH41)*100</f>
        <v>29.72972972972973</v>
      </c>
      <c r="O88" s="251" t="s">
        <v>89</v>
      </c>
      <c r="P88" s="251">
        <f>(P41/$AJ41)*100</f>
        <v>37.647058823529413</v>
      </c>
      <c r="Q88" s="143"/>
      <c r="R88" s="719">
        <f>(R41/$AG41)*100</f>
        <v>27.118644067796609</v>
      </c>
      <c r="S88" s="719">
        <f>(S41/$AH41)*100</f>
        <v>60.360360360360367</v>
      </c>
      <c r="T88" s="251" t="s">
        <v>89</v>
      </c>
      <c r="U88" s="251">
        <f>(U41/$AJ41)*100</f>
        <v>48.823529411764703</v>
      </c>
      <c r="V88" s="143"/>
      <c r="W88" s="719">
        <f>(W41/$AG41)*100</f>
        <v>13.559322033898304</v>
      </c>
      <c r="X88" s="719">
        <f>(X41/$AH41)*100</f>
        <v>1.8018018018018018</v>
      </c>
      <c r="Y88" s="251" t="s">
        <v>89</v>
      </c>
      <c r="Z88" s="251">
        <f>(Z41/$AJ41)*100</f>
        <v>5.8823529411764701</v>
      </c>
      <c r="AA88" s="143"/>
      <c r="AB88" s="719">
        <f>(AB41/$AG41)*100</f>
        <v>0</v>
      </c>
      <c r="AC88" s="719">
        <f>(AC41/$AH41)*100</f>
        <v>0</v>
      </c>
      <c r="AD88" s="251" t="s">
        <v>89</v>
      </c>
      <c r="AE88" s="251">
        <f>(AE41/$AJ41)*100</f>
        <v>0</v>
      </c>
      <c r="AF88" s="143"/>
      <c r="AG88" s="720">
        <f>(AG41/$AG41)*100</f>
        <v>100</v>
      </c>
      <c r="AH88" s="720">
        <f>(AH41/$AH41)*100</f>
        <v>100</v>
      </c>
      <c r="AI88" s="721" t="s">
        <v>89</v>
      </c>
      <c r="AJ88" s="252">
        <f>(AJ41/$AJ41)*100</f>
        <v>100</v>
      </c>
      <c r="AK88" s="20"/>
      <c r="AL88" s="20"/>
      <c r="AM88" s="20"/>
      <c r="AN88" s="20"/>
      <c r="AO88" s="20"/>
      <c r="AP88" s="20"/>
      <c r="AQ88" s="20"/>
      <c r="AR88" s="20"/>
      <c r="AS88" s="20"/>
      <c r="AT88" s="20"/>
      <c r="AU88" s="20"/>
      <c r="AV88" s="20"/>
      <c r="AW88" s="20"/>
      <c r="AX88" s="20"/>
      <c r="AY88" s="20"/>
      <c r="AZ88" s="20"/>
      <c r="BA88" s="20"/>
      <c r="BB88" s="20"/>
      <c r="BC88" s="20"/>
      <c r="BD88" s="20"/>
    </row>
    <row r="89" spans="1:56" ht="15" customHeight="1" x14ac:dyDescent="0.2">
      <c r="A89" s="16"/>
      <c r="B89" s="17" t="s">
        <v>273</v>
      </c>
      <c r="C89" s="719" t="s">
        <v>89</v>
      </c>
      <c r="D89" s="719" t="s">
        <v>89</v>
      </c>
      <c r="E89" s="719" t="s">
        <v>89</v>
      </c>
      <c r="F89" s="719" t="s">
        <v>89</v>
      </c>
      <c r="G89" s="143"/>
      <c r="H89" s="719" t="s">
        <v>89</v>
      </c>
      <c r="I89" s="719" t="s">
        <v>89</v>
      </c>
      <c r="J89" s="719" t="s">
        <v>89</v>
      </c>
      <c r="K89" s="251" t="s">
        <v>89</v>
      </c>
      <c r="L89" s="143"/>
      <c r="M89" s="719" t="s">
        <v>89</v>
      </c>
      <c r="N89" s="719" t="s">
        <v>89</v>
      </c>
      <c r="O89" s="719" t="s">
        <v>89</v>
      </c>
      <c r="P89" s="251" t="s">
        <v>89</v>
      </c>
      <c r="Q89" s="143"/>
      <c r="R89" s="719" t="s">
        <v>89</v>
      </c>
      <c r="S89" s="719" t="s">
        <v>89</v>
      </c>
      <c r="T89" s="719" t="s">
        <v>89</v>
      </c>
      <c r="U89" s="251" t="s">
        <v>89</v>
      </c>
      <c r="V89" s="143"/>
      <c r="W89" s="719" t="s">
        <v>89</v>
      </c>
      <c r="X89" s="719" t="s">
        <v>89</v>
      </c>
      <c r="Y89" s="719" t="s">
        <v>89</v>
      </c>
      <c r="Z89" s="251" t="s">
        <v>89</v>
      </c>
      <c r="AA89" s="143"/>
      <c r="AB89" s="719" t="s">
        <v>89</v>
      </c>
      <c r="AC89" s="719" t="s">
        <v>89</v>
      </c>
      <c r="AD89" s="719" t="s">
        <v>89</v>
      </c>
      <c r="AE89" s="251" t="s">
        <v>89</v>
      </c>
      <c r="AF89" s="143"/>
      <c r="AG89" s="720" t="s">
        <v>89</v>
      </c>
      <c r="AH89" s="720" t="s">
        <v>89</v>
      </c>
      <c r="AI89" s="720" t="s">
        <v>89</v>
      </c>
      <c r="AJ89" s="252" t="s">
        <v>89</v>
      </c>
      <c r="AK89" s="20"/>
      <c r="AL89" s="20"/>
      <c r="AM89" s="20"/>
      <c r="AN89" s="20"/>
      <c r="AO89" s="20"/>
      <c r="AP89" s="20"/>
      <c r="AQ89" s="20"/>
      <c r="AR89" s="20"/>
      <c r="AS89" s="20"/>
      <c r="AT89" s="20"/>
      <c r="AU89" s="20"/>
      <c r="AV89" s="20"/>
      <c r="AW89" s="20"/>
      <c r="AX89" s="20"/>
      <c r="AY89" s="20"/>
      <c r="AZ89" s="20"/>
      <c r="BA89" s="20"/>
      <c r="BB89" s="20"/>
      <c r="BC89" s="20"/>
      <c r="BD89" s="20"/>
    </row>
    <row r="90" spans="1:56" ht="15" customHeight="1" x14ac:dyDescent="0.2">
      <c r="A90" s="16"/>
      <c r="B90" s="17" t="s">
        <v>274</v>
      </c>
      <c r="C90" s="719" t="s">
        <v>89</v>
      </c>
      <c r="D90" s="719" t="s">
        <v>89</v>
      </c>
      <c r="E90" s="719" t="s">
        <v>89</v>
      </c>
      <c r="F90" s="719" t="s">
        <v>89</v>
      </c>
      <c r="G90" s="143"/>
      <c r="H90" s="719" t="s">
        <v>89</v>
      </c>
      <c r="I90" s="719" t="s">
        <v>89</v>
      </c>
      <c r="J90" s="719" t="s">
        <v>89</v>
      </c>
      <c r="K90" s="251" t="s">
        <v>89</v>
      </c>
      <c r="L90" s="143"/>
      <c r="M90" s="719" t="s">
        <v>89</v>
      </c>
      <c r="N90" s="719" t="s">
        <v>89</v>
      </c>
      <c r="O90" s="719" t="s">
        <v>89</v>
      </c>
      <c r="P90" s="251" t="s">
        <v>89</v>
      </c>
      <c r="Q90" s="143"/>
      <c r="R90" s="719" t="s">
        <v>89</v>
      </c>
      <c r="S90" s="719" t="s">
        <v>89</v>
      </c>
      <c r="T90" s="719" t="s">
        <v>89</v>
      </c>
      <c r="U90" s="251" t="s">
        <v>89</v>
      </c>
      <c r="V90" s="143"/>
      <c r="W90" s="719" t="s">
        <v>89</v>
      </c>
      <c r="X90" s="719" t="s">
        <v>89</v>
      </c>
      <c r="Y90" s="719" t="s">
        <v>89</v>
      </c>
      <c r="Z90" s="251" t="s">
        <v>89</v>
      </c>
      <c r="AA90" s="143"/>
      <c r="AB90" s="719" t="s">
        <v>89</v>
      </c>
      <c r="AC90" s="719" t="s">
        <v>89</v>
      </c>
      <c r="AD90" s="719" t="s">
        <v>89</v>
      </c>
      <c r="AE90" s="251" t="s">
        <v>89</v>
      </c>
      <c r="AF90" s="143"/>
      <c r="AG90" s="720" t="s">
        <v>89</v>
      </c>
      <c r="AH90" s="720" t="s">
        <v>89</v>
      </c>
      <c r="AI90" s="720" t="s">
        <v>89</v>
      </c>
      <c r="AJ90" s="252" t="s">
        <v>89</v>
      </c>
      <c r="AK90" s="20"/>
      <c r="AL90" s="20"/>
      <c r="AM90" s="20"/>
      <c r="AN90" s="20"/>
      <c r="AO90" s="20"/>
      <c r="AP90" s="20"/>
      <c r="AQ90" s="20"/>
      <c r="AR90" s="20"/>
      <c r="AS90" s="20"/>
      <c r="AT90" s="20"/>
      <c r="AU90" s="20"/>
      <c r="AV90" s="20"/>
      <c r="AW90" s="20"/>
      <c r="AX90" s="20"/>
      <c r="AY90" s="20"/>
      <c r="AZ90" s="20"/>
      <c r="BA90" s="20"/>
      <c r="BB90" s="20"/>
      <c r="BC90" s="20"/>
      <c r="BD90" s="20"/>
    </row>
    <row r="91" spans="1:56" ht="15" customHeight="1" x14ac:dyDescent="0.2">
      <c r="A91" s="16"/>
      <c r="B91" s="17" t="s">
        <v>275</v>
      </c>
      <c r="C91" s="719" t="s">
        <v>89</v>
      </c>
      <c r="D91" s="719" t="s">
        <v>89</v>
      </c>
      <c r="E91" s="719" t="s">
        <v>89</v>
      </c>
      <c r="F91" s="719" t="s">
        <v>89</v>
      </c>
      <c r="G91" s="143"/>
      <c r="H91" s="719" t="s">
        <v>89</v>
      </c>
      <c r="I91" s="719" t="s">
        <v>89</v>
      </c>
      <c r="J91" s="719" t="s">
        <v>89</v>
      </c>
      <c r="K91" s="251" t="s">
        <v>89</v>
      </c>
      <c r="L91" s="143"/>
      <c r="M91" s="719" t="s">
        <v>89</v>
      </c>
      <c r="N91" s="719" t="s">
        <v>89</v>
      </c>
      <c r="O91" s="719" t="s">
        <v>89</v>
      </c>
      <c r="P91" s="251" t="s">
        <v>89</v>
      </c>
      <c r="Q91" s="143"/>
      <c r="R91" s="719" t="s">
        <v>89</v>
      </c>
      <c r="S91" s="719" t="s">
        <v>89</v>
      </c>
      <c r="T91" s="719" t="s">
        <v>89</v>
      </c>
      <c r="U91" s="251" t="s">
        <v>89</v>
      </c>
      <c r="V91" s="143"/>
      <c r="W91" s="719" t="s">
        <v>89</v>
      </c>
      <c r="X91" s="719" t="s">
        <v>89</v>
      </c>
      <c r="Y91" s="719" t="s">
        <v>89</v>
      </c>
      <c r="Z91" s="251" t="s">
        <v>89</v>
      </c>
      <c r="AA91" s="143"/>
      <c r="AB91" s="719" t="s">
        <v>89</v>
      </c>
      <c r="AC91" s="719" t="s">
        <v>89</v>
      </c>
      <c r="AD91" s="719" t="s">
        <v>89</v>
      </c>
      <c r="AE91" s="251" t="s">
        <v>89</v>
      </c>
      <c r="AF91" s="143"/>
      <c r="AG91" s="720" t="s">
        <v>89</v>
      </c>
      <c r="AH91" s="720" t="s">
        <v>89</v>
      </c>
      <c r="AI91" s="720" t="s">
        <v>89</v>
      </c>
      <c r="AJ91" s="252" t="s">
        <v>89</v>
      </c>
      <c r="AK91" s="20"/>
      <c r="AL91" s="20"/>
      <c r="AM91" s="20"/>
      <c r="AN91" s="20"/>
      <c r="AO91" s="20"/>
      <c r="AP91" s="20"/>
      <c r="AQ91" s="20"/>
      <c r="AR91" s="20"/>
      <c r="AS91" s="20"/>
      <c r="AT91" s="20"/>
      <c r="AU91" s="20"/>
      <c r="AV91" s="20"/>
      <c r="AW91" s="20"/>
      <c r="AX91" s="20"/>
      <c r="AY91" s="20"/>
      <c r="AZ91" s="20"/>
      <c r="BA91" s="20"/>
      <c r="BB91" s="20"/>
      <c r="BC91" s="20"/>
      <c r="BD91" s="20"/>
    </row>
    <row r="92" spans="1:56" ht="15" customHeight="1" x14ac:dyDescent="0.2">
      <c r="A92" s="16"/>
      <c r="B92" s="17" t="s">
        <v>51</v>
      </c>
      <c r="C92" s="719">
        <f>(C45/$AG45)*100</f>
        <v>18.840579710144929</v>
      </c>
      <c r="D92" s="719">
        <f>(D45/$AH45)*100</f>
        <v>7.0270270270270272</v>
      </c>
      <c r="E92" s="251" t="s">
        <v>89</v>
      </c>
      <c r="F92" s="719">
        <f>(F45/$AJ45)*100</f>
        <v>10.236220472440944</v>
      </c>
      <c r="G92" s="143"/>
      <c r="H92" s="719">
        <f>(H45/$AG45)*100</f>
        <v>1.4492753623188406</v>
      </c>
      <c r="I92" s="719">
        <f>(I45/$AH45)*100</f>
        <v>6.4864864864864868</v>
      </c>
      <c r="J92" s="251" t="s">
        <v>89</v>
      </c>
      <c r="K92" s="251">
        <f>(K45/$AJ45)*100</f>
        <v>5.1181102362204722</v>
      </c>
      <c r="L92" s="143"/>
      <c r="M92" s="719">
        <f>(M45/$AG45)*100</f>
        <v>42.028985507246375</v>
      </c>
      <c r="N92" s="719">
        <f>(N45/$AH45)*100</f>
        <v>28.108108108108109</v>
      </c>
      <c r="O92" s="251" t="s">
        <v>89</v>
      </c>
      <c r="P92" s="251">
        <f>(P45/$AJ45)*100</f>
        <v>31.889763779527559</v>
      </c>
      <c r="Q92" s="143"/>
      <c r="R92" s="719">
        <f>(R45/$AG45)*100</f>
        <v>24.637681159420293</v>
      </c>
      <c r="S92" s="719">
        <f>(S45/$AH45)*100</f>
        <v>54.054054054054056</v>
      </c>
      <c r="T92" s="251" t="s">
        <v>89</v>
      </c>
      <c r="U92" s="251">
        <f>(U45/$AJ45)*100</f>
        <v>46.062992125984252</v>
      </c>
      <c r="V92" s="143"/>
      <c r="W92" s="719">
        <f>(W45/$AG45)*100</f>
        <v>13.043478260869565</v>
      </c>
      <c r="X92" s="719">
        <f>(X45/$AH45)*100</f>
        <v>4.3243243243243246</v>
      </c>
      <c r="Y92" s="251" t="s">
        <v>89</v>
      </c>
      <c r="Z92" s="251">
        <f>(Z45/$AJ45)*100</f>
        <v>6.6929133858267722</v>
      </c>
      <c r="AA92" s="143"/>
      <c r="AB92" s="719">
        <f>(AB45/$AG45)*100</f>
        <v>0</v>
      </c>
      <c r="AC92" s="719">
        <f>(AC45/$AH45)*100</f>
        <v>0</v>
      </c>
      <c r="AD92" s="251" t="s">
        <v>89</v>
      </c>
      <c r="AE92" s="251">
        <f>(AE45/$AJ45)*100</f>
        <v>0</v>
      </c>
      <c r="AF92" s="143"/>
      <c r="AG92" s="720">
        <f>(AG45/$AG45)*100</f>
        <v>100</v>
      </c>
      <c r="AH92" s="720">
        <f>(AH45/$AH45)*100</f>
        <v>100</v>
      </c>
      <c r="AI92" s="721" t="s">
        <v>89</v>
      </c>
      <c r="AJ92" s="252">
        <f>(AJ45/$AJ45)*100</f>
        <v>100</v>
      </c>
      <c r="AK92" s="20"/>
      <c r="AL92" s="20"/>
      <c r="AM92" s="20"/>
      <c r="AN92" s="20"/>
      <c r="AO92" s="20"/>
      <c r="AP92" s="20"/>
      <c r="AQ92" s="20"/>
      <c r="AR92" s="20"/>
      <c r="AS92" s="20"/>
      <c r="AT92" s="20"/>
      <c r="AU92" s="20"/>
      <c r="AV92" s="20"/>
      <c r="AW92" s="20"/>
      <c r="AX92" s="20"/>
      <c r="AY92" s="20"/>
      <c r="AZ92" s="20"/>
      <c r="BA92" s="20"/>
      <c r="BB92" s="20"/>
      <c r="BC92" s="20"/>
      <c r="BD92" s="20"/>
    </row>
    <row r="93" spans="1:56" ht="15" customHeight="1" x14ac:dyDescent="0.2">
      <c r="A93" s="16"/>
      <c r="B93" s="17" t="s">
        <v>76</v>
      </c>
      <c r="C93" s="719">
        <f>(C46/$AG46)*100</f>
        <v>1.2875536480686696</v>
      </c>
      <c r="D93" s="719">
        <f>(D46/$AH46)*100</f>
        <v>8.408408408408409</v>
      </c>
      <c r="E93" s="251" t="s">
        <v>89</v>
      </c>
      <c r="F93" s="719">
        <f>(F46/$AJ46)*100</f>
        <v>5.4770318021201412</v>
      </c>
      <c r="G93" s="143"/>
      <c r="H93" s="719">
        <f>(H46/$AG46)*100</f>
        <v>3.8626609442060089</v>
      </c>
      <c r="I93" s="719">
        <f>(I46/$AH46)*100</f>
        <v>5.1051051051051051</v>
      </c>
      <c r="J93" s="251" t="s">
        <v>89</v>
      </c>
      <c r="K93" s="251">
        <f>(K46/$AJ46)*100</f>
        <v>4.5936395759717312</v>
      </c>
      <c r="L93" s="143"/>
      <c r="M93" s="719">
        <f>(M46/$AG46)*100</f>
        <v>34.334763948497852</v>
      </c>
      <c r="N93" s="719">
        <f>(N46/$AH46)*100</f>
        <v>33.933933933933936</v>
      </c>
      <c r="O93" s="251" t="s">
        <v>89</v>
      </c>
      <c r="P93" s="251">
        <f>(P46/$AJ46)*100</f>
        <v>34.098939929328623</v>
      </c>
      <c r="Q93" s="143"/>
      <c r="R93" s="719">
        <f>(R46/$AG46)*100</f>
        <v>10.72961373390558</v>
      </c>
      <c r="S93" s="719">
        <f>(S46/$AH46)*100</f>
        <v>32.132132132132128</v>
      </c>
      <c r="T93" s="251" t="s">
        <v>89</v>
      </c>
      <c r="U93" s="251">
        <f>(U46/$AJ46)*100</f>
        <v>23.32155477031802</v>
      </c>
      <c r="V93" s="143"/>
      <c r="W93" s="719">
        <f>(W46/$AG46)*100</f>
        <v>9.4420600858369106</v>
      </c>
      <c r="X93" s="719">
        <f>(X46/$AH46)*100</f>
        <v>2.1021021021021022</v>
      </c>
      <c r="Y93" s="251" t="s">
        <v>89</v>
      </c>
      <c r="Z93" s="251">
        <f>(Z46/$AJ46)*100</f>
        <v>5.1236749116607774</v>
      </c>
      <c r="AA93" s="143"/>
      <c r="AB93" s="719">
        <f>(AB46/$AG46)*100</f>
        <v>40.343347639484975</v>
      </c>
      <c r="AC93" s="719">
        <f>(AC46/$AH46)*100</f>
        <v>18.318318318318319</v>
      </c>
      <c r="AD93" s="251" t="s">
        <v>89</v>
      </c>
      <c r="AE93" s="251">
        <f>(AE46/$AJ46)*100</f>
        <v>27.385159010600706</v>
      </c>
      <c r="AF93" s="143"/>
      <c r="AG93" s="720">
        <f>(AG46/$AG46)*100</f>
        <v>100</v>
      </c>
      <c r="AH93" s="720">
        <f>(AH46/$AH46)*100</f>
        <v>100</v>
      </c>
      <c r="AI93" s="721" t="s">
        <v>89</v>
      </c>
      <c r="AJ93" s="252">
        <f>(AJ46/$AJ46)*100</f>
        <v>100</v>
      </c>
      <c r="AK93" s="20"/>
      <c r="AL93" s="20"/>
      <c r="AM93" s="20"/>
      <c r="AN93" s="20"/>
      <c r="AO93" s="20"/>
      <c r="AP93" s="20"/>
      <c r="AQ93" s="20"/>
      <c r="AR93" s="20"/>
      <c r="AS93" s="20"/>
      <c r="AT93" s="20"/>
      <c r="AU93" s="20"/>
      <c r="AV93" s="20"/>
      <c r="AW93" s="20"/>
      <c r="AX93" s="20"/>
      <c r="AY93" s="20"/>
      <c r="AZ93" s="20"/>
      <c r="BA93" s="20"/>
      <c r="BB93" s="20"/>
      <c r="BC93" s="20"/>
      <c r="BD93" s="20"/>
    </row>
    <row r="94" spans="1:56" ht="15" customHeight="1" x14ac:dyDescent="0.2">
      <c r="A94" s="16"/>
      <c r="B94" s="17" t="s">
        <v>276</v>
      </c>
      <c r="C94" s="719" t="s">
        <v>89</v>
      </c>
      <c r="D94" s="719" t="s">
        <v>89</v>
      </c>
      <c r="E94" s="719" t="s">
        <v>89</v>
      </c>
      <c r="F94" s="719" t="s">
        <v>89</v>
      </c>
      <c r="G94" s="143"/>
      <c r="H94" s="719" t="s">
        <v>89</v>
      </c>
      <c r="I94" s="719" t="s">
        <v>89</v>
      </c>
      <c r="J94" s="719" t="s">
        <v>89</v>
      </c>
      <c r="K94" s="251" t="s">
        <v>89</v>
      </c>
      <c r="L94" s="143"/>
      <c r="M94" s="719" t="s">
        <v>89</v>
      </c>
      <c r="N94" s="719" t="s">
        <v>89</v>
      </c>
      <c r="O94" s="719" t="s">
        <v>89</v>
      </c>
      <c r="P94" s="251" t="s">
        <v>89</v>
      </c>
      <c r="Q94" s="143"/>
      <c r="R94" s="719" t="s">
        <v>89</v>
      </c>
      <c r="S94" s="719" t="s">
        <v>89</v>
      </c>
      <c r="T94" s="719" t="s">
        <v>89</v>
      </c>
      <c r="U94" s="251" t="s">
        <v>89</v>
      </c>
      <c r="V94" s="143"/>
      <c r="W94" s="719" t="s">
        <v>89</v>
      </c>
      <c r="X94" s="719" t="s">
        <v>89</v>
      </c>
      <c r="Y94" s="719" t="s">
        <v>89</v>
      </c>
      <c r="Z94" s="251" t="s">
        <v>89</v>
      </c>
      <c r="AA94" s="143"/>
      <c r="AB94" s="719" t="s">
        <v>89</v>
      </c>
      <c r="AC94" s="719" t="s">
        <v>89</v>
      </c>
      <c r="AD94" s="719" t="s">
        <v>89</v>
      </c>
      <c r="AE94" s="251" t="s">
        <v>89</v>
      </c>
      <c r="AF94" s="143"/>
      <c r="AG94" s="720" t="s">
        <v>89</v>
      </c>
      <c r="AH94" s="720" t="s">
        <v>89</v>
      </c>
      <c r="AI94" s="720" t="s">
        <v>89</v>
      </c>
      <c r="AJ94" s="252" t="s">
        <v>89</v>
      </c>
      <c r="AK94" s="20"/>
      <c r="AL94" s="20"/>
      <c r="AM94" s="20"/>
      <c r="AN94" s="20"/>
      <c r="AO94" s="20"/>
      <c r="AP94" s="20"/>
      <c r="AQ94" s="20"/>
      <c r="AR94" s="20"/>
      <c r="AS94" s="20"/>
      <c r="AT94" s="20"/>
      <c r="AU94" s="20"/>
      <c r="AV94" s="20"/>
      <c r="AW94" s="20"/>
      <c r="AX94" s="20"/>
      <c r="AY94" s="20"/>
      <c r="AZ94" s="20"/>
      <c r="BA94" s="20"/>
      <c r="BB94" s="20"/>
      <c r="BC94" s="20"/>
      <c r="BD94" s="20"/>
    </row>
    <row r="95" spans="1:56" ht="15" customHeight="1" x14ac:dyDescent="0.2">
      <c r="A95" s="16"/>
      <c r="B95" s="17" t="s">
        <v>277</v>
      </c>
      <c r="C95" s="719" t="s">
        <v>89</v>
      </c>
      <c r="D95" s="719" t="s">
        <v>89</v>
      </c>
      <c r="E95" s="719" t="s">
        <v>89</v>
      </c>
      <c r="F95" s="719" t="s">
        <v>89</v>
      </c>
      <c r="G95" s="143"/>
      <c r="H95" s="719" t="s">
        <v>89</v>
      </c>
      <c r="I95" s="719" t="s">
        <v>89</v>
      </c>
      <c r="J95" s="719" t="s">
        <v>89</v>
      </c>
      <c r="K95" s="251" t="s">
        <v>89</v>
      </c>
      <c r="L95" s="143"/>
      <c r="M95" s="719" t="s">
        <v>89</v>
      </c>
      <c r="N95" s="719" t="s">
        <v>89</v>
      </c>
      <c r="O95" s="719" t="s">
        <v>89</v>
      </c>
      <c r="P95" s="251" t="s">
        <v>89</v>
      </c>
      <c r="Q95" s="143"/>
      <c r="R95" s="719" t="s">
        <v>89</v>
      </c>
      <c r="S95" s="719" t="s">
        <v>89</v>
      </c>
      <c r="T95" s="719" t="s">
        <v>89</v>
      </c>
      <c r="U95" s="251" t="s">
        <v>89</v>
      </c>
      <c r="V95" s="143"/>
      <c r="W95" s="719" t="s">
        <v>89</v>
      </c>
      <c r="X95" s="719" t="s">
        <v>89</v>
      </c>
      <c r="Y95" s="719" t="s">
        <v>89</v>
      </c>
      <c r="Z95" s="251" t="s">
        <v>89</v>
      </c>
      <c r="AA95" s="143"/>
      <c r="AB95" s="719" t="s">
        <v>89</v>
      </c>
      <c r="AC95" s="719" t="s">
        <v>89</v>
      </c>
      <c r="AD95" s="719" t="s">
        <v>89</v>
      </c>
      <c r="AE95" s="251" t="s">
        <v>89</v>
      </c>
      <c r="AF95" s="143"/>
      <c r="AG95" s="720" t="s">
        <v>89</v>
      </c>
      <c r="AH95" s="720" t="s">
        <v>89</v>
      </c>
      <c r="AI95" s="720" t="s">
        <v>89</v>
      </c>
      <c r="AJ95" s="252" t="s">
        <v>89</v>
      </c>
      <c r="AK95" s="20"/>
      <c r="AL95" s="20"/>
      <c r="AM95" s="20"/>
      <c r="AN95" s="20"/>
      <c r="AO95" s="20"/>
      <c r="AP95" s="20"/>
      <c r="AQ95" s="20"/>
      <c r="AR95" s="20"/>
      <c r="AS95" s="20"/>
      <c r="AT95" s="20"/>
      <c r="AU95" s="20"/>
      <c r="AV95" s="20"/>
      <c r="AW95" s="20"/>
      <c r="AX95" s="20"/>
      <c r="AY95" s="20"/>
      <c r="AZ95" s="20"/>
      <c r="BA95" s="20"/>
      <c r="BB95" s="20"/>
      <c r="BC95" s="20"/>
      <c r="BD95" s="20"/>
    </row>
    <row r="96" spans="1:56" ht="12" customHeight="1" x14ac:dyDescent="0.2">
      <c r="A96" s="54"/>
      <c r="B96" s="55"/>
      <c r="C96" s="722"/>
      <c r="D96" s="722"/>
      <c r="E96" s="722"/>
      <c r="F96" s="722"/>
      <c r="G96" s="722"/>
      <c r="H96" s="722"/>
      <c r="I96" s="722"/>
      <c r="J96" s="722"/>
      <c r="K96" s="723"/>
      <c r="L96" s="722"/>
      <c r="M96" s="722"/>
      <c r="N96" s="722"/>
      <c r="O96" s="722"/>
      <c r="P96" s="723"/>
      <c r="Q96" s="722"/>
      <c r="R96" s="722"/>
      <c r="S96" s="722"/>
      <c r="T96" s="722"/>
      <c r="U96" s="723"/>
      <c r="V96" s="722"/>
      <c r="W96" s="722"/>
      <c r="X96" s="722"/>
      <c r="Y96" s="722"/>
      <c r="Z96" s="723"/>
      <c r="AA96" s="722"/>
      <c r="AB96" s="722"/>
      <c r="AC96" s="722"/>
      <c r="AD96" s="722"/>
      <c r="AE96" s="723"/>
      <c r="AF96" s="722"/>
      <c r="AG96" s="724"/>
      <c r="AH96" s="724"/>
      <c r="AI96" s="724"/>
      <c r="AJ96" s="725"/>
      <c r="AK96" s="20"/>
      <c r="AL96" s="20"/>
      <c r="AM96" s="20"/>
      <c r="AN96" s="20"/>
      <c r="AO96" s="20"/>
      <c r="AP96" s="20"/>
      <c r="AQ96" s="20"/>
      <c r="AR96" s="20"/>
      <c r="AS96" s="20"/>
      <c r="AT96" s="20"/>
      <c r="AU96" s="20"/>
      <c r="AV96" s="20"/>
      <c r="AW96" s="20"/>
      <c r="AX96" s="20"/>
      <c r="AY96" s="20"/>
      <c r="AZ96" s="20"/>
      <c r="BA96" s="20"/>
      <c r="BB96" s="20"/>
      <c r="BC96" s="20"/>
      <c r="BD96" s="20"/>
    </row>
    <row r="97" spans="1:56" ht="12" customHeight="1" x14ac:dyDescent="0.2">
      <c r="A97" s="153"/>
      <c r="B97" s="154"/>
      <c r="C97" s="348"/>
      <c r="D97" s="348"/>
      <c r="E97" s="348"/>
      <c r="F97" s="348"/>
      <c r="G97" s="348"/>
      <c r="H97" s="348"/>
      <c r="I97" s="348"/>
      <c r="J97" s="348"/>
      <c r="K97" s="434"/>
      <c r="L97" s="348"/>
      <c r="M97" s="348"/>
      <c r="N97" s="348"/>
      <c r="O97" s="348"/>
      <c r="P97" s="434"/>
      <c r="Q97" s="348"/>
      <c r="R97" s="348"/>
      <c r="S97" s="348"/>
      <c r="T97" s="348"/>
      <c r="U97" s="434"/>
      <c r="V97" s="348"/>
      <c r="W97" s="348"/>
      <c r="X97" s="348"/>
      <c r="Y97" s="348"/>
      <c r="Z97" s="434"/>
      <c r="AA97" s="348"/>
      <c r="AB97" s="348"/>
      <c r="AC97" s="348"/>
      <c r="AD97" s="348"/>
      <c r="AE97" s="434"/>
      <c r="AF97" s="348"/>
      <c r="AG97" s="348"/>
      <c r="AH97" s="348"/>
      <c r="AI97" s="348"/>
      <c r="AJ97" s="396"/>
      <c r="AK97" s="20"/>
      <c r="AL97" s="20"/>
      <c r="AM97" s="20"/>
      <c r="AN97" s="20"/>
      <c r="AO97" s="20"/>
      <c r="AP97" s="20"/>
      <c r="AQ97" s="20"/>
      <c r="AR97" s="20"/>
      <c r="AS97" s="20"/>
      <c r="AT97" s="20"/>
      <c r="AU97" s="20"/>
      <c r="AV97" s="20"/>
      <c r="AW97" s="20"/>
      <c r="AX97" s="20"/>
      <c r="AY97" s="20"/>
      <c r="AZ97" s="20"/>
      <c r="BA97" s="20"/>
      <c r="BB97" s="20"/>
      <c r="BC97" s="20"/>
      <c r="BD97" s="20"/>
    </row>
    <row r="98" spans="1:56" ht="15" customHeight="1" x14ac:dyDescent="0.2">
      <c r="A98" s="16" t="s">
        <v>280</v>
      </c>
      <c r="B98" s="17"/>
      <c r="C98" s="253"/>
      <c r="D98" s="253"/>
      <c r="E98" s="253"/>
      <c r="F98" s="253"/>
      <c r="G98" s="253"/>
      <c r="H98" s="253"/>
      <c r="I98" s="253"/>
      <c r="J98" s="253"/>
      <c r="K98" s="53"/>
      <c r="L98" s="253"/>
      <c r="M98" s="253"/>
      <c r="N98" s="253"/>
      <c r="O98" s="253"/>
      <c r="P98" s="53"/>
      <c r="Q98" s="253"/>
      <c r="R98" s="253"/>
      <c r="S98" s="253"/>
      <c r="T98" s="253"/>
      <c r="U98" s="53"/>
      <c r="V98" s="253"/>
      <c r="W98" s="253"/>
      <c r="X98" s="253"/>
      <c r="Y98" s="253"/>
      <c r="Z98" s="53"/>
      <c r="AA98" s="253"/>
      <c r="AB98" s="253"/>
      <c r="AC98" s="253"/>
      <c r="AD98" s="253"/>
      <c r="AE98" s="53"/>
      <c r="AF98" s="253"/>
      <c r="AG98" s="253"/>
      <c r="AH98" s="253"/>
      <c r="AI98" s="253"/>
      <c r="AJ98" s="397"/>
      <c r="AK98" s="20"/>
      <c r="AL98" s="20"/>
      <c r="AM98" s="20"/>
      <c r="AN98" s="20"/>
      <c r="AO98" s="20"/>
      <c r="AP98" s="20"/>
      <c r="AQ98" s="20"/>
      <c r="AR98" s="20"/>
      <c r="AS98" s="20"/>
      <c r="AT98" s="20"/>
      <c r="AU98" s="20"/>
      <c r="AV98" s="20"/>
      <c r="AW98" s="20"/>
      <c r="AX98" s="20"/>
      <c r="AY98" s="20"/>
      <c r="AZ98" s="20"/>
      <c r="BA98" s="20"/>
      <c r="BB98" s="20"/>
      <c r="BC98" s="20"/>
      <c r="BD98" s="20"/>
    </row>
    <row r="99" spans="1:56" ht="15" customHeight="1" x14ac:dyDescent="0.2">
      <c r="A99" s="16" t="s">
        <v>281</v>
      </c>
      <c r="B99" s="17"/>
      <c r="C99" s="253"/>
      <c r="D99" s="253"/>
      <c r="E99" s="253"/>
      <c r="F99" s="253"/>
      <c r="G99" s="253"/>
      <c r="H99" s="253"/>
      <c r="I99" s="253"/>
      <c r="J99" s="253"/>
      <c r="K99" s="53"/>
      <c r="L99" s="253"/>
      <c r="M99" s="253"/>
      <c r="N99" s="253"/>
      <c r="O99" s="253"/>
      <c r="P99" s="53"/>
      <c r="Q99" s="253"/>
      <c r="R99" s="253"/>
      <c r="S99" s="253"/>
      <c r="T99" s="253"/>
      <c r="U99" s="53"/>
      <c r="V99" s="253"/>
      <c r="W99" s="253"/>
      <c r="X99" s="253"/>
      <c r="Y99" s="253"/>
      <c r="Z99" s="53"/>
      <c r="AA99" s="253"/>
      <c r="AB99" s="253"/>
      <c r="AC99" s="253"/>
      <c r="AD99" s="253"/>
      <c r="AE99" s="53"/>
      <c r="AF99" s="253"/>
      <c r="AG99" s="253"/>
      <c r="AH99" s="253"/>
      <c r="AI99" s="253"/>
      <c r="AJ99" s="397"/>
      <c r="AK99" s="20"/>
      <c r="AL99" s="20"/>
      <c r="AM99" s="20"/>
      <c r="AN99" s="20"/>
      <c r="AO99" s="20"/>
      <c r="AP99" s="20"/>
      <c r="AQ99" s="20"/>
      <c r="AR99" s="20"/>
      <c r="AS99" s="20"/>
      <c r="AT99" s="20"/>
      <c r="AU99" s="20"/>
      <c r="AV99" s="20"/>
      <c r="AW99" s="20"/>
      <c r="AX99" s="20"/>
      <c r="AY99" s="20"/>
      <c r="AZ99" s="20"/>
      <c r="BA99" s="20"/>
      <c r="BB99" s="20"/>
      <c r="BC99" s="20"/>
      <c r="BD99" s="20"/>
    </row>
    <row r="100" spans="1:56" ht="15" customHeight="1" x14ac:dyDescent="0.2">
      <c r="A100" s="16" t="s">
        <v>282</v>
      </c>
      <c r="B100" s="17"/>
      <c r="C100" s="253"/>
      <c r="D100" s="253"/>
      <c r="E100" s="253"/>
      <c r="F100" s="253"/>
      <c r="G100" s="253"/>
      <c r="H100" s="253"/>
      <c r="I100" s="253"/>
      <c r="J100" s="253"/>
      <c r="K100" s="53"/>
      <c r="L100" s="253"/>
      <c r="M100" s="253"/>
      <c r="N100" s="253"/>
      <c r="O100" s="253"/>
      <c r="P100" s="53"/>
      <c r="Q100" s="253"/>
      <c r="R100" s="253"/>
      <c r="S100" s="253"/>
      <c r="T100" s="253"/>
      <c r="U100" s="53"/>
      <c r="V100" s="253"/>
      <c r="W100" s="253"/>
      <c r="X100" s="253"/>
      <c r="Y100" s="253"/>
      <c r="Z100" s="53"/>
      <c r="AA100" s="253"/>
      <c r="AB100" s="253"/>
      <c r="AC100" s="253"/>
      <c r="AD100" s="253"/>
      <c r="AE100" s="53"/>
      <c r="AF100" s="253"/>
      <c r="AG100" s="253"/>
      <c r="AH100" s="253"/>
      <c r="AI100" s="253"/>
      <c r="AJ100" s="397"/>
      <c r="AK100" s="20"/>
      <c r="AL100" s="20"/>
      <c r="AM100" s="20"/>
      <c r="AN100" s="20"/>
      <c r="AO100" s="20"/>
      <c r="AP100" s="20"/>
      <c r="AQ100" s="20"/>
      <c r="AR100" s="20"/>
      <c r="AS100" s="20"/>
      <c r="AT100" s="20"/>
      <c r="AU100" s="20"/>
      <c r="AV100" s="20"/>
      <c r="AW100" s="20"/>
      <c r="AX100" s="20"/>
      <c r="AY100" s="20"/>
      <c r="AZ100" s="20"/>
      <c r="BA100" s="20"/>
      <c r="BB100" s="20"/>
      <c r="BC100" s="20"/>
      <c r="BD100" s="20"/>
    </row>
    <row r="101" spans="1:56" ht="15" customHeight="1" x14ac:dyDescent="0.2">
      <c r="A101" s="16" t="s">
        <v>283</v>
      </c>
      <c r="B101" s="17"/>
      <c r="C101" s="253"/>
      <c r="D101" s="253"/>
      <c r="E101" s="253"/>
      <c r="F101" s="253"/>
      <c r="G101" s="253"/>
      <c r="H101" s="253"/>
      <c r="I101" s="253"/>
      <c r="J101" s="253"/>
      <c r="K101" s="53"/>
      <c r="L101" s="253"/>
      <c r="M101" s="253"/>
      <c r="N101" s="253"/>
      <c r="O101" s="253"/>
      <c r="P101" s="53"/>
      <c r="Q101" s="253"/>
      <c r="R101" s="253"/>
      <c r="S101" s="253"/>
      <c r="T101" s="253"/>
      <c r="U101" s="53"/>
      <c r="V101" s="253"/>
      <c r="W101" s="253"/>
      <c r="X101" s="253"/>
      <c r="Y101" s="253"/>
      <c r="Z101" s="53"/>
      <c r="AA101" s="253"/>
      <c r="AB101" s="253"/>
      <c r="AC101" s="253"/>
      <c r="AD101" s="253"/>
      <c r="AE101" s="53"/>
      <c r="AF101" s="253"/>
      <c r="AG101" s="253"/>
      <c r="AH101" s="253"/>
      <c r="AI101" s="253"/>
      <c r="AJ101" s="397"/>
      <c r="AK101" s="20"/>
      <c r="AL101" s="20"/>
      <c r="AM101" s="20"/>
      <c r="AN101" s="20"/>
      <c r="AO101" s="20"/>
      <c r="AP101" s="20"/>
      <c r="AQ101" s="20"/>
      <c r="AR101" s="20"/>
      <c r="AS101" s="20"/>
      <c r="AT101" s="20"/>
      <c r="AU101" s="20"/>
      <c r="AV101" s="20"/>
      <c r="AW101" s="20"/>
      <c r="AX101" s="20"/>
      <c r="AY101" s="20"/>
      <c r="AZ101" s="20"/>
      <c r="BA101" s="20"/>
      <c r="BB101" s="20"/>
      <c r="BC101" s="20"/>
      <c r="BD101" s="20"/>
    </row>
    <row r="102" spans="1:56" ht="15" customHeight="1" x14ac:dyDescent="0.2">
      <c r="A102" s="16" t="s">
        <v>284</v>
      </c>
      <c r="B102" s="17"/>
      <c r="C102" s="253"/>
      <c r="D102" s="253"/>
      <c r="E102" s="253"/>
      <c r="F102" s="253"/>
      <c r="G102" s="253"/>
      <c r="H102" s="253"/>
      <c r="I102" s="253"/>
      <c r="J102" s="253"/>
      <c r="K102" s="53"/>
      <c r="L102" s="253"/>
      <c r="M102" s="253"/>
      <c r="N102" s="253"/>
      <c r="O102" s="253"/>
      <c r="P102" s="53"/>
      <c r="Q102" s="253"/>
      <c r="R102" s="253"/>
      <c r="S102" s="253"/>
      <c r="T102" s="253"/>
      <c r="U102" s="53"/>
      <c r="V102" s="253"/>
      <c r="W102" s="253"/>
      <c r="X102" s="253"/>
      <c r="Y102" s="253"/>
      <c r="Z102" s="53"/>
      <c r="AA102" s="253"/>
      <c r="AB102" s="253"/>
      <c r="AC102" s="253"/>
      <c r="AD102" s="253"/>
      <c r="AE102" s="53"/>
      <c r="AF102" s="253"/>
      <c r="AG102" s="253"/>
      <c r="AH102" s="253"/>
      <c r="AI102" s="253"/>
      <c r="AJ102" s="397"/>
      <c r="AK102" s="20"/>
      <c r="AL102" s="20"/>
      <c r="AM102" s="20"/>
      <c r="AN102" s="20"/>
      <c r="AO102" s="20"/>
      <c r="AP102" s="20"/>
      <c r="AQ102" s="20"/>
      <c r="AR102" s="20"/>
      <c r="AS102" s="20"/>
      <c r="AT102" s="20"/>
      <c r="AU102" s="20"/>
      <c r="AV102" s="20"/>
      <c r="AW102" s="20"/>
      <c r="AX102" s="20"/>
      <c r="AY102" s="20"/>
      <c r="AZ102" s="20"/>
      <c r="BA102" s="20"/>
      <c r="BB102" s="20"/>
      <c r="BC102" s="20"/>
      <c r="BD102" s="20"/>
    </row>
    <row r="103" spans="1:56" ht="15" customHeight="1" x14ac:dyDescent="0.2">
      <c r="A103" s="16" t="s">
        <v>630</v>
      </c>
      <c r="B103" s="17"/>
      <c r="C103" s="253"/>
      <c r="D103" s="253"/>
      <c r="E103" s="253"/>
      <c r="F103" s="253"/>
      <c r="G103" s="253"/>
      <c r="H103" s="253"/>
      <c r="I103" s="253"/>
      <c r="J103" s="253"/>
      <c r="K103" s="53"/>
      <c r="L103" s="253"/>
      <c r="M103" s="253"/>
      <c r="N103" s="253"/>
      <c r="O103" s="253"/>
      <c r="P103" s="53"/>
      <c r="Q103" s="253"/>
      <c r="R103" s="253"/>
      <c r="S103" s="253"/>
      <c r="T103" s="253"/>
      <c r="U103" s="53"/>
      <c r="V103" s="253"/>
      <c r="W103" s="253"/>
      <c r="X103" s="253"/>
      <c r="Y103" s="253"/>
      <c r="Z103" s="53"/>
      <c r="AA103" s="253"/>
      <c r="AB103" s="253"/>
      <c r="AC103" s="253"/>
      <c r="AD103" s="253"/>
      <c r="AE103" s="53"/>
      <c r="AF103" s="253"/>
      <c r="AG103" s="253"/>
      <c r="AH103" s="253"/>
      <c r="AI103" s="253"/>
      <c r="AJ103" s="397"/>
      <c r="AK103" s="20"/>
      <c r="AL103" s="20"/>
      <c r="AM103" s="20"/>
      <c r="AN103" s="20"/>
      <c r="AO103" s="20"/>
      <c r="AP103" s="20"/>
      <c r="AQ103" s="20"/>
      <c r="AR103" s="20"/>
      <c r="AS103" s="20"/>
      <c r="AT103" s="20"/>
      <c r="AU103" s="20"/>
      <c r="AV103" s="20"/>
      <c r="AW103" s="20"/>
      <c r="AX103" s="20"/>
      <c r="AY103" s="20"/>
      <c r="AZ103" s="20"/>
      <c r="BA103" s="20"/>
      <c r="BB103" s="20"/>
      <c r="BC103" s="20"/>
      <c r="BD103" s="20"/>
    </row>
    <row r="104" spans="1:56" ht="15" customHeight="1" x14ac:dyDescent="0.2">
      <c r="A104" s="16" t="s">
        <v>58</v>
      </c>
      <c r="B104" s="17"/>
      <c r="C104" s="253"/>
      <c r="D104" s="253"/>
      <c r="E104" s="253"/>
      <c r="F104" s="253"/>
      <c r="G104" s="253"/>
      <c r="H104" s="253"/>
      <c r="I104" s="253"/>
      <c r="J104" s="253"/>
      <c r="K104" s="53"/>
      <c r="L104" s="253"/>
      <c r="M104" s="253"/>
      <c r="N104" s="253"/>
      <c r="O104" s="253"/>
      <c r="P104" s="53"/>
      <c r="Q104" s="253"/>
      <c r="R104" s="253"/>
      <c r="S104" s="253"/>
      <c r="T104" s="253"/>
      <c r="U104" s="53"/>
      <c r="V104" s="253"/>
      <c r="W104" s="253"/>
      <c r="X104" s="253"/>
      <c r="Y104" s="253"/>
      <c r="Z104" s="53"/>
      <c r="AA104" s="253"/>
      <c r="AB104" s="253"/>
      <c r="AC104" s="253"/>
      <c r="AD104" s="253"/>
      <c r="AE104" s="53"/>
      <c r="AF104" s="253"/>
      <c r="AG104" s="253"/>
      <c r="AH104" s="253"/>
      <c r="AI104" s="253"/>
      <c r="AJ104" s="397"/>
      <c r="AK104" s="20"/>
      <c r="AL104" s="20"/>
      <c r="AM104" s="20"/>
      <c r="AN104" s="20"/>
      <c r="AO104" s="20"/>
      <c r="AP104" s="20"/>
      <c r="AQ104" s="20"/>
      <c r="AR104" s="20"/>
      <c r="AS104" s="20"/>
      <c r="AT104" s="20"/>
      <c r="AU104" s="20"/>
      <c r="AV104" s="20"/>
      <c r="AW104" s="20"/>
      <c r="AX104" s="20"/>
      <c r="AY104" s="20"/>
      <c r="AZ104" s="20"/>
      <c r="BA104" s="20"/>
      <c r="BB104" s="20"/>
      <c r="BC104" s="20"/>
      <c r="BD104" s="20"/>
    </row>
    <row r="105" spans="1:56" ht="15" customHeight="1" x14ac:dyDescent="0.2">
      <c r="A105" s="16" t="s">
        <v>59</v>
      </c>
      <c r="B105" s="17"/>
      <c r="C105" s="253"/>
      <c r="D105" s="253"/>
      <c r="E105" s="253"/>
      <c r="F105" s="253"/>
      <c r="G105" s="253"/>
      <c r="H105" s="253"/>
      <c r="I105" s="253"/>
      <c r="J105" s="253"/>
      <c r="K105" s="53"/>
      <c r="L105" s="253"/>
      <c r="M105" s="253"/>
      <c r="N105" s="253"/>
      <c r="O105" s="253"/>
      <c r="P105" s="53"/>
      <c r="Q105" s="253"/>
      <c r="R105" s="253"/>
      <c r="S105" s="253"/>
      <c r="T105" s="253"/>
      <c r="U105" s="53"/>
      <c r="V105" s="253"/>
      <c r="W105" s="253"/>
      <c r="X105" s="253"/>
      <c r="Y105" s="253"/>
      <c r="Z105" s="53"/>
      <c r="AA105" s="253"/>
      <c r="AB105" s="253"/>
      <c r="AC105" s="253"/>
      <c r="AD105" s="253"/>
      <c r="AE105" s="53"/>
      <c r="AF105" s="253"/>
      <c r="AG105" s="253"/>
      <c r="AH105" s="253"/>
      <c r="AI105" s="253"/>
      <c r="AJ105" s="397"/>
      <c r="AK105" s="20"/>
      <c r="AL105" s="20"/>
      <c r="AM105" s="20"/>
      <c r="AN105" s="20"/>
      <c r="AO105" s="20"/>
      <c r="AP105" s="20"/>
      <c r="AQ105" s="20"/>
      <c r="AR105" s="20"/>
      <c r="AS105" s="20"/>
      <c r="AT105" s="20"/>
      <c r="AU105" s="20"/>
      <c r="AV105" s="20"/>
      <c r="AW105" s="20"/>
      <c r="AX105" s="20"/>
      <c r="AY105" s="20"/>
      <c r="AZ105" s="20"/>
      <c r="BA105" s="20"/>
      <c r="BB105" s="20"/>
      <c r="BC105" s="20"/>
      <c r="BD105" s="20"/>
    </row>
    <row r="106" spans="1:56" ht="15" customHeight="1" x14ac:dyDescent="0.2">
      <c r="A106" s="54"/>
      <c r="B106" s="55"/>
      <c r="C106" s="342"/>
      <c r="D106" s="342"/>
      <c r="E106" s="342"/>
      <c r="F106" s="342"/>
      <c r="G106" s="342"/>
      <c r="H106" s="342"/>
      <c r="I106" s="342"/>
      <c r="J106" s="342"/>
      <c r="K106" s="433"/>
      <c r="L106" s="342"/>
      <c r="M106" s="342"/>
      <c r="N106" s="342"/>
      <c r="O106" s="342"/>
      <c r="P106" s="433"/>
      <c r="Q106" s="342"/>
      <c r="R106" s="342"/>
      <c r="S106" s="342"/>
      <c r="T106" s="342"/>
      <c r="U106" s="433"/>
      <c r="V106" s="342"/>
      <c r="W106" s="342"/>
      <c r="X106" s="342"/>
      <c r="Y106" s="342"/>
      <c r="Z106" s="433"/>
      <c r="AA106" s="342"/>
      <c r="AB106" s="342"/>
      <c r="AC106" s="342"/>
      <c r="AD106" s="342"/>
      <c r="AE106" s="433"/>
      <c r="AF106" s="342"/>
      <c r="AG106" s="342"/>
      <c r="AH106" s="342"/>
      <c r="AI106" s="342"/>
      <c r="AJ106" s="402"/>
      <c r="AK106" s="20"/>
      <c r="AL106" s="20"/>
      <c r="AM106" s="20"/>
      <c r="AN106" s="20"/>
      <c r="AO106" s="20"/>
      <c r="AP106" s="20"/>
      <c r="AQ106" s="20"/>
      <c r="AR106" s="20"/>
      <c r="AS106" s="20"/>
      <c r="AT106" s="20"/>
      <c r="AU106" s="20"/>
      <c r="AV106" s="20"/>
      <c r="AW106" s="20"/>
      <c r="AX106" s="20"/>
      <c r="AY106" s="20"/>
      <c r="AZ106" s="20"/>
      <c r="BA106" s="20"/>
      <c r="BB106" s="20"/>
      <c r="BC106" s="20"/>
      <c r="BD106" s="20"/>
    </row>
    <row r="107" spans="1:56" ht="15" customHeight="1" x14ac:dyDescent="0.2">
      <c r="A107" s="20"/>
      <c r="B107" s="20"/>
      <c r="C107" s="306"/>
      <c r="D107" s="306"/>
      <c r="E107" s="306"/>
      <c r="F107" s="306"/>
      <c r="G107" s="306"/>
      <c r="H107" s="306"/>
      <c r="I107" s="306"/>
      <c r="J107" s="306"/>
      <c r="K107" s="435"/>
      <c r="L107" s="306"/>
      <c r="M107" s="306"/>
      <c r="N107" s="306"/>
      <c r="O107" s="306"/>
      <c r="P107" s="435"/>
      <c r="Q107" s="306"/>
      <c r="R107" s="306"/>
      <c r="S107" s="306"/>
      <c r="T107" s="306"/>
      <c r="U107" s="435"/>
      <c r="V107" s="306"/>
      <c r="W107" s="306"/>
      <c r="X107" s="306"/>
      <c r="Y107" s="306"/>
      <c r="Z107" s="435"/>
      <c r="AA107" s="306"/>
      <c r="AB107" s="306"/>
      <c r="AC107" s="306"/>
      <c r="AD107" s="306"/>
      <c r="AE107" s="435"/>
      <c r="AF107" s="306"/>
      <c r="AG107" s="306"/>
      <c r="AH107" s="306"/>
      <c r="AI107" s="306"/>
      <c r="AJ107" s="306"/>
      <c r="AK107" s="20"/>
      <c r="AL107" s="20"/>
      <c r="AM107" s="20"/>
      <c r="AN107" s="20"/>
      <c r="AO107" s="20"/>
      <c r="AP107" s="20"/>
      <c r="AQ107" s="20"/>
      <c r="AR107" s="20"/>
      <c r="AS107" s="20"/>
      <c r="AT107" s="20"/>
      <c r="AU107" s="20"/>
      <c r="AV107" s="20"/>
      <c r="AW107" s="20"/>
      <c r="AX107" s="20"/>
      <c r="AY107" s="20"/>
      <c r="AZ107" s="20"/>
      <c r="BA107" s="20"/>
      <c r="BB107" s="20"/>
      <c r="BC107" s="20"/>
      <c r="BD107" s="20"/>
    </row>
    <row r="108" spans="1:56" ht="15" customHeight="1" x14ac:dyDescent="0.2">
      <c r="A108" s="20"/>
      <c r="B108" s="20"/>
      <c r="C108" s="306"/>
      <c r="D108" s="306"/>
      <c r="E108" s="306"/>
      <c r="F108" s="306"/>
      <c r="G108" s="306"/>
      <c r="H108" s="306"/>
      <c r="I108" s="306"/>
      <c r="J108" s="306"/>
      <c r="K108" s="435"/>
      <c r="L108" s="306"/>
      <c r="M108" s="306"/>
      <c r="N108" s="306"/>
      <c r="O108" s="306"/>
      <c r="P108" s="435"/>
      <c r="Q108" s="306"/>
      <c r="R108" s="306"/>
      <c r="S108" s="306"/>
      <c r="T108" s="306"/>
      <c r="U108" s="435"/>
      <c r="V108" s="306"/>
      <c r="W108" s="306"/>
      <c r="X108" s="306"/>
      <c r="Y108" s="306"/>
      <c r="Z108" s="435"/>
      <c r="AA108" s="306"/>
      <c r="AB108" s="306"/>
      <c r="AC108" s="306"/>
      <c r="AD108" s="306"/>
      <c r="AE108" s="435"/>
      <c r="AF108" s="306"/>
      <c r="AG108" s="306"/>
      <c r="AH108" s="306"/>
      <c r="AI108" s="306"/>
      <c r="AJ108" s="306"/>
      <c r="AK108" s="20"/>
      <c r="AL108" s="20"/>
      <c r="AM108" s="20"/>
      <c r="AN108" s="20"/>
      <c r="AO108" s="20"/>
      <c r="AP108" s="20"/>
      <c r="AQ108" s="20"/>
      <c r="AR108" s="20"/>
      <c r="AS108" s="20"/>
      <c r="AT108" s="20"/>
      <c r="AU108" s="20"/>
      <c r="AV108" s="20"/>
      <c r="AW108" s="20"/>
      <c r="AX108" s="20"/>
      <c r="AY108" s="20"/>
      <c r="AZ108" s="20"/>
      <c r="BA108" s="20"/>
      <c r="BB108" s="20"/>
      <c r="BC108" s="20"/>
      <c r="BD108" s="20"/>
    </row>
    <row r="109" spans="1:56" ht="15" customHeight="1" x14ac:dyDescent="0.2">
      <c r="A109" s="20"/>
      <c r="B109" s="20"/>
      <c r="C109" s="306"/>
      <c r="D109" s="306"/>
      <c r="E109" s="306"/>
      <c r="F109" s="306"/>
      <c r="G109" s="306"/>
      <c r="H109" s="306"/>
      <c r="I109" s="306"/>
      <c r="J109" s="306"/>
      <c r="K109" s="435"/>
      <c r="L109" s="306"/>
      <c r="M109" s="306"/>
      <c r="N109" s="306"/>
      <c r="O109" s="306"/>
      <c r="P109" s="435"/>
      <c r="Q109" s="306"/>
      <c r="R109" s="306"/>
      <c r="S109" s="306"/>
      <c r="T109" s="306"/>
      <c r="U109" s="435"/>
      <c r="V109" s="306"/>
      <c r="W109" s="306"/>
      <c r="X109" s="306"/>
      <c r="Y109" s="306"/>
      <c r="Z109" s="435"/>
      <c r="AA109" s="306"/>
      <c r="AB109" s="306"/>
      <c r="AC109" s="306"/>
      <c r="AD109" s="306"/>
      <c r="AE109" s="435"/>
      <c r="AF109" s="306"/>
      <c r="AG109" s="306"/>
      <c r="AH109" s="306"/>
      <c r="AI109" s="306"/>
      <c r="AJ109" s="306"/>
      <c r="AK109" s="20"/>
      <c r="AL109" s="20"/>
      <c r="AM109" s="20"/>
      <c r="AN109" s="20"/>
      <c r="AO109" s="20"/>
      <c r="AP109" s="20"/>
      <c r="AQ109" s="20"/>
      <c r="AR109" s="20"/>
      <c r="AS109" s="20"/>
      <c r="AT109" s="20"/>
      <c r="AU109" s="20"/>
      <c r="AV109" s="20"/>
      <c r="AW109" s="20"/>
      <c r="AX109" s="20"/>
      <c r="AY109" s="20"/>
      <c r="AZ109" s="20"/>
      <c r="BA109" s="20"/>
      <c r="BB109" s="20"/>
      <c r="BC109" s="20"/>
      <c r="BD109" s="20"/>
    </row>
    <row r="110" spans="1:56" ht="15" customHeight="1" x14ac:dyDescent="0.2">
      <c r="A110" s="20"/>
      <c r="B110" s="20"/>
      <c r="C110" s="306"/>
      <c r="D110" s="306"/>
      <c r="E110" s="306"/>
      <c r="F110" s="306"/>
      <c r="G110" s="306"/>
      <c r="H110" s="306"/>
      <c r="I110" s="306"/>
      <c r="J110" s="306"/>
      <c r="K110" s="435"/>
      <c r="L110" s="306"/>
      <c r="M110" s="306"/>
      <c r="N110" s="306"/>
      <c r="O110" s="306"/>
      <c r="P110" s="435"/>
      <c r="Q110" s="306"/>
      <c r="R110" s="306"/>
      <c r="S110" s="306"/>
      <c r="T110" s="306"/>
      <c r="U110" s="435"/>
      <c r="V110" s="306"/>
      <c r="W110" s="306"/>
      <c r="X110" s="306"/>
      <c r="Y110" s="306"/>
      <c r="Z110" s="435"/>
      <c r="AA110" s="306"/>
      <c r="AB110" s="306"/>
      <c r="AC110" s="306"/>
      <c r="AD110" s="306"/>
      <c r="AE110" s="435"/>
      <c r="AF110" s="306"/>
      <c r="AG110" s="306"/>
      <c r="AH110" s="306"/>
      <c r="AI110" s="306"/>
      <c r="AJ110" s="306"/>
      <c r="AK110" s="20"/>
      <c r="AL110" s="20"/>
      <c r="AM110" s="20"/>
      <c r="AN110" s="20"/>
      <c r="AO110" s="20"/>
      <c r="AP110" s="20"/>
      <c r="AQ110" s="20"/>
      <c r="AR110" s="20"/>
      <c r="AS110" s="20"/>
      <c r="AT110" s="20"/>
      <c r="AU110" s="20"/>
      <c r="AV110" s="20"/>
      <c r="AW110" s="20"/>
      <c r="AX110" s="20"/>
      <c r="AY110" s="20"/>
      <c r="AZ110" s="20"/>
      <c r="BA110" s="20"/>
      <c r="BB110" s="20"/>
      <c r="BC110" s="20"/>
      <c r="BD110" s="20"/>
    </row>
    <row r="111" spans="1:56" ht="15" customHeight="1" x14ac:dyDescent="0.2">
      <c r="A111" s="20"/>
      <c r="B111" s="20"/>
      <c r="C111" s="306"/>
      <c r="D111" s="306"/>
      <c r="E111" s="306"/>
      <c r="F111" s="306"/>
      <c r="G111" s="306"/>
      <c r="H111" s="306"/>
      <c r="I111" s="306"/>
      <c r="J111" s="306"/>
      <c r="K111" s="435"/>
      <c r="L111" s="306"/>
      <c r="M111" s="306"/>
      <c r="N111" s="306"/>
      <c r="O111" s="306"/>
      <c r="P111" s="435"/>
      <c r="Q111" s="306"/>
      <c r="R111" s="306"/>
      <c r="S111" s="306"/>
      <c r="T111" s="306"/>
      <c r="U111" s="435"/>
      <c r="V111" s="306"/>
      <c r="W111" s="306"/>
      <c r="X111" s="306"/>
      <c r="Y111" s="306"/>
      <c r="Z111" s="435"/>
      <c r="AA111" s="306"/>
      <c r="AB111" s="306"/>
      <c r="AC111" s="306"/>
      <c r="AD111" s="306"/>
      <c r="AE111" s="435"/>
      <c r="AF111" s="306"/>
      <c r="AG111" s="306"/>
      <c r="AH111" s="306"/>
      <c r="AI111" s="306"/>
      <c r="AJ111" s="306"/>
      <c r="AK111" s="20"/>
      <c r="AL111" s="20"/>
      <c r="AM111" s="20"/>
      <c r="AN111" s="20"/>
      <c r="AO111" s="20"/>
      <c r="AP111" s="20"/>
      <c r="AQ111" s="20"/>
      <c r="AR111" s="20"/>
      <c r="AS111" s="20"/>
      <c r="AT111" s="20"/>
      <c r="AU111" s="20"/>
      <c r="AV111" s="20"/>
      <c r="AW111" s="20"/>
      <c r="AX111" s="20"/>
      <c r="AY111" s="20"/>
      <c r="AZ111" s="20"/>
      <c r="BA111" s="20"/>
      <c r="BB111" s="20"/>
      <c r="BC111" s="20"/>
      <c r="BD111" s="20"/>
    </row>
    <row r="112" spans="1:56" ht="15" customHeight="1" x14ac:dyDescent="0.2">
      <c r="A112" s="20"/>
      <c r="B112" s="20"/>
      <c r="C112" s="306"/>
      <c r="D112" s="306"/>
      <c r="E112" s="306"/>
      <c r="F112" s="306"/>
      <c r="G112" s="306"/>
      <c r="H112" s="306"/>
      <c r="I112" s="306"/>
      <c r="J112" s="306"/>
      <c r="K112" s="435"/>
      <c r="L112" s="306"/>
      <c r="M112" s="306"/>
      <c r="N112" s="306"/>
      <c r="O112" s="306"/>
      <c r="P112" s="435"/>
      <c r="Q112" s="306"/>
      <c r="R112" s="306"/>
      <c r="S112" s="306"/>
      <c r="T112" s="306"/>
      <c r="U112" s="435"/>
      <c r="V112" s="306"/>
      <c r="W112" s="306"/>
      <c r="X112" s="306"/>
      <c r="Y112" s="306"/>
      <c r="Z112" s="435"/>
      <c r="AA112" s="306"/>
      <c r="AB112" s="306"/>
      <c r="AC112" s="306"/>
      <c r="AD112" s="306"/>
      <c r="AE112" s="435"/>
      <c r="AF112" s="306"/>
      <c r="AG112" s="306"/>
      <c r="AH112" s="306"/>
      <c r="AI112" s="306"/>
      <c r="AJ112" s="306"/>
      <c r="AK112" s="20"/>
      <c r="AL112" s="20"/>
      <c r="AM112" s="20"/>
      <c r="AN112" s="20"/>
      <c r="AO112" s="20"/>
      <c r="AP112" s="20"/>
      <c r="AQ112" s="20"/>
      <c r="AR112" s="20"/>
      <c r="AS112" s="20"/>
      <c r="AT112" s="20"/>
      <c r="AU112" s="20"/>
      <c r="AV112" s="20"/>
      <c r="AW112" s="20"/>
      <c r="AX112" s="20"/>
      <c r="AY112" s="20"/>
      <c r="AZ112" s="20"/>
      <c r="BA112" s="20"/>
      <c r="BB112" s="20"/>
      <c r="BC112" s="20"/>
      <c r="BD112" s="20"/>
    </row>
    <row r="113" spans="1:56" ht="15" customHeight="1" x14ac:dyDescent="0.2">
      <c r="A113" s="20"/>
      <c r="B113" s="20"/>
      <c r="C113" s="306"/>
      <c r="D113" s="306"/>
      <c r="E113" s="306"/>
      <c r="F113" s="306"/>
      <c r="G113" s="306"/>
      <c r="H113" s="306"/>
      <c r="I113" s="306"/>
      <c r="J113" s="306"/>
      <c r="K113" s="435"/>
      <c r="L113" s="306"/>
      <c r="M113" s="306"/>
      <c r="N113" s="306"/>
      <c r="O113" s="306"/>
      <c r="P113" s="435"/>
      <c r="Q113" s="306"/>
      <c r="R113" s="306"/>
      <c r="S113" s="306"/>
      <c r="T113" s="306"/>
      <c r="U113" s="435"/>
      <c r="V113" s="306"/>
      <c r="W113" s="306"/>
      <c r="X113" s="306"/>
      <c r="Y113" s="306"/>
      <c r="Z113" s="435"/>
      <c r="AA113" s="306"/>
      <c r="AB113" s="306"/>
      <c r="AC113" s="306"/>
      <c r="AD113" s="306"/>
      <c r="AE113" s="435"/>
      <c r="AF113" s="306"/>
      <c r="AG113" s="306"/>
      <c r="AH113" s="306"/>
      <c r="AI113" s="306"/>
      <c r="AJ113" s="306"/>
      <c r="AK113" s="20"/>
      <c r="AL113" s="20"/>
      <c r="AM113" s="20"/>
      <c r="AN113" s="20"/>
      <c r="AO113" s="20"/>
      <c r="AP113" s="20"/>
      <c r="AQ113" s="20"/>
      <c r="AR113" s="20"/>
      <c r="AS113" s="20"/>
      <c r="AT113" s="20"/>
      <c r="AU113" s="20"/>
      <c r="AV113" s="20"/>
      <c r="AW113" s="20"/>
      <c r="AX113" s="20"/>
      <c r="AY113" s="20"/>
      <c r="AZ113" s="20"/>
      <c r="BA113" s="20"/>
      <c r="BB113" s="20"/>
      <c r="BC113" s="20"/>
      <c r="BD113" s="20"/>
    </row>
    <row r="114" spans="1:56" ht="15" customHeight="1" x14ac:dyDescent="0.2">
      <c r="A114" s="20"/>
      <c r="B114" s="20"/>
      <c r="C114" s="306"/>
      <c r="D114" s="306"/>
      <c r="E114" s="306"/>
      <c r="F114" s="306"/>
      <c r="G114" s="306"/>
      <c r="H114" s="306"/>
      <c r="I114" s="306"/>
      <c r="J114" s="306"/>
      <c r="K114" s="435"/>
      <c r="L114" s="306"/>
      <c r="M114" s="306"/>
      <c r="N114" s="306"/>
      <c r="O114" s="306"/>
      <c r="P114" s="435"/>
      <c r="Q114" s="306"/>
      <c r="R114" s="306"/>
      <c r="S114" s="306"/>
      <c r="T114" s="306"/>
      <c r="U114" s="435"/>
      <c r="V114" s="306"/>
      <c r="W114" s="306"/>
      <c r="X114" s="306"/>
      <c r="Y114" s="306"/>
      <c r="Z114" s="435"/>
      <c r="AA114" s="306"/>
      <c r="AB114" s="306"/>
      <c r="AC114" s="306"/>
      <c r="AD114" s="306"/>
      <c r="AE114" s="435"/>
      <c r="AF114" s="306"/>
      <c r="AG114" s="306"/>
      <c r="AH114" s="306"/>
      <c r="AI114" s="306"/>
      <c r="AJ114" s="306"/>
      <c r="AK114" s="20"/>
      <c r="AL114" s="20"/>
      <c r="AM114" s="20"/>
      <c r="AN114" s="20"/>
      <c r="AO114" s="20"/>
      <c r="AP114" s="20"/>
      <c r="AQ114" s="20"/>
      <c r="AR114" s="20"/>
      <c r="AS114" s="20"/>
      <c r="AT114" s="20"/>
      <c r="AU114" s="20"/>
      <c r="AV114" s="20"/>
      <c r="AW114" s="20"/>
      <c r="AX114" s="20"/>
      <c r="AY114" s="20"/>
      <c r="AZ114" s="20"/>
      <c r="BA114" s="20"/>
      <c r="BB114" s="20"/>
      <c r="BC114" s="20"/>
      <c r="BD114" s="20"/>
    </row>
    <row r="115" spans="1:56" ht="15" customHeight="1" x14ac:dyDescent="0.2">
      <c r="A115" s="20"/>
      <c r="B115" s="20"/>
      <c r="C115" s="306"/>
      <c r="D115" s="306"/>
      <c r="E115" s="306"/>
      <c r="F115" s="306"/>
      <c r="G115" s="306"/>
      <c r="H115" s="306"/>
      <c r="I115" s="306"/>
      <c r="J115" s="306"/>
      <c r="K115" s="435"/>
      <c r="L115" s="306"/>
      <c r="M115" s="306"/>
      <c r="N115" s="306"/>
      <c r="O115" s="306"/>
      <c r="P115" s="435"/>
      <c r="Q115" s="306"/>
      <c r="R115" s="306"/>
      <c r="S115" s="306"/>
      <c r="T115" s="306"/>
      <c r="U115" s="435"/>
      <c r="V115" s="306"/>
      <c r="W115" s="306"/>
      <c r="X115" s="306"/>
      <c r="Y115" s="306"/>
      <c r="Z115" s="435"/>
      <c r="AA115" s="306"/>
      <c r="AB115" s="306"/>
      <c r="AC115" s="306"/>
      <c r="AD115" s="306"/>
      <c r="AE115" s="435"/>
      <c r="AF115" s="306"/>
      <c r="AG115" s="306"/>
      <c r="AH115" s="306"/>
      <c r="AI115" s="306"/>
      <c r="AJ115" s="306"/>
      <c r="AK115" s="20"/>
      <c r="AL115" s="20"/>
      <c r="AM115" s="20"/>
      <c r="AN115" s="20"/>
      <c r="AO115" s="20"/>
      <c r="AP115" s="20"/>
      <c r="AQ115" s="20"/>
      <c r="AR115" s="20"/>
      <c r="AS115" s="20"/>
      <c r="AT115" s="20"/>
      <c r="AU115" s="20"/>
      <c r="AV115" s="20"/>
      <c r="AW115" s="20"/>
      <c r="AX115" s="20"/>
      <c r="AY115" s="20"/>
      <c r="AZ115" s="20"/>
      <c r="BA115" s="20"/>
      <c r="BB115" s="20"/>
      <c r="BC115" s="20"/>
      <c r="BD115" s="20"/>
    </row>
    <row r="116" spans="1:56" ht="15" customHeight="1" x14ac:dyDescent="0.2">
      <c r="A116" s="20"/>
      <c r="B116" s="20"/>
      <c r="C116" s="306"/>
      <c r="D116" s="306"/>
      <c r="E116" s="306"/>
      <c r="F116" s="306"/>
      <c r="G116" s="306"/>
      <c r="H116" s="306"/>
      <c r="I116" s="306"/>
      <c r="J116" s="306"/>
      <c r="K116" s="435"/>
      <c r="L116" s="306"/>
      <c r="M116" s="306"/>
      <c r="N116" s="306"/>
      <c r="O116" s="306"/>
      <c r="P116" s="435"/>
      <c r="Q116" s="306"/>
      <c r="R116" s="306"/>
      <c r="S116" s="306"/>
      <c r="T116" s="306"/>
      <c r="U116" s="435"/>
      <c r="V116" s="306"/>
      <c r="W116" s="306"/>
      <c r="X116" s="306"/>
      <c r="Y116" s="306"/>
      <c r="Z116" s="435"/>
      <c r="AA116" s="306"/>
      <c r="AB116" s="306"/>
      <c r="AC116" s="306"/>
      <c r="AD116" s="306"/>
      <c r="AE116" s="435"/>
      <c r="AF116" s="306"/>
      <c r="AG116" s="306"/>
      <c r="AH116" s="306"/>
      <c r="AI116" s="306"/>
      <c r="AJ116" s="306"/>
      <c r="AK116" s="20"/>
      <c r="AL116" s="20"/>
      <c r="AM116" s="20"/>
      <c r="AN116" s="20"/>
      <c r="AO116" s="20"/>
      <c r="AP116" s="20"/>
      <c r="AQ116" s="20"/>
      <c r="AR116" s="20"/>
      <c r="AS116" s="20"/>
      <c r="AT116" s="20"/>
      <c r="AU116" s="20"/>
      <c r="AV116" s="20"/>
      <c r="AW116" s="20"/>
      <c r="AX116" s="20"/>
      <c r="AY116" s="20"/>
      <c r="AZ116" s="20"/>
      <c r="BA116" s="20"/>
      <c r="BB116" s="20"/>
      <c r="BC116" s="20"/>
      <c r="BD116" s="20"/>
    </row>
    <row r="117" spans="1:56" ht="15" customHeight="1" x14ac:dyDescent="0.2">
      <c r="A117" s="20"/>
      <c r="B117" s="20"/>
      <c r="C117" s="306"/>
      <c r="D117" s="306"/>
      <c r="E117" s="306"/>
      <c r="F117" s="306"/>
      <c r="G117" s="306"/>
      <c r="H117" s="306"/>
      <c r="I117" s="306"/>
      <c r="J117" s="306"/>
      <c r="K117" s="435"/>
      <c r="L117" s="306"/>
      <c r="M117" s="306"/>
      <c r="N117" s="306"/>
      <c r="O117" s="306"/>
      <c r="P117" s="435"/>
      <c r="Q117" s="306"/>
      <c r="R117" s="306"/>
      <c r="S117" s="306"/>
      <c r="T117" s="306"/>
      <c r="U117" s="435"/>
      <c r="V117" s="306"/>
      <c r="W117" s="306"/>
      <c r="X117" s="306"/>
      <c r="Y117" s="306"/>
      <c r="Z117" s="435"/>
      <c r="AA117" s="306"/>
      <c r="AB117" s="306"/>
      <c r="AC117" s="306"/>
      <c r="AD117" s="306"/>
      <c r="AE117" s="435"/>
      <c r="AF117" s="306"/>
      <c r="AG117" s="306"/>
      <c r="AH117" s="306"/>
      <c r="AI117" s="306"/>
      <c r="AJ117" s="306"/>
      <c r="AK117" s="20"/>
      <c r="AL117" s="20"/>
      <c r="AM117" s="20"/>
      <c r="AN117" s="20"/>
      <c r="AO117" s="20"/>
      <c r="AP117" s="20"/>
      <c r="AQ117" s="20"/>
      <c r="AR117" s="20"/>
      <c r="AS117" s="20"/>
      <c r="AT117" s="20"/>
      <c r="AU117" s="20"/>
      <c r="AV117" s="20"/>
      <c r="AW117" s="20"/>
      <c r="AX117" s="20"/>
      <c r="AY117" s="20"/>
      <c r="AZ117" s="20"/>
      <c r="BA117" s="20"/>
      <c r="BB117" s="20"/>
      <c r="BC117" s="20"/>
      <c r="BD117" s="20"/>
    </row>
    <row r="118" spans="1:56" ht="15" customHeight="1" x14ac:dyDescent="0.2">
      <c r="A118" s="20"/>
      <c r="B118" s="20"/>
      <c r="C118" s="306"/>
      <c r="D118" s="306"/>
      <c r="E118" s="306"/>
      <c r="F118" s="306"/>
      <c r="G118" s="306"/>
      <c r="H118" s="306"/>
      <c r="I118" s="306"/>
      <c r="J118" s="306"/>
      <c r="K118" s="435"/>
      <c r="L118" s="306"/>
      <c r="M118" s="306"/>
      <c r="N118" s="306"/>
      <c r="O118" s="306"/>
      <c r="P118" s="435"/>
      <c r="Q118" s="306"/>
      <c r="R118" s="306"/>
      <c r="S118" s="306"/>
      <c r="T118" s="306"/>
      <c r="U118" s="435"/>
      <c r="V118" s="306"/>
      <c r="W118" s="306"/>
      <c r="X118" s="306"/>
      <c r="Y118" s="306"/>
      <c r="Z118" s="435"/>
      <c r="AA118" s="306"/>
      <c r="AB118" s="306"/>
      <c r="AC118" s="306"/>
      <c r="AD118" s="306"/>
      <c r="AE118" s="435"/>
      <c r="AF118" s="306"/>
      <c r="AG118" s="306"/>
      <c r="AH118" s="306"/>
      <c r="AI118" s="306"/>
      <c r="AJ118" s="306"/>
      <c r="AK118" s="20"/>
      <c r="AL118" s="20"/>
      <c r="AM118" s="20"/>
      <c r="AN118" s="20"/>
      <c r="AO118" s="20"/>
      <c r="AP118" s="20"/>
      <c r="AQ118" s="20"/>
      <c r="AR118" s="20"/>
      <c r="AS118" s="20"/>
      <c r="AT118" s="20"/>
      <c r="AU118" s="20"/>
      <c r="AV118" s="20"/>
      <c r="AW118" s="20"/>
      <c r="AX118" s="20"/>
      <c r="AY118" s="20"/>
      <c r="AZ118" s="20"/>
      <c r="BA118" s="20"/>
      <c r="BB118" s="20"/>
      <c r="BC118" s="20"/>
      <c r="BD118" s="20"/>
    </row>
    <row r="119" spans="1:56" ht="15" customHeight="1" x14ac:dyDescent="0.2">
      <c r="A119" s="20"/>
      <c r="B119" s="20"/>
      <c r="C119" s="306"/>
      <c r="D119" s="306"/>
      <c r="E119" s="306"/>
      <c r="F119" s="306"/>
      <c r="G119" s="306"/>
      <c r="H119" s="306"/>
      <c r="I119" s="306"/>
      <c r="J119" s="306"/>
      <c r="K119" s="435"/>
      <c r="L119" s="306"/>
      <c r="M119" s="306"/>
      <c r="N119" s="306"/>
      <c r="O119" s="306"/>
      <c r="P119" s="435"/>
      <c r="Q119" s="306"/>
      <c r="R119" s="306"/>
      <c r="S119" s="306"/>
      <c r="T119" s="306"/>
      <c r="U119" s="435"/>
      <c r="V119" s="306"/>
      <c r="W119" s="306"/>
      <c r="X119" s="306"/>
      <c r="Y119" s="306"/>
      <c r="Z119" s="435"/>
      <c r="AA119" s="306"/>
      <c r="AB119" s="306"/>
      <c r="AC119" s="306"/>
      <c r="AD119" s="306"/>
      <c r="AE119" s="435"/>
      <c r="AF119" s="306"/>
      <c r="AG119" s="306"/>
      <c r="AH119" s="306"/>
      <c r="AI119" s="306"/>
      <c r="AJ119" s="306"/>
      <c r="AK119" s="20"/>
      <c r="AL119" s="20"/>
      <c r="AM119" s="20"/>
      <c r="AN119" s="20"/>
      <c r="AO119" s="20"/>
      <c r="AP119" s="20"/>
      <c r="AQ119" s="20"/>
      <c r="AR119" s="20"/>
      <c r="AS119" s="20"/>
      <c r="AT119" s="20"/>
      <c r="AU119" s="20"/>
      <c r="AV119" s="20"/>
      <c r="AW119" s="20"/>
      <c r="AX119" s="20"/>
      <c r="AY119" s="20"/>
      <c r="AZ119" s="20"/>
      <c r="BA119" s="20"/>
      <c r="BB119" s="20"/>
      <c r="BC119" s="20"/>
      <c r="BD119" s="20"/>
    </row>
    <row r="120" spans="1:56" ht="15" customHeight="1" x14ac:dyDescent="0.2">
      <c r="A120" s="20"/>
      <c r="B120" s="20"/>
      <c r="C120" s="306"/>
      <c r="D120" s="306"/>
      <c r="E120" s="306"/>
      <c r="F120" s="306"/>
      <c r="G120" s="306"/>
      <c r="H120" s="306"/>
      <c r="I120" s="306"/>
      <c r="J120" s="306"/>
      <c r="K120" s="435"/>
      <c r="L120" s="306"/>
      <c r="M120" s="306"/>
      <c r="N120" s="306"/>
      <c r="O120" s="306"/>
      <c r="P120" s="435"/>
      <c r="Q120" s="306"/>
      <c r="R120" s="306"/>
      <c r="S120" s="306"/>
      <c r="T120" s="306"/>
      <c r="U120" s="435"/>
      <c r="V120" s="306"/>
      <c r="W120" s="306"/>
      <c r="X120" s="306"/>
      <c r="Y120" s="306"/>
      <c r="Z120" s="435"/>
      <c r="AA120" s="306"/>
      <c r="AB120" s="306"/>
      <c r="AC120" s="306"/>
      <c r="AD120" s="306"/>
      <c r="AE120" s="435"/>
      <c r="AF120" s="306"/>
      <c r="AG120" s="306"/>
      <c r="AH120" s="306"/>
      <c r="AI120" s="306"/>
      <c r="AJ120" s="306"/>
      <c r="AK120" s="20"/>
      <c r="AL120" s="20"/>
      <c r="AM120" s="20"/>
      <c r="AN120" s="20"/>
      <c r="AO120" s="20"/>
      <c r="AP120" s="20"/>
      <c r="AQ120" s="20"/>
      <c r="AR120" s="20"/>
      <c r="AS120" s="20"/>
      <c r="AT120" s="20"/>
      <c r="AU120" s="20"/>
      <c r="AV120" s="20"/>
      <c r="AW120" s="20"/>
      <c r="AX120" s="20"/>
      <c r="AY120" s="20"/>
      <c r="AZ120" s="20"/>
      <c r="BA120" s="20"/>
      <c r="BB120" s="20"/>
      <c r="BC120" s="20"/>
      <c r="BD120" s="20"/>
    </row>
    <row r="121" spans="1:56" ht="15" customHeight="1" x14ac:dyDescent="0.2">
      <c r="A121" s="20"/>
      <c r="B121" s="20"/>
      <c r="C121" s="306"/>
      <c r="D121" s="306"/>
      <c r="E121" s="306"/>
      <c r="F121" s="306"/>
      <c r="G121" s="306"/>
      <c r="H121" s="306"/>
      <c r="I121" s="306"/>
      <c r="J121" s="306"/>
      <c r="K121" s="435"/>
      <c r="L121" s="306"/>
      <c r="M121" s="306"/>
      <c r="N121" s="306"/>
      <c r="O121" s="306"/>
      <c r="P121" s="435"/>
      <c r="Q121" s="306"/>
      <c r="R121" s="306"/>
      <c r="S121" s="306"/>
      <c r="T121" s="306"/>
      <c r="U121" s="435"/>
      <c r="V121" s="306"/>
      <c r="W121" s="306"/>
      <c r="X121" s="306"/>
      <c r="Y121" s="306"/>
      <c r="Z121" s="435"/>
      <c r="AA121" s="306"/>
      <c r="AB121" s="306"/>
      <c r="AC121" s="306"/>
      <c r="AD121" s="306"/>
      <c r="AE121" s="435"/>
      <c r="AF121" s="306"/>
      <c r="AG121" s="306"/>
      <c r="AH121" s="306"/>
      <c r="AI121" s="306"/>
      <c r="AJ121" s="306"/>
      <c r="AK121" s="20"/>
      <c r="AL121" s="20"/>
      <c r="AM121" s="20"/>
      <c r="AN121" s="20"/>
      <c r="AO121" s="20"/>
      <c r="AP121" s="20"/>
      <c r="AQ121" s="20"/>
      <c r="AR121" s="20"/>
      <c r="AS121" s="20"/>
      <c r="AT121" s="20"/>
      <c r="AU121" s="20"/>
      <c r="AV121" s="20"/>
      <c r="AW121" s="20"/>
      <c r="AX121" s="20"/>
      <c r="AY121" s="20"/>
      <c r="AZ121" s="20"/>
      <c r="BA121" s="20"/>
      <c r="BB121" s="20"/>
      <c r="BC121" s="20"/>
      <c r="BD121" s="20"/>
    </row>
    <row r="122" spans="1:56" ht="15" customHeight="1" x14ac:dyDescent="0.2">
      <c r="A122" s="20"/>
      <c r="B122" s="20"/>
      <c r="C122" s="306"/>
      <c r="D122" s="306"/>
      <c r="E122" s="306"/>
      <c r="F122" s="306"/>
      <c r="G122" s="306"/>
      <c r="H122" s="306"/>
      <c r="I122" s="306"/>
      <c r="J122" s="306"/>
      <c r="K122" s="435"/>
      <c r="L122" s="306"/>
      <c r="M122" s="306"/>
      <c r="N122" s="306"/>
      <c r="O122" s="306"/>
      <c r="P122" s="435"/>
      <c r="Q122" s="306"/>
      <c r="R122" s="306"/>
      <c r="S122" s="306"/>
      <c r="T122" s="306"/>
      <c r="U122" s="435"/>
      <c r="V122" s="306"/>
      <c r="W122" s="306"/>
      <c r="X122" s="306"/>
      <c r="Y122" s="306"/>
      <c r="Z122" s="435"/>
      <c r="AA122" s="306"/>
      <c r="AB122" s="306"/>
      <c r="AC122" s="306"/>
      <c r="AD122" s="306"/>
      <c r="AE122" s="435"/>
      <c r="AF122" s="306"/>
      <c r="AG122" s="306"/>
      <c r="AH122" s="306"/>
      <c r="AI122" s="306"/>
      <c r="AJ122" s="306"/>
      <c r="AK122" s="20"/>
      <c r="AL122" s="20"/>
      <c r="AM122" s="20"/>
      <c r="AN122" s="20"/>
      <c r="AO122" s="20"/>
      <c r="AP122" s="20"/>
      <c r="AQ122" s="20"/>
      <c r="AR122" s="20"/>
      <c r="AS122" s="20"/>
      <c r="AT122" s="20"/>
      <c r="AU122" s="20"/>
      <c r="AV122" s="20"/>
      <c r="AW122" s="20"/>
      <c r="AX122" s="20"/>
      <c r="AY122" s="20"/>
      <c r="AZ122" s="20"/>
      <c r="BA122" s="20"/>
      <c r="BB122" s="20"/>
      <c r="BC122" s="20"/>
      <c r="BD122" s="20"/>
    </row>
    <row r="123" spans="1:56" ht="15" customHeight="1" x14ac:dyDescent="0.2">
      <c r="A123" s="20"/>
      <c r="B123" s="20"/>
      <c r="C123" s="306"/>
      <c r="D123" s="306"/>
      <c r="E123" s="306"/>
      <c r="F123" s="306"/>
      <c r="G123" s="306"/>
      <c r="H123" s="306"/>
      <c r="I123" s="306"/>
      <c r="J123" s="306"/>
      <c r="K123" s="435"/>
      <c r="L123" s="306"/>
      <c r="M123" s="306"/>
      <c r="N123" s="306"/>
      <c r="O123" s="306"/>
      <c r="P123" s="435"/>
      <c r="Q123" s="306"/>
      <c r="R123" s="306"/>
      <c r="S123" s="306"/>
      <c r="T123" s="306"/>
      <c r="U123" s="435"/>
      <c r="V123" s="306"/>
      <c r="W123" s="306"/>
      <c r="X123" s="306"/>
      <c r="Y123" s="306"/>
      <c r="Z123" s="435"/>
      <c r="AA123" s="306"/>
      <c r="AB123" s="306"/>
      <c r="AC123" s="306"/>
      <c r="AD123" s="306"/>
      <c r="AE123" s="435"/>
      <c r="AF123" s="306"/>
      <c r="AG123" s="306"/>
      <c r="AH123" s="306"/>
      <c r="AI123" s="306"/>
      <c r="AJ123" s="306"/>
      <c r="AK123" s="20"/>
      <c r="AL123" s="20"/>
      <c r="AM123" s="20"/>
      <c r="AN123" s="20"/>
      <c r="AO123" s="20"/>
      <c r="AP123" s="20"/>
      <c r="AQ123" s="20"/>
      <c r="AR123" s="20"/>
      <c r="AS123" s="20"/>
      <c r="AT123" s="20"/>
      <c r="AU123" s="20"/>
      <c r="AV123" s="20"/>
      <c r="AW123" s="20"/>
      <c r="AX123" s="20"/>
      <c r="AY123" s="20"/>
      <c r="AZ123" s="20"/>
      <c r="BA123" s="20"/>
      <c r="BB123" s="20"/>
      <c r="BC123" s="20"/>
      <c r="BD123" s="20"/>
    </row>
    <row r="124" spans="1:56" ht="15" customHeight="1" x14ac:dyDescent="0.2">
      <c r="A124" s="20"/>
      <c r="B124" s="20"/>
      <c r="C124" s="306"/>
      <c r="D124" s="306"/>
      <c r="E124" s="306"/>
      <c r="F124" s="306"/>
      <c r="G124" s="306"/>
      <c r="H124" s="306"/>
      <c r="I124" s="306"/>
      <c r="J124" s="306"/>
      <c r="K124" s="435"/>
      <c r="L124" s="306"/>
      <c r="M124" s="306"/>
      <c r="N124" s="306"/>
      <c r="O124" s="306"/>
      <c r="P124" s="435"/>
      <c r="Q124" s="306"/>
      <c r="R124" s="306"/>
      <c r="S124" s="306"/>
      <c r="T124" s="306"/>
      <c r="U124" s="435"/>
      <c r="V124" s="306"/>
      <c r="W124" s="306"/>
      <c r="X124" s="306"/>
      <c r="Y124" s="306"/>
      <c r="Z124" s="435"/>
      <c r="AA124" s="306"/>
      <c r="AB124" s="306"/>
      <c r="AC124" s="306"/>
      <c r="AD124" s="306"/>
      <c r="AE124" s="435"/>
      <c r="AF124" s="306"/>
      <c r="AG124" s="306"/>
      <c r="AH124" s="306"/>
      <c r="AI124" s="306"/>
      <c r="AJ124" s="306"/>
      <c r="AK124" s="20"/>
      <c r="AL124" s="20"/>
      <c r="AM124" s="20"/>
      <c r="AN124" s="20"/>
      <c r="AO124" s="20"/>
      <c r="AP124" s="20"/>
      <c r="AQ124" s="20"/>
      <c r="AR124" s="20"/>
      <c r="AS124" s="20"/>
      <c r="AT124" s="20"/>
      <c r="AU124" s="20"/>
      <c r="AV124" s="20"/>
      <c r="AW124" s="20"/>
      <c r="AX124" s="20"/>
      <c r="AY124" s="20"/>
      <c r="AZ124" s="20"/>
      <c r="BA124" s="20"/>
      <c r="BB124" s="20"/>
      <c r="BC124" s="20"/>
      <c r="BD124" s="20"/>
    </row>
    <row r="125" spans="1:56" ht="15" customHeight="1" x14ac:dyDescent="0.2">
      <c r="A125" s="20"/>
      <c r="B125" s="20"/>
      <c r="C125" s="306"/>
      <c r="D125" s="306"/>
      <c r="E125" s="306"/>
      <c r="F125" s="306"/>
      <c r="G125" s="306"/>
      <c r="H125" s="306"/>
      <c r="I125" s="306"/>
      <c r="J125" s="306"/>
      <c r="K125" s="435"/>
      <c r="L125" s="306"/>
      <c r="M125" s="306"/>
      <c r="N125" s="306"/>
      <c r="O125" s="306"/>
      <c r="P125" s="435"/>
      <c r="Q125" s="306"/>
      <c r="R125" s="306"/>
      <c r="S125" s="306"/>
      <c r="T125" s="306"/>
      <c r="U125" s="435"/>
      <c r="V125" s="306"/>
      <c r="W125" s="306"/>
      <c r="X125" s="306"/>
      <c r="Y125" s="306"/>
      <c r="Z125" s="435"/>
      <c r="AA125" s="306"/>
      <c r="AB125" s="306"/>
      <c r="AC125" s="306"/>
      <c r="AD125" s="306"/>
      <c r="AE125" s="435"/>
      <c r="AF125" s="306"/>
      <c r="AG125" s="306"/>
      <c r="AH125" s="306"/>
      <c r="AI125" s="306"/>
      <c r="AJ125" s="306"/>
      <c r="AK125" s="20"/>
      <c r="AL125" s="20"/>
      <c r="AM125" s="20"/>
      <c r="AN125" s="20"/>
      <c r="AO125" s="20"/>
      <c r="AP125" s="20"/>
      <c r="AQ125" s="20"/>
      <c r="AR125" s="20"/>
      <c r="AS125" s="20"/>
      <c r="AT125" s="20"/>
      <c r="AU125" s="20"/>
      <c r="AV125" s="20"/>
      <c r="AW125" s="20"/>
      <c r="AX125" s="20"/>
      <c r="AY125" s="20"/>
      <c r="AZ125" s="20"/>
      <c r="BA125" s="20"/>
      <c r="BB125" s="20"/>
      <c r="BC125" s="20"/>
      <c r="BD125" s="20"/>
    </row>
    <row r="126" spans="1:56" ht="15" customHeight="1" x14ac:dyDescent="0.2">
      <c r="A126" s="20"/>
      <c r="B126" s="20"/>
      <c r="C126" s="306"/>
      <c r="D126" s="306"/>
      <c r="E126" s="306"/>
      <c r="F126" s="306"/>
      <c r="G126" s="306"/>
      <c r="H126" s="306"/>
      <c r="I126" s="306"/>
      <c r="J126" s="306"/>
      <c r="K126" s="435"/>
      <c r="L126" s="306"/>
      <c r="M126" s="306"/>
      <c r="N126" s="306"/>
      <c r="O126" s="306"/>
      <c r="P126" s="435"/>
      <c r="Q126" s="306"/>
      <c r="R126" s="306"/>
      <c r="S126" s="306"/>
      <c r="T126" s="306"/>
      <c r="U126" s="435"/>
      <c r="V126" s="306"/>
      <c r="W126" s="306"/>
      <c r="X126" s="306"/>
      <c r="Y126" s="306"/>
      <c r="Z126" s="435"/>
      <c r="AA126" s="306"/>
      <c r="AB126" s="306"/>
      <c r="AC126" s="306"/>
      <c r="AD126" s="306"/>
      <c r="AE126" s="435"/>
      <c r="AF126" s="306"/>
      <c r="AG126" s="306"/>
      <c r="AH126" s="306"/>
      <c r="AI126" s="306"/>
      <c r="AJ126" s="306"/>
      <c r="AK126" s="20"/>
      <c r="AL126" s="20"/>
      <c r="AM126" s="20"/>
      <c r="AN126" s="20"/>
      <c r="AO126" s="20"/>
      <c r="AP126" s="20"/>
      <c r="AQ126" s="20"/>
      <c r="AR126" s="20"/>
      <c r="AS126" s="20"/>
      <c r="AT126" s="20"/>
      <c r="AU126" s="20"/>
      <c r="AV126" s="20"/>
      <c r="AW126" s="20"/>
      <c r="AX126" s="20"/>
      <c r="AY126" s="20"/>
      <c r="AZ126" s="20"/>
      <c r="BA126" s="20"/>
      <c r="BB126" s="20"/>
      <c r="BC126" s="20"/>
      <c r="BD126" s="20"/>
    </row>
    <row r="127" spans="1:56" ht="15" customHeight="1" x14ac:dyDescent="0.2">
      <c r="A127" s="20"/>
      <c r="B127" s="20"/>
      <c r="C127" s="306"/>
      <c r="D127" s="306"/>
      <c r="E127" s="306"/>
      <c r="F127" s="306"/>
      <c r="G127" s="306"/>
      <c r="H127" s="306"/>
      <c r="I127" s="306"/>
      <c r="J127" s="306"/>
      <c r="K127" s="435"/>
      <c r="L127" s="306"/>
      <c r="M127" s="306"/>
      <c r="N127" s="306"/>
      <c r="O127" s="306"/>
      <c r="P127" s="435"/>
      <c r="Q127" s="306"/>
      <c r="R127" s="306"/>
      <c r="S127" s="306"/>
      <c r="T127" s="306"/>
      <c r="U127" s="435"/>
      <c r="V127" s="306"/>
      <c r="W127" s="306"/>
      <c r="X127" s="306"/>
      <c r="Y127" s="306"/>
      <c r="Z127" s="435"/>
      <c r="AA127" s="306"/>
      <c r="AB127" s="306"/>
      <c r="AC127" s="306"/>
      <c r="AD127" s="306"/>
      <c r="AE127" s="435"/>
      <c r="AF127" s="306"/>
      <c r="AG127" s="306"/>
      <c r="AH127" s="306"/>
      <c r="AI127" s="306"/>
      <c r="AJ127" s="306"/>
      <c r="AK127" s="20"/>
      <c r="AL127" s="20"/>
      <c r="AM127" s="20"/>
      <c r="AN127" s="20"/>
      <c r="AO127" s="20"/>
      <c r="AP127" s="20"/>
      <c r="AQ127" s="20"/>
      <c r="AR127" s="20"/>
      <c r="AS127" s="20"/>
      <c r="AT127" s="20"/>
      <c r="AU127" s="20"/>
      <c r="AV127" s="20"/>
      <c r="AW127" s="20"/>
      <c r="AX127" s="20"/>
      <c r="AY127" s="20"/>
      <c r="AZ127" s="20"/>
      <c r="BA127" s="20"/>
      <c r="BB127" s="20"/>
      <c r="BC127" s="20"/>
      <c r="BD127" s="20"/>
    </row>
    <row r="128" spans="1:56" ht="15" customHeight="1" x14ac:dyDescent="0.2">
      <c r="A128" s="20"/>
      <c r="B128" s="20"/>
      <c r="C128" s="306"/>
      <c r="D128" s="306"/>
      <c r="E128" s="306"/>
      <c r="F128" s="306"/>
      <c r="G128" s="306"/>
      <c r="H128" s="306"/>
      <c r="I128" s="306"/>
      <c r="J128" s="306"/>
      <c r="K128" s="435"/>
      <c r="L128" s="306"/>
      <c r="M128" s="306"/>
      <c r="N128" s="306"/>
      <c r="O128" s="306"/>
      <c r="P128" s="435"/>
      <c r="Q128" s="306"/>
      <c r="R128" s="306"/>
      <c r="S128" s="306"/>
      <c r="T128" s="306"/>
      <c r="U128" s="435"/>
      <c r="V128" s="306"/>
      <c r="W128" s="306"/>
      <c r="X128" s="306"/>
      <c r="Y128" s="306"/>
      <c r="Z128" s="435"/>
      <c r="AA128" s="306"/>
      <c r="AB128" s="306"/>
      <c r="AC128" s="306"/>
      <c r="AD128" s="306"/>
      <c r="AE128" s="435"/>
      <c r="AF128" s="306"/>
      <c r="AG128" s="306"/>
      <c r="AH128" s="306"/>
      <c r="AI128" s="306"/>
      <c r="AJ128" s="306"/>
      <c r="AK128" s="20"/>
      <c r="AL128" s="20"/>
      <c r="AM128" s="20"/>
      <c r="AN128" s="20"/>
      <c r="AO128" s="20"/>
      <c r="AP128" s="20"/>
      <c r="AQ128" s="20"/>
      <c r="AR128" s="20"/>
      <c r="AS128" s="20"/>
      <c r="AT128" s="20"/>
      <c r="AU128" s="20"/>
      <c r="AV128" s="20"/>
      <c r="AW128" s="20"/>
      <c r="AX128" s="20"/>
      <c r="AY128" s="20"/>
      <c r="AZ128" s="20"/>
      <c r="BA128" s="20"/>
      <c r="BB128" s="20"/>
      <c r="BC128" s="20"/>
      <c r="BD128" s="20"/>
    </row>
    <row r="129" spans="1:56" ht="15" customHeight="1" x14ac:dyDescent="0.2">
      <c r="A129" s="20"/>
      <c r="B129" s="20"/>
      <c r="C129" s="306"/>
      <c r="D129" s="306"/>
      <c r="E129" s="306"/>
      <c r="F129" s="306"/>
      <c r="G129" s="306"/>
      <c r="H129" s="306"/>
      <c r="I129" s="306"/>
      <c r="J129" s="306"/>
      <c r="K129" s="435"/>
      <c r="L129" s="306"/>
      <c r="M129" s="306"/>
      <c r="N129" s="306"/>
      <c r="O129" s="306"/>
      <c r="P129" s="435"/>
      <c r="Q129" s="306"/>
      <c r="R129" s="306"/>
      <c r="S129" s="306"/>
      <c r="T129" s="306"/>
      <c r="U129" s="435"/>
      <c r="V129" s="306"/>
      <c r="W129" s="306"/>
      <c r="X129" s="306"/>
      <c r="Y129" s="306"/>
      <c r="Z129" s="435"/>
      <c r="AA129" s="306"/>
      <c r="AB129" s="306"/>
      <c r="AC129" s="306"/>
      <c r="AD129" s="306"/>
      <c r="AE129" s="435"/>
      <c r="AF129" s="306"/>
      <c r="AG129" s="306"/>
      <c r="AH129" s="306"/>
      <c r="AI129" s="306"/>
      <c r="AJ129" s="306"/>
      <c r="AK129" s="20"/>
      <c r="AL129" s="20"/>
      <c r="AM129" s="20"/>
      <c r="AN129" s="20"/>
      <c r="AO129" s="20"/>
      <c r="AP129" s="20"/>
      <c r="AQ129" s="20"/>
      <c r="AR129" s="20"/>
      <c r="AS129" s="20"/>
      <c r="AT129" s="20"/>
      <c r="AU129" s="20"/>
      <c r="AV129" s="20"/>
      <c r="AW129" s="20"/>
      <c r="AX129" s="20"/>
      <c r="AY129" s="20"/>
      <c r="AZ129" s="20"/>
      <c r="BA129" s="20"/>
      <c r="BB129" s="20"/>
      <c r="BC129" s="20"/>
      <c r="BD129" s="20"/>
    </row>
    <row r="130" spans="1:56" ht="15" customHeight="1" x14ac:dyDescent="0.2">
      <c r="A130" s="20"/>
      <c r="B130" s="20"/>
      <c r="C130" s="306"/>
      <c r="D130" s="306"/>
      <c r="E130" s="306"/>
      <c r="F130" s="306"/>
      <c r="G130" s="306"/>
      <c r="H130" s="306"/>
      <c r="I130" s="306"/>
      <c r="J130" s="306"/>
      <c r="K130" s="435"/>
      <c r="L130" s="306"/>
      <c r="M130" s="306"/>
      <c r="N130" s="306"/>
      <c r="O130" s="306"/>
      <c r="P130" s="435"/>
      <c r="Q130" s="306"/>
      <c r="R130" s="306"/>
      <c r="S130" s="306"/>
      <c r="T130" s="306"/>
      <c r="U130" s="435"/>
      <c r="V130" s="306"/>
      <c r="W130" s="306"/>
      <c r="X130" s="306"/>
      <c r="Y130" s="306"/>
      <c r="Z130" s="435"/>
      <c r="AA130" s="306"/>
      <c r="AB130" s="306"/>
      <c r="AC130" s="306"/>
      <c r="AD130" s="306"/>
      <c r="AE130" s="435"/>
      <c r="AF130" s="306"/>
      <c r="AG130" s="306"/>
      <c r="AH130" s="306"/>
      <c r="AI130" s="306"/>
      <c r="AJ130" s="306"/>
      <c r="AK130" s="20"/>
      <c r="AL130" s="20"/>
      <c r="AM130" s="20"/>
      <c r="AN130" s="20"/>
      <c r="AO130" s="20"/>
      <c r="AP130" s="20"/>
      <c r="AQ130" s="20"/>
      <c r="AR130" s="20"/>
      <c r="AS130" s="20"/>
      <c r="AT130" s="20"/>
      <c r="AU130" s="20"/>
      <c r="AV130" s="20"/>
      <c r="AW130" s="20"/>
      <c r="AX130" s="20"/>
      <c r="AY130" s="20"/>
      <c r="AZ130" s="20"/>
      <c r="BA130" s="20"/>
      <c r="BB130" s="20"/>
      <c r="BC130" s="20"/>
      <c r="BD130" s="20"/>
    </row>
    <row r="131" spans="1:56" ht="15" customHeight="1" x14ac:dyDescent="0.2">
      <c r="A131" s="20"/>
      <c r="B131" s="20"/>
      <c r="C131" s="306"/>
      <c r="D131" s="306"/>
      <c r="E131" s="306"/>
      <c r="F131" s="306"/>
      <c r="G131" s="306"/>
      <c r="H131" s="306"/>
      <c r="I131" s="306"/>
      <c r="J131" s="306"/>
      <c r="K131" s="435"/>
      <c r="L131" s="306"/>
      <c r="M131" s="306"/>
      <c r="N131" s="306"/>
      <c r="O131" s="306"/>
      <c r="P131" s="435"/>
      <c r="Q131" s="306"/>
      <c r="R131" s="306"/>
      <c r="S131" s="306"/>
      <c r="T131" s="306"/>
      <c r="U131" s="435"/>
      <c r="V131" s="306"/>
      <c r="W131" s="306"/>
      <c r="X131" s="306"/>
      <c r="Y131" s="306"/>
      <c r="Z131" s="435"/>
      <c r="AA131" s="306"/>
      <c r="AB131" s="306"/>
      <c r="AC131" s="306"/>
      <c r="AD131" s="306"/>
      <c r="AE131" s="435"/>
      <c r="AF131" s="306"/>
      <c r="AG131" s="306"/>
      <c r="AH131" s="306"/>
      <c r="AI131" s="306"/>
      <c r="AJ131" s="306"/>
      <c r="AK131" s="20"/>
      <c r="AL131" s="20"/>
      <c r="AM131" s="20"/>
      <c r="AN131" s="20"/>
      <c r="AO131" s="20"/>
      <c r="AP131" s="20"/>
      <c r="AQ131" s="20"/>
      <c r="AR131" s="20"/>
      <c r="AS131" s="20"/>
      <c r="AT131" s="20"/>
      <c r="AU131" s="20"/>
      <c r="AV131" s="20"/>
      <c r="AW131" s="20"/>
      <c r="AX131" s="20"/>
      <c r="AY131" s="20"/>
      <c r="AZ131" s="20"/>
      <c r="BA131" s="20"/>
      <c r="BB131" s="20"/>
      <c r="BC131" s="20"/>
      <c r="BD131" s="20"/>
    </row>
    <row r="132" spans="1:56" ht="15" customHeight="1" x14ac:dyDescent="0.2">
      <c r="A132" s="20"/>
      <c r="B132" s="20"/>
      <c r="C132" s="306"/>
      <c r="D132" s="306"/>
      <c r="E132" s="306"/>
      <c r="F132" s="306"/>
      <c r="G132" s="306"/>
      <c r="H132" s="306"/>
      <c r="I132" s="306"/>
      <c r="J132" s="306"/>
      <c r="K132" s="435"/>
      <c r="L132" s="306"/>
      <c r="M132" s="306"/>
      <c r="N132" s="306"/>
      <c r="O132" s="306"/>
      <c r="P132" s="435"/>
      <c r="Q132" s="306"/>
      <c r="R132" s="306"/>
      <c r="S132" s="306"/>
      <c r="T132" s="306"/>
      <c r="U132" s="435"/>
      <c r="V132" s="306"/>
      <c r="W132" s="306"/>
      <c r="X132" s="306"/>
      <c r="Y132" s="306"/>
      <c r="Z132" s="435"/>
      <c r="AA132" s="306"/>
      <c r="AB132" s="306"/>
      <c r="AC132" s="306"/>
      <c r="AD132" s="306"/>
      <c r="AE132" s="435"/>
      <c r="AF132" s="306"/>
      <c r="AG132" s="306"/>
      <c r="AH132" s="306"/>
      <c r="AI132" s="306"/>
      <c r="AJ132" s="306"/>
      <c r="AK132" s="20"/>
      <c r="AL132" s="20"/>
      <c r="AM132" s="20"/>
      <c r="AN132" s="20"/>
      <c r="AO132" s="20"/>
      <c r="AP132" s="20"/>
      <c r="AQ132" s="20"/>
      <c r="AR132" s="20"/>
      <c r="AS132" s="20"/>
      <c r="AT132" s="20"/>
      <c r="AU132" s="20"/>
      <c r="AV132" s="20"/>
      <c r="AW132" s="20"/>
      <c r="AX132" s="20"/>
      <c r="AY132" s="20"/>
      <c r="AZ132" s="20"/>
      <c r="BA132" s="20"/>
      <c r="BB132" s="20"/>
      <c r="BC132" s="20"/>
      <c r="BD132" s="20"/>
    </row>
    <row r="133" spans="1:56" ht="15" customHeight="1" x14ac:dyDescent="0.2">
      <c r="A133" s="20"/>
      <c r="B133" s="20"/>
      <c r="C133" s="306"/>
      <c r="D133" s="306"/>
      <c r="E133" s="306"/>
      <c r="F133" s="306"/>
      <c r="G133" s="306"/>
      <c r="H133" s="306"/>
      <c r="I133" s="306"/>
      <c r="J133" s="306"/>
      <c r="K133" s="435"/>
      <c r="L133" s="306"/>
      <c r="M133" s="306"/>
      <c r="N133" s="306"/>
      <c r="O133" s="306"/>
      <c r="P133" s="435"/>
      <c r="Q133" s="306"/>
      <c r="R133" s="306"/>
      <c r="S133" s="306"/>
      <c r="T133" s="306"/>
      <c r="U133" s="435"/>
      <c r="V133" s="306"/>
      <c r="W133" s="306"/>
      <c r="X133" s="306"/>
      <c r="Y133" s="306"/>
      <c r="Z133" s="435"/>
      <c r="AA133" s="306"/>
      <c r="AB133" s="306"/>
      <c r="AC133" s="306"/>
      <c r="AD133" s="306"/>
      <c r="AE133" s="435"/>
      <c r="AF133" s="306"/>
      <c r="AG133" s="306"/>
      <c r="AH133" s="306"/>
      <c r="AI133" s="306"/>
      <c r="AJ133" s="306"/>
      <c r="AK133" s="20"/>
      <c r="AL133" s="20"/>
      <c r="AM133" s="20"/>
      <c r="AN133" s="20"/>
      <c r="AO133" s="20"/>
      <c r="AP133" s="20"/>
      <c r="AQ133" s="20"/>
      <c r="AR133" s="20"/>
      <c r="AS133" s="20"/>
      <c r="AT133" s="20"/>
      <c r="AU133" s="20"/>
      <c r="AV133" s="20"/>
      <c r="AW133" s="20"/>
      <c r="AX133" s="20"/>
      <c r="AY133" s="20"/>
      <c r="AZ133" s="20"/>
      <c r="BA133" s="20"/>
      <c r="BB133" s="20"/>
      <c r="BC133" s="20"/>
      <c r="BD133" s="20"/>
    </row>
    <row r="134" spans="1:56" ht="15" customHeight="1" x14ac:dyDescent="0.2">
      <c r="A134" s="20"/>
      <c r="B134" s="20"/>
      <c r="C134" s="306"/>
      <c r="D134" s="306"/>
      <c r="E134" s="306"/>
      <c r="F134" s="306"/>
      <c r="G134" s="306"/>
      <c r="H134" s="306"/>
      <c r="I134" s="306"/>
      <c r="J134" s="306"/>
      <c r="K134" s="435"/>
      <c r="L134" s="306"/>
      <c r="M134" s="306"/>
      <c r="N134" s="306"/>
      <c r="O134" s="306"/>
      <c r="P134" s="435"/>
      <c r="Q134" s="306"/>
      <c r="R134" s="306"/>
      <c r="S134" s="306"/>
      <c r="T134" s="306"/>
      <c r="U134" s="435"/>
      <c r="V134" s="306"/>
      <c r="W134" s="306"/>
      <c r="X134" s="306"/>
      <c r="Y134" s="306"/>
      <c r="Z134" s="435"/>
      <c r="AA134" s="306"/>
      <c r="AB134" s="306"/>
      <c r="AC134" s="306"/>
      <c r="AD134" s="306"/>
      <c r="AE134" s="435"/>
      <c r="AF134" s="306"/>
      <c r="AG134" s="306"/>
      <c r="AH134" s="306"/>
      <c r="AI134" s="306"/>
      <c r="AJ134" s="306"/>
      <c r="AK134" s="20"/>
      <c r="AL134" s="20"/>
      <c r="AM134" s="20"/>
      <c r="AN134" s="20"/>
      <c r="AO134" s="20"/>
      <c r="AP134" s="20"/>
      <c r="AQ134" s="20"/>
      <c r="AR134" s="20"/>
      <c r="AS134" s="20"/>
      <c r="AT134" s="20"/>
      <c r="AU134" s="20"/>
      <c r="AV134" s="20"/>
      <c r="AW134" s="20"/>
      <c r="AX134" s="20"/>
      <c r="AY134" s="20"/>
      <c r="AZ134" s="20"/>
      <c r="BA134" s="20"/>
      <c r="BB134" s="20"/>
      <c r="BC134" s="20"/>
      <c r="BD134" s="20"/>
    </row>
    <row r="135" spans="1:56" ht="15" customHeight="1" x14ac:dyDescent="0.2">
      <c r="A135" s="20"/>
      <c r="B135" s="20"/>
      <c r="C135" s="306"/>
      <c r="D135" s="306"/>
      <c r="E135" s="306"/>
      <c r="F135" s="306"/>
      <c r="G135" s="306"/>
      <c r="H135" s="306"/>
      <c r="I135" s="306"/>
      <c r="J135" s="306"/>
      <c r="K135" s="435"/>
      <c r="L135" s="306"/>
      <c r="M135" s="306"/>
      <c r="N135" s="306"/>
      <c r="O135" s="306"/>
      <c r="P135" s="435"/>
      <c r="Q135" s="306"/>
      <c r="R135" s="306"/>
      <c r="S135" s="306"/>
      <c r="T135" s="306"/>
      <c r="U135" s="435"/>
      <c r="V135" s="306"/>
      <c r="W135" s="306"/>
      <c r="X135" s="306"/>
      <c r="Y135" s="306"/>
      <c r="Z135" s="435"/>
      <c r="AA135" s="306"/>
      <c r="AB135" s="306"/>
      <c r="AC135" s="306"/>
      <c r="AD135" s="306"/>
      <c r="AE135" s="435"/>
      <c r="AF135" s="306"/>
      <c r="AG135" s="306"/>
      <c r="AH135" s="306"/>
      <c r="AI135" s="306"/>
      <c r="AJ135" s="306"/>
      <c r="AK135" s="20"/>
      <c r="AL135" s="20"/>
      <c r="AM135" s="20"/>
      <c r="AN135" s="20"/>
      <c r="AO135" s="20"/>
      <c r="AP135" s="20"/>
      <c r="AQ135" s="20"/>
      <c r="AR135" s="20"/>
      <c r="AS135" s="20"/>
      <c r="AT135" s="20"/>
      <c r="AU135" s="20"/>
      <c r="AV135" s="20"/>
      <c r="AW135" s="20"/>
      <c r="AX135" s="20"/>
      <c r="AY135" s="20"/>
      <c r="AZ135" s="20"/>
      <c r="BA135" s="20"/>
      <c r="BB135" s="20"/>
      <c r="BC135" s="20"/>
      <c r="BD135" s="20"/>
    </row>
    <row r="136" spans="1:56" ht="15" customHeight="1" x14ac:dyDescent="0.2">
      <c r="A136" s="20"/>
      <c r="B136" s="20"/>
      <c r="C136" s="306"/>
      <c r="D136" s="306"/>
      <c r="E136" s="306"/>
      <c r="F136" s="306"/>
      <c r="G136" s="306"/>
      <c r="H136" s="306"/>
      <c r="I136" s="306"/>
      <c r="J136" s="306"/>
      <c r="K136" s="435"/>
      <c r="L136" s="306"/>
      <c r="M136" s="306"/>
      <c r="N136" s="306"/>
      <c r="O136" s="306"/>
      <c r="P136" s="435"/>
      <c r="Q136" s="306"/>
      <c r="R136" s="306"/>
      <c r="S136" s="306"/>
      <c r="T136" s="306"/>
      <c r="U136" s="435"/>
      <c r="V136" s="306"/>
      <c r="W136" s="306"/>
      <c r="X136" s="306"/>
      <c r="Y136" s="306"/>
      <c r="Z136" s="435"/>
      <c r="AA136" s="306"/>
      <c r="AB136" s="306"/>
      <c r="AC136" s="306"/>
      <c r="AD136" s="306"/>
      <c r="AE136" s="435"/>
      <c r="AF136" s="306"/>
      <c r="AG136" s="306"/>
      <c r="AH136" s="306"/>
      <c r="AI136" s="306"/>
      <c r="AJ136" s="306"/>
      <c r="AK136" s="20"/>
      <c r="AL136" s="20"/>
      <c r="AM136" s="20"/>
      <c r="AN136" s="20"/>
      <c r="AO136" s="20"/>
      <c r="AP136" s="20"/>
      <c r="AQ136" s="20"/>
      <c r="AR136" s="20"/>
      <c r="AS136" s="20"/>
      <c r="AT136" s="20"/>
      <c r="AU136" s="20"/>
      <c r="AV136" s="20"/>
      <c r="AW136" s="20"/>
      <c r="AX136" s="20"/>
      <c r="AY136" s="20"/>
      <c r="AZ136" s="20"/>
      <c r="BA136" s="20"/>
      <c r="BB136" s="20"/>
      <c r="BC136" s="20"/>
      <c r="BD136" s="20"/>
    </row>
    <row r="137" spans="1:56" ht="15" customHeight="1" x14ac:dyDescent="0.2">
      <c r="A137" s="20"/>
      <c r="B137" s="20"/>
      <c r="C137" s="306"/>
      <c r="D137" s="306"/>
      <c r="E137" s="306"/>
      <c r="F137" s="306"/>
      <c r="G137" s="306"/>
      <c r="H137" s="306"/>
      <c r="I137" s="306"/>
      <c r="J137" s="306"/>
      <c r="K137" s="435"/>
      <c r="L137" s="306"/>
      <c r="M137" s="306"/>
      <c r="N137" s="306"/>
      <c r="O137" s="306"/>
      <c r="P137" s="435"/>
      <c r="Q137" s="306"/>
      <c r="R137" s="306"/>
      <c r="S137" s="306"/>
      <c r="T137" s="306"/>
      <c r="U137" s="435"/>
      <c r="V137" s="306"/>
      <c r="W137" s="306"/>
      <c r="X137" s="306"/>
      <c r="Y137" s="306"/>
      <c r="Z137" s="435"/>
      <c r="AA137" s="306"/>
      <c r="AB137" s="306"/>
      <c r="AC137" s="306"/>
      <c r="AD137" s="306"/>
      <c r="AE137" s="435"/>
      <c r="AF137" s="306"/>
      <c r="AG137" s="306"/>
      <c r="AH137" s="306"/>
      <c r="AI137" s="306"/>
      <c r="AJ137" s="306"/>
      <c r="AK137" s="20"/>
      <c r="AL137" s="20"/>
      <c r="AM137" s="20"/>
      <c r="AN137" s="20"/>
      <c r="AO137" s="20"/>
      <c r="AP137" s="20"/>
      <c r="AQ137" s="20"/>
      <c r="AR137" s="20"/>
      <c r="AS137" s="20"/>
      <c r="AT137" s="20"/>
      <c r="AU137" s="20"/>
      <c r="AV137" s="20"/>
      <c r="AW137" s="20"/>
      <c r="AX137" s="20"/>
      <c r="AY137" s="20"/>
      <c r="AZ137" s="20"/>
      <c r="BA137" s="20"/>
      <c r="BB137" s="20"/>
      <c r="BC137" s="20"/>
      <c r="BD137" s="20"/>
    </row>
    <row r="138" spans="1:56" ht="15" customHeight="1" x14ac:dyDescent="0.2">
      <c r="A138" s="20"/>
      <c r="B138" s="20"/>
      <c r="C138" s="306"/>
      <c r="D138" s="306"/>
      <c r="E138" s="306"/>
      <c r="F138" s="306"/>
      <c r="G138" s="306"/>
      <c r="H138" s="306"/>
      <c r="I138" s="306"/>
      <c r="J138" s="306"/>
      <c r="K138" s="435"/>
      <c r="L138" s="306"/>
      <c r="M138" s="306"/>
      <c r="N138" s="306"/>
      <c r="O138" s="306"/>
      <c r="P138" s="435"/>
      <c r="Q138" s="306"/>
      <c r="R138" s="306"/>
      <c r="S138" s="306"/>
      <c r="T138" s="306"/>
      <c r="U138" s="435"/>
      <c r="V138" s="306"/>
      <c r="W138" s="306"/>
      <c r="X138" s="306"/>
      <c r="Y138" s="306"/>
      <c r="Z138" s="435"/>
      <c r="AA138" s="306"/>
      <c r="AB138" s="306"/>
      <c r="AC138" s="306"/>
      <c r="AD138" s="306"/>
      <c r="AE138" s="435"/>
      <c r="AF138" s="306"/>
      <c r="AG138" s="306"/>
      <c r="AH138" s="306"/>
      <c r="AI138" s="306"/>
      <c r="AJ138" s="306"/>
      <c r="AK138" s="20"/>
      <c r="AL138" s="20"/>
      <c r="AM138" s="20"/>
      <c r="AN138" s="20"/>
      <c r="AO138" s="20"/>
      <c r="AP138" s="20"/>
      <c r="AQ138" s="20"/>
      <c r="AR138" s="20"/>
      <c r="AS138" s="20"/>
      <c r="AT138" s="20"/>
      <c r="AU138" s="20"/>
      <c r="AV138" s="20"/>
      <c r="AW138" s="20"/>
      <c r="AX138" s="20"/>
      <c r="AY138" s="20"/>
      <c r="AZ138" s="20"/>
      <c r="BA138" s="20"/>
      <c r="BB138" s="20"/>
      <c r="BC138" s="20"/>
      <c r="BD138" s="20"/>
    </row>
    <row r="139" spans="1:56" ht="15" customHeight="1" x14ac:dyDescent="0.2">
      <c r="A139" s="20"/>
      <c r="B139" s="20"/>
      <c r="C139" s="306"/>
      <c r="D139" s="306"/>
      <c r="E139" s="306"/>
      <c r="F139" s="306"/>
      <c r="G139" s="306"/>
      <c r="H139" s="306"/>
      <c r="I139" s="306"/>
      <c r="J139" s="306"/>
      <c r="K139" s="435"/>
      <c r="L139" s="306"/>
      <c r="M139" s="306"/>
      <c r="N139" s="306"/>
      <c r="O139" s="306"/>
      <c r="P139" s="435"/>
      <c r="Q139" s="306"/>
      <c r="R139" s="306"/>
      <c r="S139" s="306"/>
      <c r="T139" s="306"/>
      <c r="U139" s="435"/>
      <c r="V139" s="306"/>
      <c r="W139" s="306"/>
      <c r="X139" s="306"/>
      <c r="Y139" s="306"/>
      <c r="Z139" s="435"/>
      <c r="AA139" s="306"/>
      <c r="AB139" s="306"/>
      <c r="AC139" s="306"/>
      <c r="AD139" s="306"/>
      <c r="AE139" s="435"/>
      <c r="AF139" s="306"/>
      <c r="AG139" s="306"/>
      <c r="AH139" s="306"/>
      <c r="AI139" s="306"/>
      <c r="AJ139" s="306"/>
      <c r="AK139" s="20"/>
      <c r="AL139" s="20"/>
      <c r="AM139" s="20"/>
      <c r="AN139" s="20"/>
      <c r="AO139" s="20"/>
      <c r="AP139" s="20"/>
      <c r="AQ139" s="20"/>
      <c r="AR139" s="20"/>
      <c r="AS139" s="20"/>
      <c r="AT139" s="20"/>
      <c r="AU139" s="20"/>
      <c r="AV139" s="20"/>
      <c r="AW139" s="20"/>
      <c r="AX139" s="20"/>
      <c r="AY139" s="20"/>
      <c r="AZ139" s="20"/>
      <c r="BA139" s="20"/>
      <c r="BB139" s="20"/>
      <c r="BC139" s="20"/>
      <c r="BD139" s="20"/>
    </row>
    <row r="140" spans="1:56" ht="15" customHeight="1" x14ac:dyDescent="0.2">
      <c r="A140" s="20"/>
      <c r="B140" s="20"/>
      <c r="C140" s="306"/>
      <c r="D140" s="306"/>
      <c r="E140" s="306"/>
      <c r="F140" s="306"/>
      <c r="G140" s="306"/>
      <c r="H140" s="306"/>
      <c r="I140" s="306"/>
      <c r="J140" s="306"/>
      <c r="K140" s="435"/>
      <c r="L140" s="306"/>
      <c r="M140" s="306"/>
      <c r="N140" s="306"/>
      <c r="O140" s="306"/>
      <c r="P140" s="435"/>
      <c r="Q140" s="306"/>
      <c r="R140" s="306"/>
      <c r="S140" s="306"/>
      <c r="T140" s="306"/>
      <c r="U140" s="435"/>
      <c r="V140" s="306"/>
      <c r="W140" s="306"/>
      <c r="X140" s="306"/>
      <c r="Y140" s="306"/>
      <c r="Z140" s="435"/>
      <c r="AA140" s="306"/>
      <c r="AB140" s="306"/>
      <c r="AC140" s="306"/>
      <c r="AD140" s="306"/>
      <c r="AE140" s="435"/>
      <c r="AF140" s="306"/>
      <c r="AG140" s="306"/>
      <c r="AH140" s="306"/>
      <c r="AI140" s="306"/>
      <c r="AJ140" s="306"/>
      <c r="AK140" s="20"/>
      <c r="AL140" s="20"/>
      <c r="AM140" s="20"/>
      <c r="AN140" s="20"/>
      <c r="AO140" s="20"/>
      <c r="AP140" s="20"/>
      <c r="AQ140" s="20"/>
      <c r="AR140" s="20"/>
      <c r="AS140" s="20"/>
      <c r="AT140" s="20"/>
      <c r="AU140" s="20"/>
      <c r="AV140" s="20"/>
      <c r="AW140" s="20"/>
      <c r="AX140" s="20"/>
      <c r="AY140" s="20"/>
      <c r="AZ140" s="20"/>
      <c r="BA140" s="20"/>
      <c r="BB140" s="20"/>
      <c r="BC140" s="20"/>
      <c r="BD140" s="20"/>
    </row>
    <row r="141" spans="1:56" ht="15" customHeight="1" x14ac:dyDescent="0.2">
      <c r="A141" s="20"/>
      <c r="B141" s="20"/>
      <c r="C141" s="306"/>
      <c r="D141" s="306"/>
      <c r="E141" s="306"/>
      <c r="F141" s="306"/>
      <c r="G141" s="306"/>
      <c r="H141" s="306"/>
      <c r="I141" s="306"/>
      <c r="J141" s="306"/>
      <c r="K141" s="435"/>
      <c r="L141" s="306"/>
      <c r="M141" s="306"/>
      <c r="N141" s="306"/>
      <c r="O141" s="306"/>
      <c r="P141" s="435"/>
      <c r="Q141" s="306"/>
      <c r="R141" s="306"/>
      <c r="S141" s="306"/>
      <c r="T141" s="306"/>
      <c r="U141" s="435"/>
      <c r="V141" s="306"/>
      <c r="W141" s="306"/>
      <c r="X141" s="306"/>
      <c r="Y141" s="306"/>
      <c r="Z141" s="435"/>
      <c r="AA141" s="306"/>
      <c r="AB141" s="306"/>
      <c r="AC141" s="306"/>
      <c r="AD141" s="306"/>
      <c r="AE141" s="435"/>
      <c r="AF141" s="306"/>
      <c r="AG141" s="306"/>
      <c r="AH141" s="306"/>
      <c r="AI141" s="306"/>
      <c r="AJ141" s="306"/>
      <c r="AK141" s="20"/>
      <c r="AL141" s="20"/>
      <c r="AM141" s="20"/>
      <c r="AN141" s="20"/>
      <c r="AO141" s="20"/>
      <c r="AP141" s="20"/>
      <c r="AQ141" s="20"/>
      <c r="AR141" s="20"/>
      <c r="AS141" s="20"/>
      <c r="AT141" s="20"/>
      <c r="AU141" s="20"/>
      <c r="AV141" s="20"/>
      <c r="AW141" s="20"/>
      <c r="AX141" s="20"/>
      <c r="AY141" s="20"/>
      <c r="AZ141" s="20"/>
      <c r="BA141" s="20"/>
      <c r="BB141" s="20"/>
      <c r="BC141" s="20"/>
      <c r="BD141" s="20"/>
    </row>
    <row r="142" spans="1:56" ht="15" customHeight="1" x14ac:dyDescent="0.2">
      <c r="A142" s="20"/>
      <c r="B142" s="20"/>
      <c r="C142" s="306"/>
      <c r="D142" s="306"/>
      <c r="E142" s="306"/>
      <c r="F142" s="306"/>
      <c r="G142" s="306"/>
      <c r="H142" s="306"/>
      <c r="I142" s="306"/>
      <c r="J142" s="306"/>
      <c r="K142" s="435"/>
      <c r="L142" s="306"/>
      <c r="M142" s="306"/>
      <c r="N142" s="306"/>
      <c r="O142" s="306"/>
      <c r="P142" s="435"/>
      <c r="Q142" s="306"/>
      <c r="R142" s="306"/>
      <c r="S142" s="306"/>
      <c r="T142" s="306"/>
      <c r="U142" s="435"/>
      <c r="V142" s="306"/>
      <c r="W142" s="306"/>
      <c r="X142" s="306"/>
      <c r="Y142" s="306"/>
      <c r="Z142" s="435"/>
      <c r="AA142" s="306"/>
      <c r="AB142" s="306"/>
      <c r="AC142" s="306"/>
      <c r="AD142" s="306"/>
      <c r="AE142" s="435"/>
      <c r="AF142" s="306"/>
      <c r="AG142" s="306"/>
      <c r="AH142" s="306"/>
      <c r="AI142" s="306"/>
      <c r="AJ142" s="306"/>
      <c r="AK142" s="20"/>
      <c r="AL142" s="20"/>
      <c r="AM142" s="20"/>
      <c r="AN142" s="20"/>
      <c r="AO142" s="20"/>
      <c r="AP142" s="20"/>
      <c r="AQ142" s="20"/>
      <c r="AR142" s="20"/>
      <c r="AS142" s="20"/>
      <c r="AT142" s="20"/>
      <c r="AU142" s="20"/>
      <c r="AV142" s="20"/>
      <c r="AW142" s="20"/>
      <c r="AX142" s="20"/>
      <c r="AY142" s="20"/>
      <c r="AZ142" s="20"/>
      <c r="BA142" s="20"/>
      <c r="BB142" s="20"/>
      <c r="BC142" s="20"/>
      <c r="BD142" s="20"/>
    </row>
    <row r="143" spans="1:56" ht="15" customHeight="1" x14ac:dyDescent="0.2">
      <c r="A143" s="20"/>
      <c r="B143" s="20"/>
      <c r="C143" s="306"/>
      <c r="D143" s="306"/>
      <c r="E143" s="306"/>
      <c r="F143" s="306"/>
      <c r="G143" s="306"/>
      <c r="H143" s="306"/>
      <c r="I143" s="306"/>
      <c r="J143" s="306"/>
      <c r="K143" s="435"/>
      <c r="L143" s="306"/>
      <c r="M143" s="306"/>
      <c r="N143" s="306"/>
      <c r="O143" s="306"/>
      <c r="P143" s="435"/>
      <c r="Q143" s="306"/>
      <c r="R143" s="306"/>
      <c r="S143" s="306"/>
      <c r="T143" s="306"/>
      <c r="U143" s="435"/>
      <c r="V143" s="306"/>
      <c r="W143" s="306"/>
      <c r="X143" s="306"/>
      <c r="Y143" s="306"/>
      <c r="Z143" s="435"/>
      <c r="AA143" s="306"/>
      <c r="AB143" s="306"/>
      <c r="AC143" s="306"/>
      <c r="AD143" s="306"/>
      <c r="AE143" s="435"/>
      <c r="AF143" s="306"/>
      <c r="AG143" s="306"/>
      <c r="AH143" s="306"/>
      <c r="AI143" s="306"/>
      <c r="AJ143" s="306"/>
      <c r="AK143" s="20"/>
      <c r="AL143" s="20"/>
      <c r="AM143" s="20"/>
      <c r="AN143" s="20"/>
      <c r="AO143" s="20"/>
      <c r="AP143" s="20"/>
      <c r="AQ143" s="20"/>
      <c r="AR143" s="20"/>
      <c r="AS143" s="20"/>
      <c r="AT143" s="20"/>
      <c r="AU143" s="20"/>
      <c r="AV143" s="20"/>
      <c r="AW143" s="20"/>
      <c r="AX143" s="20"/>
      <c r="AY143" s="20"/>
      <c r="AZ143" s="20"/>
      <c r="BA143" s="20"/>
      <c r="BB143" s="20"/>
      <c r="BC143" s="20"/>
      <c r="BD143" s="20"/>
    </row>
    <row r="144" spans="1:56" ht="15" customHeight="1" x14ac:dyDescent="0.2">
      <c r="A144" s="20"/>
      <c r="B144" s="20"/>
      <c r="C144" s="306"/>
      <c r="D144" s="306"/>
      <c r="E144" s="306"/>
      <c r="F144" s="306"/>
      <c r="G144" s="306"/>
      <c r="H144" s="306"/>
      <c r="I144" s="306"/>
      <c r="J144" s="306"/>
      <c r="K144" s="435"/>
      <c r="L144" s="306"/>
      <c r="M144" s="306"/>
      <c r="N144" s="306"/>
      <c r="O144" s="306"/>
      <c r="P144" s="435"/>
      <c r="Q144" s="306"/>
      <c r="R144" s="306"/>
      <c r="S144" s="306"/>
      <c r="T144" s="306"/>
      <c r="U144" s="435"/>
      <c r="V144" s="306"/>
      <c r="W144" s="306"/>
      <c r="X144" s="306"/>
      <c r="Y144" s="306"/>
      <c r="Z144" s="435"/>
      <c r="AA144" s="306"/>
      <c r="AB144" s="306"/>
      <c r="AC144" s="306"/>
      <c r="AD144" s="306"/>
      <c r="AE144" s="435"/>
      <c r="AF144" s="306"/>
      <c r="AG144" s="306"/>
      <c r="AH144" s="306"/>
      <c r="AI144" s="306"/>
      <c r="AJ144" s="306"/>
      <c r="AK144" s="20"/>
      <c r="AL144" s="20"/>
      <c r="AM144" s="20"/>
      <c r="AN144" s="20"/>
      <c r="AO144" s="20"/>
      <c r="AP144" s="20"/>
      <c r="AQ144" s="20"/>
      <c r="AR144" s="20"/>
      <c r="AS144" s="20"/>
      <c r="AT144" s="20"/>
      <c r="AU144" s="20"/>
      <c r="AV144" s="20"/>
      <c r="AW144" s="20"/>
      <c r="AX144" s="20"/>
      <c r="AY144" s="20"/>
      <c r="AZ144" s="20"/>
      <c r="BA144" s="20"/>
      <c r="BB144" s="20"/>
      <c r="BC144" s="20"/>
      <c r="BD144" s="20"/>
    </row>
    <row r="145" spans="1:56" ht="15" customHeight="1" x14ac:dyDescent="0.2">
      <c r="A145" s="20"/>
      <c r="B145" s="20"/>
      <c r="C145" s="306"/>
      <c r="D145" s="306"/>
      <c r="E145" s="306"/>
      <c r="F145" s="306"/>
      <c r="G145" s="306"/>
      <c r="H145" s="306"/>
      <c r="I145" s="306"/>
      <c r="J145" s="306"/>
      <c r="K145" s="435"/>
      <c r="L145" s="306"/>
      <c r="M145" s="306"/>
      <c r="N145" s="306"/>
      <c r="O145" s="306"/>
      <c r="P145" s="435"/>
      <c r="Q145" s="306"/>
      <c r="R145" s="306"/>
      <c r="S145" s="306"/>
      <c r="T145" s="306"/>
      <c r="U145" s="435"/>
      <c r="V145" s="306"/>
      <c r="W145" s="306"/>
      <c r="X145" s="306"/>
      <c r="Y145" s="306"/>
      <c r="Z145" s="435"/>
      <c r="AA145" s="306"/>
      <c r="AB145" s="306"/>
      <c r="AC145" s="306"/>
      <c r="AD145" s="306"/>
      <c r="AE145" s="435"/>
      <c r="AF145" s="306"/>
      <c r="AG145" s="306"/>
      <c r="AH145" s="306"/>
      <c r="AI145" s="306"/>
      <c r="AJ145" s="306"/>
      <c r="AK145" s="20"/>
      <c r="AL145" s="20"/>
      <c r="AM145" s="20"/>
      <c r="AN145" s="20"/>
      <c r="AO145" s="20"/>
      <c r="AP145" s="20"/>
      <c r="AQ145" s="20"/>
      <c r="AR145" s="20"/>
      <c r="AS145" s="20"/>
      <c r="AT145" s="20"/>
      <c r="AU145" s="20"/>
      <c r="AV145" s="20"/>
      <c r="AW145" s="20"/>
      <c r="AX145" s="20"/>
      <c r="AY145" s="20"/>
      <c r="AZ145" s="20"/>
      <c r="BA145" s="20"/>
      <c r="BB145" s="20"/>
      <c r="BC145" s="20"/>
      <c r="BD145" s="20"/>
    </row>
    <row r="146" spans="1:56" ht="15" customHeight="1" x14ac:dyDescent="0.2">
      <c r="A146" s="20"/>
      <c r="B146" s="20"/>
      <c r="C146" s="306"/>
      <c r="D146" s="306"/>
      <c r="E146" s="306"/>
      <c r="F146" s="306"/>
      <c r="G146" s="306"/>
      <c r="H146" s="306"/>
      <c r="I146" s="306"/>
      <c r="J146" s="306"/>
      <c r="K146" s="435"/>
      <c r="L146" s="306"/>
      <c r="M146" s="306"/>
      <c r="N146" s="306"/>
      <c r="O146" s="306"/>
      <c r="P146" s="435"/>
      <c r="Q146" s="306"/>
      <c r="R146" s="306"/>
      <c r="S146" s="306"/>
      <c r="T146" s="306"/>
      <c r="U146" s="435"/>
      <c r="V146" s="306"/>
      <c r="W146" s="306"/>
      <c r="X146" s="306"/>
      <c r="Y146" s="306"/>
      <c r="Z146" s="435"/>
      <c r="AA146" s="306"/>
      <c r="AB146" s="306"/>
      <c r="AC146" s="306"/>
      <c r="AD146" s="306"/>
      <c r="AE146" s="435"/>
      <c r="AF146" s="306"/>
      <c r="AG146" s="306"/>
      <c r="AH146" s="306"/>
      <c r="AI146" s="306"/>
      <c r="AJ146" s="306"/>
      <c r="AK146" s="20"/>
      <c r="AL146" s="20"/>
      <c r="AM146" s="20"/>
      <c r="AN146" s="20"/>
      <c r="AO146" s="20"/>
      <c r="AP146" s="20"/>
      <c r="AQ146" s="20"/>
      <c r="AR146" s="20"/>
      <c r="AS146" s="20"/>
      <c r="AT146" s="20"/>
      <c r="AU146" s="20"/>
      <c r="AV146" s="20"/>
      <c r="AW146" s="20"/>
      <c r="AX146" s="20"/>
      <c r="AY146" s="20"/>
      <c r="AZ146" s="20"/>
      <c r="BA146" s="20"/>
      <c r="BB146" s="20"/>
      <c r="BC146" s="20"/>
      <c r="BD146" s="20"/>
    </row>
    <row r="147" spans="1:56" ht="15" customHeight="1" x14ac:dyDescent="0.2">
      <c r="A147" s="20"/>
      <c r="B147" s="20"/>
      <c r="C147" s="306"/>
      <c r="D147" s="306"/>
      <c r="E147" s="306"/>
      <c r="F147" s="306"/>
      <c r="G147" s="306"/>
      <c r="H147" s="306"/>
      <c r="I147" s="306"/>
      <c r="J147" s="306"/>
      <c r="K147" s="435"/>
      <c r="L147" s="306"/>
      <c r="M147" s="306"/>
      <c r="N147" s="306"/>
      <c r="O147" s="306"/>
      <c r="P147" s="435"/>
      <c r="Q147" s="306"/>
      <c r="R147" s="306"/>
      <c r="S147" s="306"/>
      <c r="T147" s="306"/>
      <c r="U147" s="435"/>
      <c r="V147" s="306"/>
      <c r="W147" s="306"/>
      <c r="X147" s="306"/>
      <c r="Y147" s="306"/>
      <c r="Z147" s="435"/>
      <c r="AA147" s="306"/>
      <c r="AB147" s="306"/>
      <c r="AC147" s="306"/>
      <c r="AD147" s="306"/>
      <c r="AE147" s="435"/>
      <c r="AF147" s="306"/>
      <c r="AG147" s="306"/>
      <c r="AH147" s="306"/>
      <c r="AI147" s="306"/>
      <c r="AJ147" s="306"/>
      <c r="AK147" s="20"/>
      <c r="AL147" s="20"/>
      <c r="AM147" s="20"/>
      <c r="AN147" s="20"/>
      <c r="AO147" s="20"/>
      <c r="AP147" s="20"/>
      <c r="AQ147" s="20"/>
      <c r="AR147" s="20"/>
      <c r="AS147" s="20"/>
      <c r="AT147" s="20"/>
      <c r="AU147" s="20"/>
      <c r="AV147" s="20"/>
      <c r="AW147" s="20"/>
      <c r="AX147" s="20"/>
      <c r="AY147" s="20"/>
      <c r="AZ147" s="20"/>
      <c r="BA147" s="20"/>
      <c r="BB147" s="20"/>
      <c r="BC147" s="20"/>
      <c r="BD147" s="20"/>
    </row>
    <row r="148" spans="1:56" ht="15" customHeight="1" x14ac:dyDescent="0.2">
      <c r="A148" s="20"/>
      <c r="B148" s="20"/>
      <c r="C148" s="306"/>
      <c r="D148" s="306"/>
      <c r="E148" s="306"/>
      <c r="F148" s="306"/>
      <c r="G148" s="306"/>
      <c r="H148" s="306"/>
      <c r="I148" s="306"/>
      <c r="J148" s="306"/>
      <c r="K148" s="435"/>
      <c r="L148" s="306"/>
      <c r="M148" s="306"/>
      <c r="N148" s="306"/>
      <c r="O148" s="306"/>
      <c r="P148" s="435"/>
      <c r="Q148" s="306"/>
      <c r="R148" s="306"/>
      <c r="S148" s="306"/>
      <c r="T148" s="306"/>
      <c r="U148" s="435"/>
      <c r="V148" s="306"/>
      <c r="W148" s="306"/>
      <c r="X148" s="306"/>
      <c r="Y148" s="306"/>
      <c r="Z148" s="435"/>
      <c r="AA148" s="306"/>
      <c r="AB148" s="306"/>
      <c r="AC148" s="306"/>
      <c r="AD148" s="306"/>
      <c r="AE148" s="435"/>
      <c r="AF148" s="306"/>
      <c r="AG148" s="306"/>
      <c r="AH148" s="306"/>
      <c r="AI148" s="306"/>
      <c r="AJ148" s="306"/>
      <c r="AK148" s="20"/>
      <c r="AL148" s="20"/>
      <c r="AM148" s="20"/>
      <c r="AN148" s="20"/>
      <c r="AO148" s="20"/>
      <c r="AP148" s="20"/>
      <c r="AQ148" s="20"/>
      <c r="AR148" s="20"/>
      <c r="AS148" s="20"/>
      <c r="AT148" s="20"/>
      <c r="AU148" s="20"/>
      <c r="AV148" s="20"/>
      <c r="AW148" s="20"/>
      <c r="AX148" s="20"/>
      <c r="AY148" s="20"/>
      <c r="AZ148" s="20"/>
      <c r="BA148" s="20"/>
      <c r="BB148" s="20"/>
      <c r="BC148" s="20"/>
      <c r="BD148" s="20"/>
    </row>
    <row r="149" spans="1:56" ht="15" customHeight="1" x14ac:dyDescent="0.2">
      <c r="A149" s="20"/>
      <c r="B149" s="20"/>
      <c r="C149" s="306"/>
      <c r="D149" s="306"/>
      <c r="E149" s="306"/>
      <c r="F149" s="306"/>
      <c r="G149" s="306"/>
      <c r="H149" s="306"/>
      <c r="I149" s="306"/>
      <c r="J149" s="306"/>
      <c r="K149" s="435"/>
      <c r="L149" s="306"/>
      <c r="M149" s="306"/>
      <c r="N149" s="306"/>
      <c r="O149" s="306"/>
      <c r="P149" s="435"/>
      <c r="Q149" s="306"/>
      <c r="R149" s="306"/>
      <c r="S149" s="306"/>
      <c r="T149" s="306"/>
      <c r="U149" s="435"/>
      <c r="V149" s="306"/>
      <c r="W149" s="306"/>
      <c r="X149" s="306"/>
      <c r="Y149" s="306"/>
      <c r="Z149" s="435"/>
      <c r="AA149" s="306"/>
      <c r="AB149" s="306"/>
      <c r="AC149" s="306"/>
      <c r="AD149" s="306"/>
      <c r="AE149" s="435"/>
      <c r="AF149" s="306"/>
      <c r="AG149" s="306"/>
      <c r="AH149" s="306"/>
      <c r="AI149" s="306"/>
      <c r="AJ149" s="306"/>
      <c r="AK149" s="20"/>
      <c r="AL149" s="20"/>
      <c r="AM149" s="20"/>
      <c r="AN149" s="20"/>
      <c r="AO149" s="20"/>
      <c r="AP149" s="20"/>
      <c r="AQ149" s="20"/>
      <c r="AR149" s="20"/>
      <c r="AS149" s="20"/>
      <c r="AT149" s="20"/>
      <c r="AU149" s="20"/>
      <c r="AV149" s="20"/>
      <c r="AW149" s="20"/>
      <c r="AX149" s="20"/>
      <c r="AY149" s="20"/>
      <c r="AZ149" s="20"/>
      <c r="BA149" s="20"/>
      <c r="BB149" s="20"/>
      <c r="BC149" s="20"/>
      <c r="BD149" s="20"/>
    </row>
    <row r="150" spans="1:56" ht="15" customHeight="1" x14ac:dyDescent="0.2">
      <c r="A150" s="20"/>
      <c r="B150" s="20"/>
      <c r="C150" s="306"/>
      <c r="D150" s="306"/>
      <c r="E150" s="306"/>
      <c r="F150" s="306"/>
      <c r="G150" s="306"/>
      <c r="H150" s="306"/>
      <c r="I150" s="306"/>
      <c r="J150" s="306"/>
      <c r="K150" s="435"/>
      <c r="L150" s="306"/>
      <c r="M150" s="306"/>
      <c r="N150" s="306"/>
      <c r="O150" s="306"/>
      <c r="P150" s="435"/>
      <c r="Q150" s="306"/>
      <c r="R150" s="306"/>
      <c r="S150" s="306"/>
      <c r="T150" s="306"/>
      <c r="U150" s="435"/>
      <c r="V150" s="306"/>
      <c r="W150" s="306"/>
      <c r="X150" s="306"/>
      <c r="Y150" s="306"/>
      <c r="Z150" s="435"/>
      <c r="AA150" s="306"/>
      <c r="AB150" s="306"/>
      <c r="AC150" s="306"/>
      <c r="AD150" s="306"/>
      <c r="AE150" s="435"/>
      <c r="AF150" s="306"/>
      <c r="AG150" s="306"/>
      <c r="AH150" s="306"/>
      <c r="AI150" s="306"/>
      <c r="AJ150" s="306"/>
      <c r="AK150" s="20"/>
      <c r="AL150" s="20"/>
      <c r="AM150" s="20"/>
      <c r="AN150" s="20"/>
      <c r="AO150" s="20"/>
      <c r="AP150" s="20"/>
      <c r="AQ150" s="20"/>
      <c r="AR150" s="20"/>
      <c r="AS150" s="20"/>
      <c r="AT150" s="20"/>
      <c r="AU150" s="20"/>
      <c r="AV150" s="20"/>
      <c r="AW150" s="20"/>
      <c r="AX150" s="20"/>
      <c r="AY150" s="20"/>
      <c r="AZ150" s="20"/>
      <c r="BA150" s="20"/>
      <c r="BB150" s="20"/>
      <c r="BC150" s="20"/>
      <c r="BD150" s="20"/>
    </row>
    <row r="151" spans="1:56" ht="15" customHeight="1" x14ac:dyDescent="0.2">
      <c r="A151" s="20"/>
      <c r="B151" s="20"/>
      <c r="C151" s="306"/>
      <c r="D151" s="306"/>
      <c r="E151" s="306"/>
      <c r="F151" s="306"/>
      <c r="G151" s="306"/>
      <c r="H151" s="306"/>
      <c r="I151" s="306"/>
      <c r="J151" s="306"/>
      <c r="K151" s="435"/>
      <c r="L151" s="306"/>
      <c r="M151" s="306"/>
      <c r="N151" s="306"/>
      <c r="O151" s="306"/>
      <c r="P151" s="435"/>
      <c r="Q151" s="306"/>
      <c r="R151" s="306"/>
      <c r="S151" s="306"/>
      <c r="T151" s="306"/>
      <c r="U151" s="435"/>
      <c r="V151" s="306"/>
      <c r="W151" s="306"/>
      <c r="X151" s="306"/>
      <c r="Y151" s="306"/>
      <c r="Z151" s="435"/>
      <c r="AA151" s="306"/>
      <c r="AB151" s="306"/>
      <c r="AC151" s="306"/>
      <c r="AD151" s="306"/>
      <c r="AE151" s="435"/>
      <c r="AF151" s="306"/>
      <c r="AG151" s="306"/>
      <c r="AH151" s="306"/>
      <c r="AI151" s="306"/>
      <c r="AJ151" s="306"/>
      <c r="AK151" s="20"/>
      <c r="AL151" s="20"/>
      <c r="AM151" s="20"/>
      <c r="AN151" s="20"/>
      <c r="AO151" s="20"/>
      <c r="AP151" s="20"/>
      <c r="AQ151" s="20"/>
      <c r="AR151" s="20"/>
      <c r="AS151" s="20"/>
      <c r="AT151" s="20"/>
      <c r="AU151" s="20"/>
      <c r="AV151" s="20"/>
      <c r="AW151" s="20"/>
      <c r="AX151" s="20"/>
      <c r="AY151" s="20"/>
      <c r="AZ151" s="20"/>
      <c r="BA151" s="20"/>
      <c r="BB151" s="20"/>
      <c r="BC151" s="20"/>
      <c r="BD151" s="20"/>
    </row>
    <row r="152" spans="1:56" ht="15" customHeight="1" x14ac:dyDescent="0.2">
      <c r="A152" s="20"/>
      <c r="B152" s="20"/>
      <c r="C152" s="306"/>
      <c r="D152" s="306"/>
      <c r="E152" s="306"/>
      <c r="F152" s="306"/>
      <c r="G152" s="306"/>
      <c r="H152" s="306"/>
      <c r="I152" s="306"/>
      <c r="J152" s="306"/>
      <c r="K152" s="435"/>
      <c r="L152" s="306"/>
      <c r="M152" s="306"/>
      <c r="N152" s="306"/>
      <c r="O152" s="306"/>
      <c r="P152" s="435"/>
      <c r="Q152" s="306"/>
      <c r="R152" s="306"/>
      <c r="S152" s="306"/>
      <c r="T152" s="306"/>
      <c r="U152" s="435"/>
      <c r="V152" s="306"/>
      <c r="W152" s="306"/>
      <c r="X152" s="306"/>
      <c r="Y152" s="306"/>
      <c r="Z152" s="435"/>
      <c r="AA152" s="306"/>
      <c r="AB152" s="306"/>
      <c r="AC152" s="306"/>
      <c r="AD152" s="306"/>
      <c r="AE152" s="435"/>
      <c r="AF152" s="306"/>
      <c r="AG152" s="306"/>
      <c r="AH152" s="306"/>
      <c r="AI152" s="306"/>
      <c r="AJ152" s="306"/>
      <c r="AK152" s="20"/>
      <c r="AL152" s="20"/>
      <c r="AM152" s="20"/>
      <c r="AN152" s="20"/>
      <c r="AO152" s="20"/>
      <c r="AP152" s="20"/>
      <c r="AQ152" s="20"/>
      <c r="AR152" s="20"/>
      <c r="AS152" s="20"/>
      <c r="AT152" s="20"/>
      <c r="AU152" s="20"/>
      <c r="AV152" s="20"/>
      <c r="AW152" s="20"/>
      <c r="AX152" s="20"/>
      <c r="AY152" s="20"/>
      <c r="AZ152" s="20"/>
      <c r="BA152" s="20"/>
      <c r="BB152" s="20"/>
      <c r="BC152" s="20"/>
      <c r="BD152" s="20"/>
    </row>
    <row r="153" spans="1:56" ht="15" customHeight="1" x14ac:dyDescent="0.2">
      <c r="A153" s="20"/>
      <c r="B153" s="20"/>
      <c r="C153" s="306"/>
      <c r="D153" s="306"/>
      <c r="E153" s="306"/>
      <c r="F153" s="306"/>
      <c r="G153" s="306"/>
      <c r="H153" s="306"/>
      <c r="I153" s="306"/>
      <c r="J153" s="306"/>
      <c r="K153" s="435"/>
      <c r="L153" s="306"/>
      <c r="M153" s="306"/>
      <c r="N153" s="306"/>
      <c r="O153" s="306"/>
      <c r="P153" s="435"/>
      <c r="Q153" s="306"/>
      <c r="R153" s="306"/>
      <c r="S153" s="306"/>
      <c r="T153" s="306"/>
      <c r="U153" s="435"/>
      <c r="V153" s="306"/>
      <c r="W153" s="306"/>
      <c r="X153" s="306"/>
      <c r="Y153" s="306"/>
      <c r="Z153" s="435"/>
      <c r="AA153" s="306"/>
      <c r="AB153" s="306"/>
      <c r="AC153" s="306"/>
      <c r="AD153" s="306"/>
      <c r="AE153" s="435"/>
      <c r="AF153" s="306"/>
      <c r="AG153" s="306"/>
      <c r="AH153" s="306"/>
      <c r="AI153" s="306"/>
      <c r="AJ153" s="306"/>
      <c r="AK153" s="20"/>
      <c r="AL153" s="20"/>
      <c r="AM153" s="20"/>
      <c r="AN153" s="20"/>
      <c r="AO153" s="20"/>
      <c r="AP153" s="20"/>
      <c r="AQ153" s="20"/>
      <c r="AR153" s="20"/>
      <c r="AS153" s="20"/>
      <c r="AT153" s="20"/>
      <c r="AU153" s="20"/>
      <c r="AV153" s="20"/>
      <c r="AW153" s="20"/>
      <c r="AX153" s="20"/>
      <c r="AY153" s="20"/>
      <c r="AZ153" s="20"/>
      <c r="BA153" s="20"/>
      <c r="BB153" s="20"/>
      <c r="BC153" s="20"/>
      <c r="BD153" s="20"/>
    </row>
    <row r="154" spans="1:56" ht="15" customHeight="1" x14ac:dyDescent="0.2">
      <c r="A154" s="20"/>
      <c r="B154" s="20"/>
      <c r="C154" s="306"/>
      <c r="D154" s="306"/>
      <c r="E154" s="306"/>
      <c r="F154" s="306"/>
      <c r="G154" s="306"/>
      <c r="H154" s="306"/>
      <c r="I154" s="306"/>
      <c r="J154" s="306"/>
      <c r="K154" s="435"/>
      <c r="L154" s="306"/>
      <c r="M154" s="306"/>
      <c r="N154" s="306"/>
      <c r="O154" s="306"/>
      <c r="P154" s="435"/>
      <c r="Q154" s="306"/>
      <c r="R154" s="306"/>
      <c r="S154" s="306"/>
      <c r="T154" s="306"/>
      <c r="U154" s="435"/>
      <c r="V154" s="306"/>
      <c r="W154" s="306"/>
      <c r="X154" s="306"/>
      <c r="Y154" s="306"/>
      <c r="Z154" s="435"/>
      <c r="AA154" s="306"/>
      <c r="AB154" s="306"/>
      <c r="AC154" s="306"/>
      <c r="AD154" s="306"/>
      <c r="AE154" s="435"/>
      <c r="AF154" s="306"/>
      <c r="AG154" s="306"/>
      <c r="AH154" s="306"/>
      <c r="AI154" s="306"/>
      <c r="AJ154" s="306"/>
      <c r="AK154" s="20"/>
      <c r="AL154" s="20"/>
      <c r="AM154" s="20"/>
      <c r="AN154" s="20"/>
      <c r="AO154" s="20"/>
      <c r="AP154" s="20"/>
      <c r="AQ154" s="20"/>
      <c r="AR154" s="20"/>
      <c r="AS154" s="20"/>
      <c r="AT154" s="20"/>
      <c r="AU154" s="20"/>
      <c r="AV154" s="20"/>
      <c r="AW154" s="20"/>
      <c r="AX154" s="20"/>
      <c r="AY154" s="20"/>
      <c r="AZ154" s="20"/>
      <c r="BA154" s="20"/>
      <c r="BB154" s="20"/>
      <c r="BC154" s="20"/>
      <c r="BD154" s="20"/>
    </row>
    <row r="155" spans="1:56" ht="15" customHeight="1" x14ac:dyDescent="0.2">
      <c r="A155" s="20"/>
      <c r="B155" s="20"/>
      <c r="C155" s="306"/>
      <c r="D155" s="306"/>
      <c r="E155" s="306"/>
      <c r="F155" s="306"/>
      <c r="G155" s="306"/>
      <c r="H155" s="306"/>
      <c r="I155" s="306"/>
      <c r="J155" s="306"/>
      <c r="K155" s="435"/>
      <c r="L155" s="306"/>
      <c r="M155" s="306"/>
      <c r="N155" s="306"/>
      <c r="O155" s="306"/>
      <c r="P155" s="435"/>
      <c r="Q155" s="306"/>
      <c r="R155" s="306"/>
      <c r="S155" s="306"/>
      <c r="T155" s="306"/>
      <c r="U155" s="435"/>
      <c r="V155" s="306"/>
      <c r="W155" s="306"/>
      <c r="X155" s="306"/>
      <c r="Y155" s="306"/>
      <c r="Z155" s="435"/>
      <c r="AA155" s="306"/>
      <c r="AB155" s="306"/>
      <c r="AC155" s="306"/>
      <c r="AD155" s="306"/>
      <c r="AE155" s="435"/>
      <c r="AF155" s="306"/>
      <c r="AG155" s="306"/>
      <c r="AH155" s="306"/>
      <c r="AI155" s="306"/>
      <c r="AJ155" s="306"/>
      <c r="AK155" s="20"/>
      <c r="AL155" s="20"/>
      <c r="AM155" s="20"/>
      <c r="AN155" s="20"/>
      <c r="AO155" s="20"/>
      <c r="AP155" s="20"/>
      <c r="AQ155" s="20"/>
      <c r="AR155" s="20"/>
      <c r="AS155" s="20"/>
      <c r="AT155" s="20"/>
      <c r="AU155" s="20"/>
      <c r="AV155" s="20"/>
      <c r="AW155" s="20"/>
      <c r="AX155" s="20"/>
      <c r="AY155" s="20"/>
      <c r="AZ155" s="20"/>
      <c r="BA155" s="20"/>
      <c r="BB155" s="20"/>
      <c r="BC155" s="20"/>
      <c r="BD155" s="20"/>
    </row>
    <row r="156" spans="1:56" ht="15" customHeight="1" x14ac:dyDescent="0.2">
      <c r="A156" s="20"/>
      <c r="B156" s="20"/>
      <c r="C156" s="306"/>
      <c r="D156" s="306"/>
      <c r="E156" s="306"/>
      <c r="F156" s="306"/>
      <c r="G156" s="306"/>
      <c r="H156" s="306"/>
      <c r="I156" s="306"/>
      <c r="J156" s="306"/>
      <c r="K156" s="435"/>
      <c r="L156" s="306"/>
      <c r="M156" s="306"/>
      <c r="N156" s="306"/>
      <c r="O156" s="306"/>
      <c r="P156" s="435"/>
      <c r="Q156" s="306"/>
      <c r="R156" s="306"/>
      <c r="S156" s="306"/>
      <c r="T156" s="306"/>
      <c r="U156" s="435"/>
      <c r="V156" s="306"/>
      <c r="W156" s="306"/>
      <c r="X156" s="306"/>
      <c r="Y156" s="306"/>
      <c r="Z156" s="435"/>
      <c r="AA156" s="306"/>
      <c r="AB156" s="306"/>
      <c r="AC156" s="306"/>
      <c r="AD156" s="306"/>
      <c r="AE156" s="435"/>
      <c r="AF156" s="306"/>
      <c r="AG156" s="306"/>
      <c r="AH156" s="306"/>
      <c r="AI156" s="306"/>
      <c r="AJ156" s="306"/>
      <c r="AK156" s="20"/>
      <c r="AL156" s="20"/>
      <c r="AM156" s="20"/>
      <c r="AN156" s="20"/>
      <c r="AO156" s="20"/>
      <c r="AP156" s="20"/>
      <c r="AQ156" s="20"/>
      <c r="AR156" s="20"/>
      <c r="AS156" s="20"/>
      <c r="AT156" s="20"/>
      <c r="AU156" s="20"/>
      <c r="AV156" s="20"/>
      <c r="AW156" s="20"/>
      <c r="AX156" s="20"/>
      <c r="AY156" s="20"/>
      <c r="AZ156" s="20"/>
      <c r="BA156" s="20"/>
      <c r="BB156" s="20"/>
      <c r="BC156" s="20"/>
      <c r="BD156" s="20"/>
    </row>
    <row r="157" spans="1:56" ht="15" customHeight="1" x14ac:dyDescent="0.2">
      <c r="A157" s="20"/>
      <c r="B157" s="20"/>
      <c r="C157" s="306"/>
      <c r="D157" s="306"/>
      <c r="E157" s="306"/>
      <c r="F157" s="306"/>
      <c r="G157" s="306"/>
      <c r="H157" s="306"/>
      <c r="I157" s="306"/>
      <c r="J157" s="306"/>
      <c r="K157" s="435"/>
      <c r="L157" s="306"/>
      <c r="M157" s="306"/>
      <c r="N157" s="306"/>
      <c r="O157" s="306"/>
      <c r="P157" s="435"/>
      <c r="Q157" s="306"/>
      <c r="R157" s="306"/>
      <c r="S157" s="306"/>
      <c r="T157" s="306"/>
      <c r="U157" s="435"/>
      <c r="V157" s="306"/>
      <c r="W157" s="306"/>
      <c r="X157" s="306"/>
      <c r="Y157" s="306"/>
      <c r="Z157" s="435"/>
      <c r="AA157" s="306"/>
      <c r="AB157" s="306"/>
      <c r="AC157" s="306"/>
      <c r="AD157" s="306"/>
      <c r="AE157" s="435"/>
      <c r="AF157" s="306"/>
      <c r="AG157" s="306"/>
      <c r="AH157" s="306"/>
      <c r="AI157" s="306"/>
      <c r="AJ157" s="306"/>
      <c r="AK157" s="20"/>
      <c r="AL157" s="20"/>
      <c r="AM157" s="20"/>
      <c r="AN157" s="20"/>
      <c r="AO157" s="20"/>
      <c r="AP157" s="20"/>
      <c r="AQ157" s="20"/>
      <c r="AR157" s="20"/>
      <c r="AS157" s="20"/>
      <c r="AT157" s="20"/>
      <c r="AU157" s="20"/>
      <c r="AV157" s="20"/>
      <c r="AW157" s="20"/>
      <c r="AX157" s="20"/>
      <c r="AY157" s="20"/>
      <c r="AZ157" s="20"/>
      <c r="BA157" s="20"/>
      <c r="BB157" s="20"/>
      <c r="BC157" s="20"/>
      <c r="BD157" s="20"/>
    </row>
    <row r="158" spans="1:56" ht="15" customHeight="1" x14ac:dyDescent="0.2">
      <c r="A158" s="20"/>
      <c r="B158" s="20"/>
      <c r="C158" s="306"/>
      <c r="D158" s="306"/>
      <c r="E158" s="306"/>
      <c r="F158" s="306"/>
      <c r="G158" s="306"/>
      <c r="H158" s="306"/>
      <c r="I158" s="306"/>
      <c r="J158" s="306"/>
      <c r="K158" s="435"/>
      <c r="L158" s="306"/>
      <c r="M158" s="306"/>
      <c r="N158" s="306"/>
      <c r="O158" s="306"/>
      <c r="P158" s="435"/>
      <c r="Q158" s="306"/>
      <c r="R158" s="306"/>
      <c r="S158" s="306"/>
      <c r="T158" s="306"/>
      <c r="U158" s="435"/>
      <c r="V158" s="306"/>
      <c r="W158" s="306"/>
      <c r="X158" s="306"/>
      <c r="Y158" s="306"/>
      <c r="Z158" s="435"/>
      <c r="AA158" s="306"/>
      <c r="AB158" s="306"/>
      <c r="AC158" s="306"/>
      <c r="AD158" s="306"/>
      <c r="AE158" s="435"/>
      <c r="AF158" s="306"/>
      <c r="AG158" s="306"/>
      <c r="AH158" s="306"/>
      <c r="AI158" s="306"/>
      <c r="AJ158" s="306"/>
      <c r="AK158" s="20"/>
      <c r="AL158" s="20"/>
      <c r="AM158" s="20"/>
      <c r="AN158" s="20"/>
      <c r="AO158" s="20"/>
      <c r="AP158" s="20"/>
      <c r="AQ158" s="20"/>
      <c r="AR158" s="20"/>
      <c r="AS158" s="20"/>
      <c r="AT158" s="20"/>
      <c r="AU158" s="20"/>
      <c r="AV158" s="20"/>
      <c r="AW158" s="20"/>
      <c r="AX158" s="20"/>
      <c r="AY158" s="20"/>
      <c r="AZ158" s="20"/>
      <c r="BA158" s="20"/>
      <c r="BB158" s="20"/>
      <c r="BC158" s="20"/>
      <c r="BD158" s="20"/>
    </row>
    <row r="159" spans="1:56" ht="15" customHeight="1" x14ac:dyDescent="0.2">
      <c r="A159" s="20"/>
      <c r="B159" s="20"/>
      <c r="C159" s="306"/>
      <c r="D159" s="306"/>
      <c r="E159" s="306"/>
      <c r="F159" s="306"/>
      <c r="G159" s="306"/>
      <c r="H159" s="306"/>
      <c r="I159" s="306"/>
      <c r="J159" s="306"/>
      <c r="K159" s="435"/>
      <c r="L159" s="306"/>
      <c r="M159" s="306"/>
      <c r="N159" s="306"/>
      <c r="O159" s="306"/>
      <c r="P159" s="435"/>
      <c r="Q159" s="306"/>
      <c r="R159" s="306"/>
      <c r="S159" s="306"/>
      <c r="T159" s="306"/>
      <c r="U159" s="435"/>
      <c r="V159" s="306"/>
      <c r="W159" s="306"/>
      <c r="X159" s="306"/>
      <c r="Y159" s="306"/>
      <c r="Z159" s="435"/>
      <c r="AA159" s="306"/>
      <c r="AB159" s="306"/>
      <c r="AC159" s="306"/>
      <c r="AD159" s="306"/>
      <c r="AE159" s="435"/>
      <c r="AF159" s="306"/>
      <c r="AG159" s="306"/>
      <c r="AH159" s="306"/>
      <c r="AI159" s="306"/>
      <c r="AJ159" s="306"/>
      <c r="AK159" s="20"/>
      <c r="AL159" s="20"/>
      <c r="AM159" s="20"/>
      <c r="AN159" s="20"/>
      <c r="AO159" s="20"/>
      <c r="AP159" s="20"/>
      <c r="AQ159" s="20"/>
      <c r="AR159" s="20"/>
      <c r="AS159" s="20"/>
      <c r="AT159" s="20"/>
      <c r="AU159" s="20"/>
      <c r="AV159" s="20"/>
      <c r="AW159" s="20"/>
      <c r="AX159" s="20"/>
      <c r="AY159" s="20"/>
      <c r="AZ159" s="20"/>
      <c r="BA159" s="20"/>
      <c r="BB159" s="20"/>
      <c r="BC159" s="20"/>
      <c r="BD159" s="20"/>
    </row>
    <row r="160" spans="1:56" ht="15" customHeight="1" x14ac:dyDescent="0.2">
      <c r="A160" s="20"/>
      <c r="B160" s="20"/>
      <c r="C160" s="306"/>
      <c r="D160" s="306"/>
      <c r="E160" s="306"/>
      <c r="F160" s="306"/>
      <c r="G160" s="306"/>
      <c r="H160" s="306"/>
      <c r="I160" s="306"/>
      <c r="J160" s="306"/>
      <c r="K160" s="435"/>
      <c r="L160" s="306"/>
      <c r="M160" s="306"/>
      <c r="N160" s="306"/>
      <c r="O160" s="306"/>
      <c r="P160" s="435"/>
      <c r="Q160" s="306"/>
      <c r="R160" s="306"/>
      <c r="S160" s="306"/>
      <c r="T160" s="306"/>
      <c r="U160" s="435"/>
      <c r="V160" s="306"/>
      <c r="W160" s="306"/>
      <c r="X160" s="306"/>
      <c r="Y160" s="306"/>
      <c r="Z160" s="435"/>
      <c r="AA160" s="306"/>
      <c r="AB160" s="306"/>
      <c r="AC160" s="306"/>
      <c r="AD160" s="306"/>
      <c r="AE160" s="435"/>
      <c r="AF160" s="306"/>
      <c r="AG160" s="306"/>
      <c r="AH160" s="306"/>
      <c r="AI160" s="306"/>
      <c r="AJ160" s="306"/>
      <c r="AK160" s="20"/>
      <c r="AL160" s="20"/>
      <c r="AM160" s="20"/>
      <c r="AN160" s="20"/>
      <c r="AO160" s="20"/>
      <c r="AP160" s="20"/>
      <c r="AQ160" s="20"/>
      <c r="AR160" s="20"/>
      <c r="AS160" s="20"/>
      <c r="AT160" s="20"/>
      <c r="AU160" s="20"/>
      <c r="AV160" s="20"/>
      <c r="AW160" s="20"/>
      <c r="AX160" s="20"/>
      <c r="AY160" s="20"/>
      <c r="AZ160" s="20"/>
      <c r="BA160" s="20"/>
      <c r="BB160" s="20"/>
      <c r="BC160" s="20"/>
      <c r="BD160" s="20"/>
    </row>
    <row r="161" spans="1:56" ht="15" customHeight="1" x14ac:dyDescent="0.2">
      <c r="A161" s="20"/>
      <c r="B161" s="20"/>
      <c r="C161" s="306"/>
      <c r="D161" s="306"/>
      <c r="E161" s="306"/>
      <c r="F161" s="306"/>
      <c r="G161" s="306"/>
      <c r="H161" s="306"/>
      <c r="I161" s="306"/>
      <c r="J161" s="306"/>
      <c r="K161" s="435"/>
      <c r="L161" s="306"/>
      <c r="M161" s="306"/>
      <c r="N161" s="306"/>
      <c r="O161" s="306"/>
      <c r="P161" s="435"/>
      <c r="Q161" s="306"/>
      <c r="R161" s="306"/>
      <c r="S161" s="306"/>
      <c r="T161" s="306"/>
      <c r="U161" s="435"/>
      <c r="V161" s="306"/>
      <c r="W161" s="306"/>
      <c r="X161" s="306"/>
      <c r="Y161" s="306"/>
      <c r="Z161" s="435"/>
      <c r="AA161" s="306"/>
      <c r="AB161" s="306"/>
      <c r="AC161" s="306"/>
      <c r="AD161" s="306"/>
      <c r="AE161" s="435"/>
      <c r="AF161" s="306"/>
      <c r="AG161" s="306"/>
      <c r="AH161" s="306"/>
      <c r="AI161" s="306"/>
      <c r="AJ161" s="306"/>
      <c r="AK161" s="20"/>
      <c r="AL161" s="20"/>
      <c r="AM161" s="20"/>
      <c r="AN161" s="20"/>
      <c r="AO161" s="20"/>
      <c r="AP161" s="20"/>
      <c r="AQ161" s="20"/>
      <c r="AR161" s="20"/>
      <c r="AS161" s="20"/>
      <c r="AT161" s="20"/>
      <c r="AU161" s="20"/>
      <c r="AV161" s="20"/>
      <c r="AW161" s="20"/>
      <c r="AX161" s="20"/>
      <c r="AY161" s="20"/>
      <c r="AZ161" s="20"/>
      <c r="BA161" s="20"/>
      <c r="BB161" s="20"/>
      <c r="BC161" s="20"/>
      <c r="BD161" s="20"/>
    </row>
    <row r="162" spans="1:56" ht="15" customHeight="1" x14ac:dyDescent="0.2">
      <c r="A162" s="20"/>
      <c r="B162" s="20"/>
      <c r="C162" s="306"/>
      <c r="D162" s="306"/>
      <c r="E162" s="306"/>
      <c r="F162" s="306"/>
      <c r="G162" s="306"/>
      <c r="H162" s="306"/>
      <c r="I162" s="306"/>
      <c r="J162" s="306"/>
      <c r="K162" s="435"/>
      <c r="L162" s="306"/>
      <c r="M162" s="306"/>
      <c r="N162" s="306"/>
      <c r="O162" s="306"/>
      <c r="P162" s="435"/>
      <c r="Q162" s="306"/>
      <c r="R162" s="306"/>
      <c r="S162" s="306"/>
      <c r="T162" s="306"/>
      <c r="U162" s="435"/>
      <c r="V162" s="306"/>
      <c r="W162" s="306"/>
      <c r="X162" s="306"/>
      <c r="Y162" s="306"/>
      <c r="Z162" s="435"/>
      <c r="AA162" s="306"/>
      <c r="AB162" s="306"/>
      <c r="AC162" s="306"/>
      <c r="AD162" s="306"/>
      <c r="AE162" s="435"/>
      <c r="AF162" s="306"/>
      <c r="AG162" s="306"/>
      <c r="AH162" s="306"/>
      <c r="AI162" s="306"/>
      <c r="AJ162" s="306"/>
      <c r="AK162" s="20"/>
      <c r="AL162" s="20"/>
      <c r="AM162" s="20"/>
      <c r="AN162" s="20"/>
      <c r="AO162" s="20"/>
      <c r="AP162" s="20"/>
      <c r="AQ162" s="20"/>
      <c r="AR162" s="20"/>
      <c r="AS162" s="20"/>
      <c r="AT162" s="20"/>
      <c r="AU162" s="20"/>
      <c r="AV162" s="20"/>
      <c r="AW162" s="20"/>
      <c r="AX162" s="20"/>
      <c r="AY162" s="20"/>
      <c r="AZ162" s="20"/>
      <c r="BA162" s="20"/>
      <c r="BB162" s="20"/>
      <c r="BC162" s="20"/>
      <c r="BD162" s="20"/>
    </row>
    <row r="163" spans="1:56" ht="15" customHeight="1" x14ac:dyDescent="0.2">
      <c r="A163" s="20"/>
      <c r="B163" s="20"/>
      <c r="C163" s="306"/>
      <c r="D163" s="306"/>
      <c r="E163" s="306"/>
      <c r="F163" s="306"/>
      <c r="G163" s="306"/>
      <c r="H163" s="306"/>
      <c r="I163" s="306"/>
      <c r="J163" s="306"/>
      <c r="K163" s="435"/>
      <c r="L163" s="306"/>
      <c r="M163" s="306"/>
      <c r="N163" s="306"/>
      <c r="O163" s="306"/>
      <c r="P163" s="435"/>
      <c r="Q163" s="306"/>
      <c r="R163" s="306"/>
      <c r="S163" s="306"/>
      <c r="T163" s="306"/>
      <c r="U163" s="435"/>
      <c r="V163" s="306"/>
      <c r="W163" s="306"/>
      <c r="X163" s="306"/>
      <c r="Y163" s="306"/>
      <c r="Z163" s="435"/>
      <c r="AA163" s="306"/>
      <c r="AB163" s="306"/>
      <c r="AC163" s="306"/>
      <c r="AD163" s="306"/>
      <c r="AE163" s="435"/>
      <c r="AF163" s="306"/>
      <c r="AG163" s="306"/>
      <c r="AH163" s="306"/>
      <c r="AI163" s="306"/>
      <c r="AJ163" s="306"/>
      <c r="AK163" s="20"/>
      <c r="AL163" s="20"/>
      <c r="AM163" s="20"/>
      <c r="AN163" s="20"/>
      <c r="AO163" s="20"/>
      <c r="AP163" s="20"/>
      <c r="AQ163" s="20"/>
      <c r="AR163" s="20"/>
      <c r="AS163" s="20"/>
      <c r="AT163" s="20"/>
      <c r="AU163" s="20"/>
      <c r="AV163" s="20"/>
      <c r="AW163" s="20"/>
      <c r="AX163" s="20"/>
      <c r="AY163" s="20"/>
      <c r="AZ163" s="20"/>
      <c r="BA163" s="20"/>
      <c r="BB163" s="20"/>
      <c r="BC163" s="20"/>
      <c r="BD163" s="20"/>
    </row>
    <row r="164" spans="1:56" ht="15" customHeight="1" x14ac:dyDescent="0.2">
      <c r="A164" s="20"/>
      <c r="B164" s="20"/>
      <c r="C164" s="306"/>
      <c r="D164" s="306"/>
      <c r="E164" s="306"/>
      <c r="F164" s="306"/>
      <c r="G164" s="306"/>
      <c r="H164" s="306"/>
      <c r="I164" s="306"/>
      <c r="J164" s="306"/>
      <c r="K164" s="435"/>
      <c r="L164" s="306"/>
      <c r="M164" s="306"/>
      <c r="N164" s="306"/>
      <c r="O164" s="306"/>
      <c r="P164" s="435"/>
      <c r="Q164" s="306"/>
      <c r="R164" s="306"/>
      <c r="S164" s="306"/>
      <c r="T164" s="306"/>
      <c r="U164" s="435"/>
      <c r="V164" s="306"/>
      <c r="W164" s="306"/>
      <c r="X164" s="306"/>
      <c r="Y164" s="306"/>
      <c r="Z164" s="435"/>
      <c r="AA164" s="306"/>
      <c r="AB164" s="306"/>
      <c r="AC164" s="306"/>
      <c r="AD164" s="306"/>
      <c r="AE164" s="435"/>
      <c r="AF164" s="306"/>
      <c r="AG164" s="306"/>
      <c r="AH164" s="306"/>
      <c r="AI164" s="306"/>
      <c r="AJ164" s="306"/>
      <c r="AK164" s="20"/>
      <c r="AL164" s="20"/>
      <c r="AM164" s="20"/>
      <c r="AN164" s="20"/>
      <c r="AO164" s="20"/>
      <c r="AP164" s="20"/>
      <c r="AQ164" s="20"/>
      <c r="AR164" s="20"/>
      <c r="AS164" s="20"/>
      <c r="AT164" s="20"/>
      <c r="AU164" s="20"/>
      <c r="AV164" s="20"/>
      <c r="AW164" s="20"/>
      <c r="AX164" s="20"/>
      <c r="AY164" s="20"/>
      <c r="AZ164" s="20"/>
      <c r="BA164" s="20"/>
      <c r="BB164" s="20"/>
      <c r="BC164" s="20"/>
      <c r="BD164" s="20"/>
    </row>
    <row r="165" spans="1:56" ht="15" customHeight="1" x14ac:dyDescent="0.2">
      <c r="A165" s="20"/>
      <c r="B165" s="20"/>
      <c r="C165" s="306"/>
      <c r="D165" s="306"/>
      <c r="E165" s="306"/>
      <c r="F165" s="306"/>
      <c r="G165" s="306"/>
      <c r="H165" s="306"/>
      <c r="I165" s="306"/>
      <c r="J165" s="306"/>
      <c r="K165" s="435"/>
      <c r="L165" s="306"/>
      <c r="M165" s="306"/>
      <c r="N165" s="306"/>
      <c r="O165" s="306"/>
      <c r="P165" s="435"/>
      <c r="Q165" s="306"/>
      <c r="R165" s="306"/>
      <c r="S165" s="306"/>
      <c r="T165" s="306"/>
      <c r="U165" s="435"/>
      <c r="V165" s="306"/>
      <c r="W165" s="306"/>
      <c r="X165" s="306"/>
      <c r="Y165" s="306"/>
      <c r="Z165" s="435"/>
      <c r="AA165" s="306"/>
      <c r="AB165" s="306"/>
      <c r="AC165" s="306"/>
      <c r="AD165" s="306"/>
      <c r="AE165" s="435"/>
      <c r="AF165" s="306"/>
      <c r="AG165" s="306"/>
      <c r="AH165" s="306"/>
      <c r="AI165" s="306"/>
      <c r="AJ165" s="306"/>
      <c r="AK165" s="20"/>
      <c r="AL165" s="20"/>
      <c r="AM165" s="20"/>
      <c r="AN165" s="20"/>
      <c r="AO165" s="20"/>
      <c r="AP165" s="20"/>
      <c r="AQ165" s="20"/>
      <c r="AR165" s="20"/>
      <c r="AS165" s="20"/>
      <c r="AT165" s="20"/>
      <c r="AU165" s="20"/>
      <c r="AV165" s="20"/>
      <c r="AW165" s="20"/>
      <c r="AX165" s="20"/>
      <c r="AY165" s="20"/>
      <c r="AZ165" s="20"/>
      <c r="BA165" s="20"/>
      <c r="BB165" s="20"/>
      <c r="BC165" s="20"/>
      <c r="BD165" s="20"/>
    </row>
    <row r="166" spans="1:56" ht="15" customHeight="1" x14ac:dyDescent="0.2">
      <c r="A166" s="20"/>
      <c r="B166" s="20"/>
      <c r="C166" s="306"/>
      <c r="D166" s="306"/>
      <c r="E166" s="306"/>
      <c r="F166" s="306"/>
      <c r="G166" s="306"/>
      <c r="H166" s="306"/>
      <c r="I166" s="306"/>
      <c r="J166" s="306"/>
      <c r="K166" s="435"/>
      <c r="L166" s="306"/>
      <c r="M166" s="306"/>
      <c r="N166" s="306"/>
      <c r="O166" s="306"/>
      <c r="P166" s="435"/>
      <c r="Q166" s="306"/>
      <c r="R166" s="306"/>
      <c r="S166" s="306"/>
      <c r="T166" s="306"/>
      <c r="U166" s="435"/>
      <c r="V166" s="306"/>
      <c r="W166" s="306"/>
      <c r="X166" s="306"/>
      <c r="Y166" s="306"/>
      <c r="Z166" s="435"/>
      <c r="AA166" s="306"/>
      <c r="AB166" s="306"/>
      <c r="AC166" s="306"/>
      <c r="AD166" s="306"/>
      <c r="AE166" s="435"/>
      <c r="AF166" s="306"/>
      <c r="AG166" s="306"/>
      <c r="AH166" s="306"/>
      <c r="AI166" s="306"/>
      <c r="AJ166" s="306"/>
      <c r="AK166" s="20"/>
      <c r="AL166" s="20"/>
      <c r="AM166" s="20"/>
      <c r="AN166" s="20"/>
      <c r="AO166" s="20"/>
      <c r="AP166" s="20"/>
      <c r="AQ166" s="20"/>
      <c r="AR166" s="20"/>
      <c r="AS166" s="20"/>
      <c r="AT166" s="20"/>
      <c r="AU166" s="20"/>
      <c r="AV166" s="20"/>
      <c r="AW166" s="20"/>
      <c r="AX166" s="20"/>
      <c r="AY166" s="20"/>
      <c r="AZ166" s="20"/>
      <c r="BA166" s="20"/>
      <c r="BB166" s="20"/>
      <c r="BC166" s="20"/>
      <c r="BD166" s="20"/>
    </row>
    <row r="167" spans="1:56" ht="15" customHeight="1" x14ac:dyDescent="0.2">
      <c r="A167" s="20"/>
      <c r="B167" s="20"/>
      <c r="C167" s="306"/>
      <c r="D167" s="306"/>
      <c r="E167" s="306"/>
      <c r="F167" s="306"/>
      <c r="G167" s="306"/>
      <c r="H167" s="306"/>
      <c r="I167" s="306"/>
      <c r="J167" s="306"/>
      <c r="K167" s="435"/>
      <c r="L167" s="306"/>
      <c r="M167" s="306"/>
      <c r="N167" s="306"/>
      <c r="O167" s="306"/>
      <c r="P167" s="435"/>
      <c r="Q167" s="306"/>
      <c r="R167" s="306"/>
      <c r="S167" s="306"/>
      <c r="T167" s="306"/>
      <c r="U167" s="435"/>
      <c r="V167" s="306"/>
      <c r="W167" s="306"/>
      <c r="X167" s="306"/>
      <c r="Y167" s="306"/>
      <c r="Z167" s="435"/>
      <c r="AA167" s="306"/>
      <c r="AB167" s="306"/>
      <c r="AC167" s="306"/>
      <c r="AD167" s="306"/>
      <c r="AE167" s="435"/>
      <c r="AF167" s="306"/>
      <c r="AG167" s="306"/>
      <c r="AH167" s="306"/>
      <c r="AI167" s="306"/>
      <c r="AJ167" s="306"/>
      <c r="AK167" s="20"/>
      <c r="AL167" s="20"/>
      <c r="AM167" s="20"/>
      <c r="AN167" s="20"/>
      <c r="AO167" s="20"/>
      <c r="AP167" s="20"/>
      <c r="AQ167" s="20"/>
      <c r="AR167" s="20"/>
      <c r="AS167" s="20"/>
      <c r="AT167" s="20"/>
      <c r="AU167" s="20"/>
      <c r="AV167" s="20"/>
      <c r="AW167" s="20"/>
      <c r="AX167" s="20"/>
      <c r="AY167" s="20"/>
      <c r="AZ167" s="20"/>
      <c r="BA167" s="20"/>
      <c r="BB167" s="20"/>
      <c r="BC167" s="20"/>
      <c r="BD167" s="20"/>
    </row>
    <row r="168" spans="1:56" ht="15" customHeight="1" x14ac:dyDescent="0.2">
      <c r="A168" s="20"/>
      <c r="B168" s="20"/>
      <c r="C168" s="306"/>
      <c r="D168" s="306"/>
      <c r="E168" s="306"/>
      <c r="F168" s="306"/>
      <c r="G168" s="306"/>
      <c r="H168" s="306"/>
      <c r="I168" s="306"/>
      <c r="J168" s="306"/>
      <c r="K168" s="435"/>
      <c r="L168" s="306"/>
      <c r="M168" s="306"/>
      <c r="N168" s="306"/>
      <c r="O168" s="306"/>
      <c r="P168" s="435"/>
      <c r="Q168" s="306"/>
      <c r="R168" s="306"/>
      <c r="S168" s="306"/>
      <c r="T168" s="306"/>
      <c r="U168" s="435"/>
      <c r="V168" s="306"/>
      <c r="W168" s="306"/>
      <c r="X168" s="306"/>
      <c r="Y168" s="306"/>
      <c r="Z168" s="435"/>
      <c r="AA168" s="306"/>
      <c r="AB168" s="306"/>
      <c r="AC168" s="306"/>
      <c r="AD168" s="306"/>
      <c r="AE168" s="435"/>
      <c r="AF168" s="306"/>
      <c r="AG168" s="306"/>
      <c r="AH168" s="306"/>
      <c r="AI168" s="306"/>
      <c r="AJ168" s="306"/>
      <c r="AK168" s="20"/>
      <c r="AL168" s="20"/>
      <c r="AM168" s="20"/>
      <c r="AN168" s="20"/>
      <c r="AO168" s="20"/>
      <c r="AP168" s="20"/>
      <c r="AQ168" s="20"/>
      <c r="AR168" s="20"/>
      <c r="AS168" s="20"/>
      <c r="AT168" s="20"/>
      <c r="AU168" s="20"/>
      <c r="AV168" s="20"/>
      <c r="AW168" s="20"/>
      <c r="AX168" s="20"/>
      <c r="AY168" s="20"/>
      <c r="AZ168" s="20"/>
      <c r="BA168" s="20"/>
      <c r="BB168" s="20"/>
      <c r="BC168" s="20"/>
      <c r="BD168" s="20"/>
    </row>
    <row r="169" spans="1:56" ht="15" customHeight="1" x14ac:dyDescent="0.2">
      <c r="A169" s="20"/>
      <c r="B169" s="20"/>
      <c r="C169" s="306"/>
      <c r="D169" s="306"/>
      <c r="E169" s="306"/>
      <c r="F169" s="306"/>
      <c r="G169" s="306"/>
      <c r="H169" s="306"/>
      <c r="I169" s="306"/>
      <c r="J169" s="306"/>
      <c r="K169" s="435"/>
      <c r="L169" s="306"/>
      <c r="M169" s="306"/>
      <c r="N169" s="306"/>
      <c r="O169" s="306"/>
      <c r="P169" s="435"/>
      <c r="Q169" s="306"/>
      <c r="R169" s="306"/>
      <c r="S169" s="306"/>
      <c r="T169" s="306"/>
      <c r="U169" s="435"/>
      <c r="V169" s="306"/>
      <c r="W169" s="306"/>
      <c r="X169" s="306"/>
      <c r="Y169" s="306"/>
      <c r="Z169" s="435"/>
      <c r="AA169" s="306"/>
      <c r="AB169" s="306"/>
      <c r="AC169" s="306"/>
      <c r="AD169" s="306"/>
      <c r="AE169" s="435"/>
      <c r="AF169" s="306"/>
      <c r="AG169" s="306"/>
      <c r="AH169" s="306"/>
      <c r="AI169" s="306"/>
      <c r="AJ169" s="306"/>
      <c r="AK169" s="20"/>
      <c r="AL169" s="20"/>
      <c r="AM169" s="20"/>
      <c r="AN169" s="20"/>
      <c r="AO169" s="20"/>
      <c r="AP169" s="20"/>
      <c r="AQ169" s="20"/>
      <c r="AR169" s="20"/>
      <c r="AS169" s="20"/>
      <c r="AT169" s="20"/>
      <c r="AU169" s="20"/>
      <c r="AV169" s="20"/>
      <c r="AW169" s="20"/>
      <c r="AX169" s="20"/>
      <c r="AY169" s="20"/>
      <c r="AZ169" s="20"/>
      <c r="BA169" s="20"/>
      <c r="BB169" s="20"/>
      <c r="BC169" s="20"/>
      <c r="BD169" s="20"/>
    </row>
    <row r="170" spans="1:56" ht="15" customHeight="1" x14ac:dyDescent="0.2">
      <c r="A170" s="20"/>
      <c r="B170" s="20"/>
      <c r="C170" s="306"/>
      <c r="D170" s="306"/>
      <c r="E170" s="306"/>
      <c r="F170" s="306"/>
      <c r="G170" s="306"/>
      <c r="H170" s="306"/>
      <c r="I170" s="306"/>
      <c r="J170" s="306"/>
      <c r="K170" s="435"/>
      <c r="L170" s="306"/>
      <c r="M170" s="306"/>
      <c r="N170" s="306"/>
      <c r="O170" s="306"/>
      <c r="P170" s="435"/>
      <c r="Q170" s="306"/>
      <c r="R170" s="306"/>
      <c r="S170" s="306"/>
      <c r="T170" s="306"/>
      <c r="U170" s="435"/>
      <c r="V170" s="306"/>
      <c r="W170" s="306"/>
      <c r="X170" s="306"/>
      <c r="Y170" s="306"/>
      <c r="Z170" s="435"/>
      <c r="AA170" s="306"/>
      <c r="AB170" s="306"/>
      <c r="AC170" s="306"/>
      <c r="AD170" s="306"/>
      <c r="AE170" s="435"/>
      <c r="AF170" s="306"/>
      <c r="AG170" s="306"/>
      <c r="AH170" s="306"/>
      <c r="AI170" s="306"/>
      <c r="AJ170" s="306"/>
      <c r="AK170" s="20"/>
      <c r="AL170" s="20"/>
      <c r="AM170" s="20"/>
      <c r="AN170" s="20"/>
      <c r="AO170" s="20"/>
      <c r="AP170" s="20"/>
      <c r="AQ170" s="20"/>
      <c r="AR170" s="20"/>
      <c r="AS170" s="20"/>
      <c r="AT170" s="20"/>
      <c r="AU170" s="20"/>
      <c r="AV170" s="20"/>
      <c r="AW170" s="20"/>
      <c r="AX170" s="20"/>
      <c r="AY170" s="20"/>
      <c r="AZ170" s="20"/>
      <c r="BA170" s="20"/>
      <c r="BB170" s="20"/>
      <c r="BC170" s="20"/>
      <c r="BD170" s="20"/>
    </row>
    <row r="171" spans="1:56" ht="15" customHeight="1" x14ac:dyDescent="0.2">
      <c r="A171" s="20"/>
      <c r="B171" s="20"/>
      <c r="C171" s="306"/>
      <c r="D171" s="306"/>
      <c r="E171" s="306"/>
      <c r="F171" s="306"/>
      <c r="G171" s="306"/>
      <c r="H171" s="306"/>
      <c r="I171" s="306"/>
      <c r="J171" s="306"/>
      <c r="K171" s="435"/>
      <c r="L171" s="306"/>
      <c r="M171" s="306"/>
      <c r="N171" s="306"/>
      <c r="O171" s="306"/>
      <c r="P171" s="435"/>
      <c r="Q171" s="306"/>
      <c r="R171" s="306"/>
      <c r="S171" s="306"/>
      <c r="T171" s="306"/>
      <c r="U171" s="435"/>
      <c r="V171" s="306"/>
      <c r="W171" s="306"/>
      <c r="X171" s="306"/>
      <c r="Y171" s="306"/>
      <c r="Z171" s="435"/>
      <c r="AA171" s="306"/>
      <c r="AB171" s="306"/>
      <c r="AC171" s="306"/>
      <c r="AD171" s="306"/>
      <c r="AE171" s="435"/>
      <c r="AF171" s="306"/>
      <c r="AG171" s="306"/>
      <c r="AH171" s="306"/>
      <c r="AI171" s="306"/>
      <c r="AJ171" s="306"/>
      <c r="AK171" s="20"/>
      <c r="AL171" s="20"/>
      <c r="AM171" s="20"/>
      <c r="AN171" s="20"/>
      <c r="AO171" s="20"/>
      <c r="AP171" s="20"/>
      <c r="AQ171" s="20"/>
      <c r="AR171" s="20"/>
      <c r="AS171" s="20"/>
      <c r="AT171" s="20"/>
      <c r="AU171" s="20"/>
      <c r="AV171" s="20"/>
      <c r="AW171" s="20"/>
      <c r="AX171" s="20"/>
      <c r="AY171" s="20"/>
      <c r="AZ171" s="20"/>
      <c r="BA171" s="20"/>
      <c r="BB171" s="20"/>
      <c r="BC171" s="20"/>
      <c r="BD171" s="20"/>
    </row>
    <row r="172" spans="1:56" ht="15" customHeight="1" x14ac:dyDescent="0.2">
      <c r="A172" s="20"/>
      <c r="B172" s="20"/>
      <c r="C172" s="306"/>
      <c r="D172" s="306"/>
      <c r="E172" s="306"/>
      <c r="F172" s="306"/>
      <c r="G172" s="306"/>
      <c r="H172" s="306"/>
      <c r="I172" s="306"/>
      <c r="J172" s="306"/>
      <c r="K172" s="435"/>
      <c r="L172" s="306"/>
      <c r="M172" s="306"/>
      <c r="N172" s="306"/>
      <c r="O172" s="306"/>
      <c r="P172" s="435"/>
      <c r="Q172" s="306"/>
      <c r="R172" s="306"/>
      <c r="S172" s="306"/>
      <c r="T172" s="306"/>
      <c r="U172" s="435"/>
      <c r="V172" s="306"/>
      <c r="W172" s="306"/>
      <c r="X172" s="306"/>
      <c r="Y172" s="306"/>
      <c r="Z172" s="435"/>
      <c r="AA172" s="306"/>
      <c r="AB172" s="306"/>
      <c r="AC172" s="306"/>
      <c r="AD172" s="306"/>
      <c r="AE172" s="435"/>
      <c r="AF172" s="306"/>
      <c r="AG172" s="306"/>
      <c r="AH172" s="306"/>
      <c r="AI172" s="306"/>
      <c r="AJ172" s="306"/>
      <c r="AK172" s="20"/>
      <c r="AL172" s="20"/>
      <c r="AM172" s="20"/>
      <c r="AN172" s="20"/>
      <c r="AO172" s="20"/>
      <c r="AP172" s="20"/>
      <c r="AQ172" s="20"/>
      <c r="AR172" s="20"/>
      <c r="AS172" s="20"/>
      <c r="AT172" s="20"/>
      <c r="AU172" s="20"/>
      <c r="AV172" s="20"/>
      <c r="AW172" s="20"/>
      <c r="AX172" s="20"/>
      <c r="AY172" s="20"/>
      <c r="AZ172" s="20"/>
      <c r="BA172" s="20"/>
      <c r="BB172" s="20"/>
      <c r="BC172" s="20"/>
      <c r="BD172" s="20"/>
    </row>
    <row r="173" spans="1:56" ht="15" customHeight="1" x14ac:dyDescent="0.2">
      <c r="A173" s="20"/>
      <c r="B173" s="20"/>
      <c r="C173" s="306"/>
      <c r="D173" s="306"/>
      <c r="E173" s="306"/>
      <c r="F173" s="306"/>
      <c r="G173" s="306"/>
      <c r="H173" s="306"/>
      <c r="I173" s="306"/>
      <c r="J173" s="306"/>
      <c r="K173" s="435"/>
      <c r="L173" s="306"/>
      <c r="M173" s="306"/>
      <c r="N173" s="306"/>
      <c r="O173" s="306"/>
      <c r="P173" s="435"/>
      <c r="Q173" s="306"/>
      <c r="R173" s="306"/>
      <c r="S173" s="306"/>
      <c r="T173" s="306"/>
      <c r="U173" s="435"/>
      <c r="V173" s="306"/>
      <c r="W173" s="306"/>
      <c r="X173" s="306"/>
      <c r="Y173" s="306"/>
      <c r="Z173" s="435"/>
      <c r="AA173" s="306"/>
      <c r="AB173" s="306"/>
      <c r="AC173" s="306"/>
      <c r="AD173" s="306"/>
      <c r="AE173" s="435"/>
      <c r="AF173" s="306"/>
      <c r="AG173" s="306"/>
      <c r="AH173" s="306"/>
      <c r="AI173" s="306"/>
      <c r="AJ173" s="306"/>
      <c r="AK173" s="20"/>
      <c r="AL173" s="20"/>
      <c r="AM173" s="20"/>
      <c r="AN173" s="20"/>
      <c r="AO173" s="20"/>
      <c r="AP173" s="20"/>
      <c r="AQ173" s="20"/>
      <c r="AR173" s="20"/>
      <c r="AS173" s="20"/>
      <c r="AT173" s="20"/>
      <c r="AU173" s="20"/>
      <c r="AV173" s="20"/>
      <c r="AW173" s="20"/>
      <c r="AX173" s="20"/>
      <c r="AY173" s="20"/>
      <c r="AZ173" s="20"/>
      <c r="BA173" s="20"/>
      <c r="BB173" s="20"/>
      <c r="BC173" s="20"/>
      <c r="BD173" s="20"/>
    </row>
    <row r="174" spans="1:56" ht="15" customHeight="1" x14ac:dyDescent="0.2">
      <c r="A174" s="20"/>
      <c r="B174" s="20"/>
      <c r="C174" s="306"/>
      <c r="D174" s="306"/>
      <c r="E174" s="306"/>
      <c r="F174" s="306"/>
      <c r="G174" s="306"/>
      <c r="H174" s="306"/>
      <c r="I174" s="306"/>
      <c r="J174" s="306"/>
      <c r="K174" s="435"/>
      <c r="L174" s="306"/>
      <c r="M174" s="306"/>
      <c r="N174" s="306"/>
      <c r="O174" s="306"/>
      <c r="P174" s="435"/>
      <c r="Q174" s="306"/>
      <c r="R174" s="306"/>
      <c r="S174" s="306"/>
      <c r="T174" s="306"/>
      <c r="U174" s="435"/>
      <c r="V174" s="306"/>
      <c r="W174" s="306"/>
      <c r="X174" s="306"/>
      <c r="Y174" s="306"/>
      <c r="Z174" s="435"/>
      <c r="AA174" s="306"/>
      <c r="AB174" s="306"/>
      <c r="AC174" s="306"/>
      <c r="AD174" s="306"/>
      <c r="AE174" s="435"/>
      <c r="AF174" s="306"/>
      <c r="AG174" s="306"/>
      <c r="AH174" s="306"/>
      <c r="AI174" s="306"/>
      <c r="AJ174" s="306"/>
      <c r="AK174" s="20"/>
      <c r="AL174" s="20"/>
      <c r="AM174" s="20"/>
      <c r="AN174" s="20"/>
      <c r="AO174" s="20"/>
      <c r="AP174" s="20"/>
      <c r="AQ174" s="20"/>
      <c r="AR174" s="20"/>
      <c r="AS174" s="20"/>
      <c r="AT174" s="20"/>
      <c r="AU174" s="20"/>
      <c r="AV174" s="20"/>
      <c r="AW174" s="20"/>
      <c r="AX174" s="20"/>
      <c r="AY174" s="20"/>
      <c r="AZ174" s="20"/>
      <c r="BA174" s="20"/>
      <c r="BB174" s="20"/>
      <c r="BC174" s="20"/>
      <c r="BD174" s="20"/>
    </row>
    <row r="175" spans="1:56" ht="15" customHeight="1" x14ac:dyDescent="0.2">
      <c r="A175" s="20"/>
      <c r="B175" s="20"/>
      <c r="C175" s="306"/>
      <c r="D175" s="306"/>
      <c r="E175" s="306"/>
      <c r="F175" s="306"/>
      <c r="G175" s="306"/>
      <c r="H175" s="306"/>
      <c r="I175" s="306"/>
      <c r="J175" s="306"/>
      <c r="K175" s="435"/>
      <c r="L175" s="306"/>
      <c r="M175" s="306"/>
      <c r="N175" s="306"/>
      <c r="O175" s="306"/>
      <c r="P175" s="435"/>
      <c r="Q175" s="306"/>
      <c r="R175" s="306"/>
      <c r="S175" s="306"/>
      <c r="T175" s="306"/>
      <c r="U175" s="435"/>
      <c r="V175" s="306"/>
      <c r="W175" s="306"/>
      <c r="X175" s="306"/>
      <c r="Y175" s="306"/>
      <c r="Z175" s="435"/>
      <c r="AA175" s="306"/>
      <c r="AB175" s="306"/>
      <c r="AC175" s="306"/>
      <c r="AD175" s="306"/>
      <c r="AE175" s="435"/>
      <c r="AF175" s="306"/>
      <c r="AG175" s="306"/>
      <c r="AH175" s="306"/>
      <c r="AI175" s="306"/>
      <c r="AJ175" s="306"/>
      <c r="AK175" s="20"/>
      <c r="AL175" s="20"/>
      <c r="AM175" s="20"/>
      <c r="AN175" s="20"/>
      <c r="AO175" s="20"/>
      <c r="AP175" s="20"/>
      <c r="AQ175" s="20"/>
      <c r="AR175" s="20"/>
      <c r="AS175" s="20"/>
      <c r="AT175" s="20"/>
      <c r="AU175" s="20"/>
      <c r="AV175" s="20"/>
      <c r="AW175" s="20"/>
      <c r="AX175" s="20"/>
      <c r="AY175" s="20"/>
      <c r="AZ175" s="20"/>
      <c r="BA175" s="20"/>
      <c r="BB175" s="20"/>
      <c r="BC175" s="20"/>
      <c r="BD175" s="20"/>
    </row>
    <row r="176" spans="1:56" ht="15" customHeight="1" x14ac:dyDescent="0.2">
      <c r="A176" s="20"/>
      <c r="B176" s="20"/>
      <c r="C176" s="306"/>
      <c r="D176" s="306"/>
      <c r="E176" s="306"/>
      <c r="F176" s="306"/>
      <c r="G176" s="306"/>
      <c r="H176" s="306"/>
      <c r="I176" s="306"/>
      <c r="J176" s="306"/>
      <c r="K176" s="435"/>
      <c r="L176" s="306"/>
      <c r="M176" s="306"/>
      <c r="N176" s="306"/>
      <c r="O176" s="306"/>
      <c r="P176" s="435"/>
      <c r="Q176" s="306"/>
      <c r="R176" s="306"/>
      <c r="S176" s="306"/>
      <c r="T176" s="306"/>
      <c r="U176" s="435"/>
      <c r="V176" s="306"/>
      <c r="W176" s="306"/>
      <c r="X176" s="306"/>
      <c r="Y176" s="306"/>
      <c r="Z176" s="435"/>
      <c r="AA176" s="306"/>
      <c r="AB176" s="306"/>
      <c r="AC176" s="306"/>
      <c r="AD176" s="306"/>
      <c r="AE176" s="435"/>
      <c r="AF176" s="306"/>
      <c r="AG176" s="306"/>
      <c r="AH176" s="306"/>
      <c r="AI176" s="306"/>
      <c r="AJ176" s="306"/>
      <c r="AK176" s="20"/>
      <c r="AL176" s="20"/>
      <c r="AM176" s="20"/>
      <c r="AN176" s="20"/>
      <c r="AO176" s="20"/>
      <c r="AP176" s="20"/>
      <c r="AQ176" s="20"/>
      <c r="AR176" s="20"/>
      <c r="AS176" s="20"/>
      <c r="AT176" s="20"/>
      <c r="AU176" s="20"/>
      <c r="AV176" s="20"/>
      <c r="AW176" s="20"/>
      <c r="AX176" s="20"/>
      <c r="AY176" s="20"/>
      <c r="AZ176" s="20"/>
      <c r="BA176" s="20"/>
      <c r="BB176" s="20"/>
      <c r="BC176" s="20"/>
      <c r="BD176" s="20"/>
    </row>
    <row r="177" spans="1:56" ht="15" customHeight="1" x14ac:dyDescent="0.2">
      <c r="A177" s="20"/>
      <c r="B177" s="20"/>
      <c r="C177" s="306"/>
      <c r="D177" s="306"/>
      <c r="E177" s="306"/>
      <c r="F177" s="306"/>
      <c r="G177" s="306"/>
      <c r="H177" s="306"/>
      <c r="I177" s="306"/>
      <c r="J177" s="306"/>
      <c r="K177" s="435"/>
      <c r="L177" s="306"/>
      <c r="M177" s="306"/>
      <c r="N177" s="306"/>
      <c r="O177" s="306"/>
      <c r="P177" s="435"/>
      <c r="Q177" s="306"/>
      <c r="R177" s="306"/>
      <c r="S177" s="306"/>
      <c r="T177" s="306"/>
      <c r="U177" s="435"/>
      <c r="V177" s="306"/>
      <c r="W177" s="306"/>
      <c r="X177" s="306"/>
      <c r="Y177" s="306"/>
      <c r="Z177" s="435"/>
      <c r="AA177" s="306"/>
      <c r="AB177" s="306"/>
      <c r="AC177" s="306"/>
      <c r="AD177" s="306"/>
      <c r="AE177" s="435"/>
      <c r="AF177" s="306"/>
      <c r="AG177" s="306"/>
      <c r="AH177" s="306"/>
      <c r="AI177" s="306"/>
      <c r="AJ177" s="306"/>
      <c r="AK177" s="20"/>
      <c r="AL177" s="20"/>
      <c r="AM177" s="20"/>
      <c r="AN177" s="20"/>
      <c r="AO177" s="20"/>
      <c r="AP177" s="20"/>
      <c r="AQ177" s="20"/>
      <c r="AR177" s="20"/>
      <c r="AS177" s="20"/>
      <c r="AT177" s="20"/>
      <c r="AU177" s="20"/>
      <c r="AV177" s="20"/>
      <c r="AW177" s="20"/>
      <c r="AX177" s="20"/>
      <c r="AY177" s="20"/>
      <c r="AZ177" s="20"/>
      <c r="BA177" s="20"/>
      <c r="BB177" s="20"/>
      <c r="BC177" s="20"/>
      <c r="BD177" s="20"/>
    </row>
    <row r="178" spans="1:56" ht="15" customHeight="1" x14ac:dyDescent="0.2">
      <c r="A178" s="20"/>
      <c r="B178" s="20"/>
      <c r="C178" s="306"/>
      <c r="D178" s="306"/>
      <c r="E178" s="306"/>
      <c r="F178" s="306"/>
      <c r="G178" s="306"/>
      <c r="H178" s="306"/>
      <c r="I178" s="306"/>
      <c r="J178" s="306"/>
      <c r="K178" s="435"/>
      <c r="L178" s="306"/>
      <c r="M178" s="306"/>
      <c r="N178" s="306"/>
      <c r="O178" s="306"/>
      <c r="P178" s="435"/>
      <c r="Q178" s="306"/>
      <c r="R178" s="306"/>
      <c r="S178" s="306"/>
      <c r="T178" s="306"/>
      <c r="U178" s="435"/>
      <c r="V178" s="306"/>
      <c r="W178" s="306"/>
      <c r="X178" s="306"/>
      <c r="Y178" s="306"/>
      <c r="Z178" s="435"/>
      <c r="AA178" s="306"/>
      <c r="AB178" s="306"/>
      <c r="AC178" s="306"/>
      <c r="AD178" s="306"/>
      <c r="AE178" s="435"/>
      <c r="AF178" s="306"/>
      <c r="AG178" s="306"/>
      <c r="AH178" s="306"/>
      <c r="AI178" s="306"/>
      <c r="AJ178" s="306"/>
      <c r="AK178" s="20"/>
      <c r="AL178" s="20"/>
      <c r="AM178" s="20"/>
      <c r="AN178" s="20"/>
      <c r="AO178" s="20"/>
      <c r="AP178" s="20"/>
      <c r="AQ178" s="20"/>
      <c r="AR178" s="20"/>
      <c r="AS178" s="20"/>
      <c r="AT178" s="20"/>
      <c r="AU178" s="20"/>
      <c r="AV178" s="20"/>
      <c r="AW178" s="20"/>
      <c r="AX178" s="20"/>
      <c r="AY178" s="20"/>
      <c r="AZ178" s="20"/>
      <c r="BA178" s="20"/>
      <c r="BB178" s="20"/>
      <c r="BC178" s="20"/>
      <c r="BD178" s="20"/>
    </row>
    <row r="179" spans="1:56" ht="15" customHeight="1" x14ac:dyDescent="0.2">
      <c r="A179" s="20"/>
      <c r="B179" s="20"/>
      <c r="C179" s="306"/>
      <c r="D179" s="306"/>
      <c r="E179" s="306"/>
      <c r="F179" s="306"/>
      <c r="G179" s="306"/>
      <c r="H179" s="306"/>
      <c r="I179" s="306"/>
      <c r="J179" s="306"/>
      <c r="K179" s="435"/>
      <c r="L179" s="306"/>
      <c r="M179" s="306"/>
      <c r="N179" s="306"/>
      <c r="O179" s="306"/>
      <c r="P179" s="435"/>
      <c r="Q179" s="306"/>
      <c r="R179" s="306"/>
      <c r="S179" s="306"/>
      <c r="T179" s="306"/>
      <c r="U179" s="435"/>
      <c r="V179" s="306"/>
      <c r="W179" s="306"/>
      <c r="X179" s="306"/>
      <c r="Y179" s="306"/>
      <c r="Z179" s="435"/>
      <c r="AA179" s="306"/>
      <c r="AB179" s="306"/>
      <c r="AC179" s="306"/>
      <c r="AD179" s="306"/>
      <c r="AE179" s="435"/>
      <c r="AF179" s="306"/>
      <c r="AG179" s="306"/>
      <c r="AH179" s="306"/>
      <c r="AI179" s="306"/>
      <c r="AJ179" s="306"/>
      <c r="AK179" s="20"/>
      <c r="AL179" s="20"/>
      <c r="AM179" s="20"/>
      <c r="AN179" s="20"/>
      <c r="AO179" s="20"/>
      <c r="AP179" s="20"/>
      <c r="AQ179" s="20"/>
      <c r="AR179" s="20"/>
      <c r="AS179" s="20"/>
      <c r="AT179" s="20"/>
      <c r="AU179" s="20"/>
      <c r="AV179" s="20"/>
      <c r="AW179" s="20"/>
      <c r="AX179" s="20"/>
      <c r="AY179" s="20"/>
      <c r="AZ179" s="20"/>
      <c r="BA179" s="20"/>
      <c r="BB179" s="20"/>
      <c r="BC179" s="20"/>
      <c r="BD179" s="20"/>
    </row>
    <row r="180" spans="1:56" ht="15" customHeight="1" x14ac:dyDescent="0.2">
      <c r="A180" s="20"/>
      <c r="B180" s="20"/>
      <c r="C180" s="306"/>
      <c r="D180" s="306"/>
      <c r="E180" s="306"/>
      <c r="F180" s="306"/>
      <c r="G180" s="306"/>
      <c r="H180" s="306"/>
      <c r="I180" s="306"/>
      <c r="J180" s="306"/>
      <c r="K180" s="435"/>
      <c r="L180" s="306"/>
      <c r="M180" s="306"/>
      <c r="N180" s="306"/>
      <c r="O180" s="306"/>
      <c r="P180" s="435"/>
      <c r="Q180" s="306"/>
      <c r="R180" s="306"/>
      <c r="S180" s="306"/>
      <c r="T180" s="306"/>
      <c r="U180" s="435"/>
      <c r="V180" s="306"/>
      <c r="W180" s="306"/>
      <c r="X180" s="306"/>
      <c r="Y180" s="306"/>
      <c r="Z180" s="435"/>
      <c r="AA180" s="306"/>
      <c r="AB180" s="306"/>
      <c r="AC180" s="306"/>
      <c r="AD180" s="306"/>
      <c r="AE180" s="435"/>
      <c r="AF180" s="306"/>
      <c r="AG180" s="306"/>
      <c r="AH180" s="306"/>
      <c r="AI180" s="306"/>
      <c r="AJ180" s="306"/>
      <c r="AK180" s="20"/>
      <c r="AL180" s="20"/>
      <c r="AM180" s="20"/>
      <c r="AN180" s="20"/>
      <c r="AO180" s="20"/>
      <c r="AP180" s="20"/>
      <c r="AQ180" s="20"/>
      <c r="AR180" s="20"/>
      <c r="AS180" s="20"/>
      <c r="AT180" s="20"/>
      <c r="AU180" s="20"/>
      <c r="AV180" s="20"/>
      <c r="AW180" s="20"/>
      <c r="AX180" s="20"/>
      <c r="AY180" s="20"/>
      <c r="AZ180" s="20"/>
      <c r="BA180" s="20"/>
      <c r="BB180" s="20"/>
      <c r="BC180" s="20"/>
      <c r="BD180" s="20"/>
    </row>
    <row r="181" spans="1:56" ht="15" customHeight="1" x14ac:dyDescent="0.2">
      <c r="A181" s="20"/>
      <c r="B181" s="20"/>
      <c r="C181" s="306"/>
      <c r="D181" s="306"/>
      <c r="E181" s="306"/>
      <c r="F181" s="306"/>
      <c r="G181" s="306"/>
      <c r="H181" s="306"/>
      <c r="I181" s="306"/>
      <c r="J181" s="306"/>
      <c r="K181" s="435"/>
      <c r="L181" s="306"/>
      <c r="M181" s="306"/>
      <c r="N181" s="306"/>
      <c r="O181" s="306"/>
      <c r="P181" s="435"/>
      <c r="Q181" s="306"/>
      <c r="R181" s="306"/>
      <c r="S181" s="306"/>
      <c r="T181" s="306"/>
      <c r="U181" s="435"/>
      <c r="V181" s="306"/>
      <c r="W181" s="306"/>
      <c r="X181" s="306"/>
      <c r="Y181" s="306"/>
      <c r="Z181" s="435"/>
      <c r="AA181" s="306"/>
      <c r="AB181" s="306"/>
      <c r="AC181" s="306"/>
      <c r="AD181" s="306"/>
      <c r="AE181" s="435"/>
      <c r="AF181" s="306"/>
      <c r="AG181" s="306"/>
      <c r="AH181" s="306"/>
      <c r="AI181" s="306"/>
      <c r="AJ181" s="306"/>
      <c r="AK181" s="20"/>
      <c r="AL181" s="20"/>
      <c r="AM181" s="20"/>
      <c r="AN181" s="20"/>
      <c r="AO181" s="20"/>
      <c r="AP181" s="20"/>
      <c r="AQ181" s="20"/>
      <c r="AR181" s="20"/>
      <c r="AS181" s="20"/>
      <c r="AT181" s="20"/>
      <c r="AU181" s="20"/>
      <c r="AV181" s="20"/>
      <c r="AW181" s="20"/>
      <c r="AX181" s="20"/>
      <c r="AY181" s="20"/>
      <c r="AZ181" s="20"/>
      <c r="BA181" s="20"/>
      <c r="BB181" s="20"/>
      <c r="BC181" s="20"/>
      <c r="BD181" s="20"/>
    </row>
    <row r="182" spans="1:56" ht="15" customHeight="1" x14ac:dyDescent="0.2">
      <c r="A182" s="20"/>
      <c r="B182" s="20"/>
      <c r="C182" s="306"/>
      <c r="D182" s="306"/>
      <c r="E182" s="306"/>
      <c r="F182" s="306"/>
      <c r="G182" s="306"/>
      <c r="H182" s="306"/>
      <c r="I182" s="306"/>
      <c r="J182" s="306"/>
      <c r="K182" s="435"/>
      <c r="L182" s="306"/>
      <c r="M182" s="306"/>
      <c r="N182" s="306"/>
      <c r="O182" s="306"/>
      <c r="P182" s="435"/>
      <c r="Q182" s="306"/>
      <c r="R182" s="306"/>
      <c r="S182" s="306"/>
      <c r="T182" s="306"/>
      <c r="U182" s="435"/>
      <c r="V182" s="306"/>
      <c r="W182" s="306"/>
      <c r="X182" s="306"/>
      <c r="Y182" s="306"/>
      <c r="Z182" s="435"/>
      <c r="AA182" s="306"/>
      <c r="AB182" s="306"/>
      <c r="AC182" s="306"/>
      <c r="AD182" s="306"/>
      <c r="AE182" s="435"/>
      <c r="AF182" s="306"/>
      <c r="AG182" s="306"/>
      <c r="AH182" s="306"/>
      <c r="AI182" s="306"/>
      <c r="AJ182" s="306"/>
      <c r="AK182" s="20"/>
      <c r="AL182" s="20"/>
      <c r="AM182" s="20"/>
      <c r="AN182" s="20"/>
      <c r="AO182" s="20"/>
      <c r="AP182" s="20"/>
      <c r="AQ182" s="20"/>
      <c r="AR182" s="20"/>
      <c r="AS182" s="20"/>
      <c r="AT182" s="20"/>
      <c r="AU182" s="20"/>
      <c r="AV182" s="20"/>
      <c r="AW182" s="20"/>
      <c r="AX182" s="20"/>
      <c r="AY182" s="20"/>
      <c r="AZ182" s="20"/>
      <c r="BA182" s="20"/>
      <c r="BB182" s="20"/>
      <c r="BC182" s="20"/>
      <c r="BD182" s="20"/>
    </row>
    <row r="183" spans="1:56" ht="15" customHeight="1" x14ac:dyDescent="0.2">
      <c r="A183" s="20"/>
      <c r="B183" s="20"/>
      <c r="C183" s="306"/>
      <c r="D183" s="306"/>
      <c r="E183" s="306"/>
      <c r="F183" s="306"/>
      <c r="G183" s="306"/>
      <c r="H183" s="306"/>
      <c r="I183" s="306"/>
      <c r="J183" s="306"/>
      <c r="K183" s="435"/>
      <c r="L183" s="306"/>
      <c r="M183" s="306"/>
      <c r="N183" s="306"/>
      <c r="O183" s="306"/>
      <c r="P183" s="435"/>
      <c r="Q183" s="306"/>
      <c r="R183" s="306"/>
      <c r="S183" s="306"/>
      <c r="T183" s="306"/>
      <c r="U183" s="435"/>
      <c r="V183" s="306"/>
      <c r="W183" s="306"/>
      <c r="X183" s="306"/>
      <c r="Y183" s="306"/>
      <c r="Z183" s="435"/>
      <c r="AA183" s="306"/>
      <c r="AB183" s="306"/>
      <c r="AC183" s="306"/>
      <c r="AD183" s="306"/>
      <c r="AE183" s="435"/>
      <c r="AF183" s="306"/>
      <c r="AG183" s="306"/>
      <c r="AH183" s="306"/>
      <c r="AI183" s="306"/>
      <c r="AJ183" s="306"/>
      <c r="AK183" s="20"/>
      <c r="AL183" s="20"/>
      <c r="AM183" s="20"/>
      <c r="AN183" s="20"/>
      <c r="AO183" s="20"/>
      <c r="AP183" s="20"/>
      <c r="AQ183" s="20"/>
      <c r="AR183" s="20"/>
      <c r="AS183" s="20"/>
      <c r="AT183" s="20"/>
      <c r="AU183" s="20"/>
      <c r="AV183" s="20"/>
      <c r="AW183" s="20"/>
      <c r="AX183" s="20"/>
      <c r="AY183" s="20"/>
      <c r="AZ183" s="20"/>
      <c r="BA183" s="20"/>
      <c r="BB183" s="20"/>
      <c r="BC183" s="20"/>
      <c r="BD183" s="20"/>
    </row>
    <row r="184" spans="1:56" ht="15" customHeight="1" x14ac:dyDescent="0.2">
      <c r="A184" s="20"/>
      <c r="B184" s="20"/>
      <c r="C184" s="306"/>
      <c r="D184" s="306"/>
      <c r="E184" s="306"/>
      <c r="F184" s="306"/>
      <c r="G184" s="306"/>
      <c r="H184" s="306"/>
      <c r="I184" s="306"/>
      <c r="J184" s="306"/>
      <c r="K184" s="435"/>
      <c r="L184" s="306"/>
      <c r="M184" s="306"/>
      <c r="N184" s="306"/>
      <c r="O184" s="306"/>
      <c r="P184" s="435"/>
      <c r="Q184" s="306"/>
      <c r="R184" s="306"/>
      <c r="S184" s="306"/>
      <c r="T184" s="306"/>
      <c r="U184" s="435"/>
      <c r="V184" s="306"/>
      <c r="W184" s="306"/>
      <c r="X184" s="306"/>
      <c r="Y184" s="306"/>
      <c r="Z184" s="435"/>
      <c r="AA184" s="306"/>
      <c r="AB184" s="306"/>
      <c r="AC184" s="306"/>
      <c r="AD184" s="306"/>
      <c r="AE184" s="435"/>
      <c r="AF184" s="306"/>
      <c r="AG184" s="306"/>
      <c r="AH184" s="306"/>
      <c r="AI184" s="306"/>
      <c r="AJ184" s="306"/>
      <c r="AK184" s="20"/>
      <c r="AL184" s="20"/>
      <c r="AM184" s="20"/>
      <c r="AN184" s="20"/>
      <c r="AO184" s="20"/>
      <c r="AP184" s="20"/>
      <c r="AQ184" s="20"/>
      <c r="AR184" s="20"/>
      <c r="AS184" s="20"/>
      <c r="AT184" s="20"/>
      <c r="AU184" s="20"/>
      <c r="AV184" s="20"/>
      <c r="AW184" s="20"/>
      <c r="AX184" s="20"/>
      <c r="AY184" s="20"/>
      <c r="AZ184" s="20"/>
      <c r="BA184" s="20"/>
      <c r="BB184" s="20"/>
      <c r="BC184" s="20"/>
      <c r="BD184" s="20"/>
    </row>
    <row r="185" spans="1:56" ht="15" customHeight="1" x14ac:dyDescent="0.2">
      <c r="A185" s="20"/>
      <c r="B185" s="20"/>
      <c r="C185" s="306"/>
      <c r="D185" s="306"/>
      <c r="E185" s="306"/>
      <c r="F185" s="306"/>
      <c r="G185" s="306"/>
      <c r="H185" s="306"/>
      <c r="I185" s="306"/>
      <c r="J185" s="306"/>
      <c r="K185" s="435"/>
      <c r="L185" s="306"/>
      <c r="M185" s="306"/>
      <c r="N185" s="306"/>
      <c r="O185" s="306"/>
      <c r="P185" s="435"/>
      <c r="Q185" s="306"/>
      <c r="R185" s="306"/>
      <c r="S185" s="306"/>
      <c r="T185" s="306"/>
      <c r="U185" s="435"/>
      <c r="V185" s="306"/>
      <c r="W185" s="306"/>
      <c r="X185" s="306"/>
      <c r="Y185" s="306"/>
      <c r="Z185" s="435"/>
      <c r="AA185" s="306"/>
      <c r="AB185" s="306"/>
      <c r="AC185" s="306"/>
      <c r="AD185" s="306"/>
      <c r="AE185" s="435"/>
      <c r="AF185" s="306"/>
      <c r="AG185" s="306"/>
      <c r="AH185" s="306"/>
      <c r="AI185" s="306"/>
      <c r="AJ185" s="306"/>
      <c r="AK185" s="20"/>
      <c r="AL185" s="20"/>
      <c r="AM185" s="20"/>
      <c r="AN185" s="20"/>
      <c r="AO185" s="20"/>
      <c r="AP185" s="20"/>
      <c r="AQ185" s="20"/>
      <c r="AR185" s="20"/>
      <c r="AS185" s="20"/>
      <c r="AT185" s="20"/>
      <c r="AU185" s="20"/>
      <c r="AV185" s="20"/>
      <c r="AW185" s="20"/>
      <c r="AX185" s="20"/>
      <c r="AY185" s="20"/>
      <c r="AZ185" s="20"/>
      <c r="BA185" s="20"/>
      <c r="BB185" s="20"/>
      <c r="BC185" s="20"/>
      <c r="BD185" s="20"/>
    </row>
    <row r="186" spans="1:56" ht="15" customHeight="1" x14ac:dyDescent="0.2">
      <c r="A186" s="20"/>
      <c r="B186" s="20"/>
      <c r="C186" s="306"/>
      <c r="D186" s="306"/>
      <c r="E186" s="306"/>
      <c r="F186" s="306"/>
      <c r="G186" s="306"/>
      <c r="H186" s="306"/>
      <c r="I186" s="306"/>
      <c r="J186" s="306"/>
      <c r="K186" s="435"/>
      <c r="L186" s="306"/>
      <c r="M186" s="306"/>
      <c r="N186" s="306"/>
      <c r="O186" s="306"/>
      <c r="P186" s="435"/>
      <c r="Q186" s="306"/>
      <c r="R186" s="306"/>
      <c r="S186" s="306"/>
      <c r="T186" s="306"/>
      <c r="U186" s="435"/>
      <c r="V186" s="306"/>
      <c r="W186" s="306"/>
      <c r="X186" s="306"/>
      <c r="Y186" s="306"/>
      <c r="Z186" s="435"/>
      <c r="AA186" s="306"/>
      <c r="AB186" s="306"/>
      <c r="AC186" s="306"/>
      <c r="AD186" s="306"/>
      <c r="AE186" s="435"/>
      <c r="AF186" s="306"/>
      <c r="AG186" s="306"/>
      <c r="AH186" s="306"/>
      <c r="AI186" s="306"/>
      <c r="AJ186" s="306"/>
      <c r="AK186" s="20"/>
      <c r="AL186" s="20"/>
      <c r="AM186" s="20"/>
      <c r="AN186" s="20"/>
      <c r="AO186" s="20"/>
      <c r="AP186" s="20"/>
      <c r="AQ186" s="20"/>
      <c r="AR186" s="20"/>
      <c r="AS186" s="20"/>
      <c r="AT186" s="20"/>
      <c r="AU186" s="20"/>
      <c r="AV186" s="20"/>
      <c r="AW186" s="20"/>
      <c r="AX186" s="20"/>
      <c r="AY186" s="20"/>
      <c r="AZ186" s="20"/>
      <c r="BA186" s="20"/>
      <c r="BB186" s="20"/>
      <c r="BC186" s="20"/>
      <c r="BD186" s="20"/>
    </row>
    <row r="187" spans="1:56" ht="15" customHeight="1" x14ac:dyDescent="0.2">
      <c r="A187" s="20"/>
      <c r="B187" s="20"/>
      <c r="C187" s="306"/>
      <c r="D187" s="306"/>
      <c r="E187" s="306"/>
      <c r="F187" s="306"/>
      <c r="G187" s="306"/>
      <c r="H187" s="306"/>
      <c r="I187" s="306"/>
      <c r="J187" s="306"/>
      <c r="K187" s="435"/>
      <c r="L187" s="306"/>
      <c r="M187" s="306"/>
      <c r="N187" s="306"/>
      <c r="O187" s="306"/>
      <c r="P187" s="435"/>
      <c r="Q187" s="306"/>
      <c r="R187" s="306"/>
      <c r="S187" s="306"/>
      <c r="T187" s="306"/>
      <c r="U187" s="435"/>
      <c r="V187" s="306"/>
      <c r="W187" s="306"/>
      <c r="X187" s="306"/>
      <c r="Y187" s="306"/>
      <c r="Z187" s="435"/>
      <c r="AA187" s="306"/>
      <c r="AB187" s="306"/>
      <c r="AC187" s="306"/>
      <c r="AD187" s="306"/>
      <c r="AE187" s="435"/>
      <c r="AF187" s="306"/>
      <c r="AG187" s="306"/>
      <c r="AH187" s="306"/>
      <c r="AI187" s="306"/>
      <c r="AJ187" s="306"/>
      <c r="AK187" s="20"/>
      <c r="AL187" s="20"/>
      <c r="AM187" s="20"/>
      <c r="AN187" s="20"/>
      <c r="AO187" s="20"/>
      <c r="AP187" s="20"/>
      <c r="AQ187" s="20"/>
      <c r="AR187" s="20"/>
      <c r="AS187" s="20"/>
      <c r="AT187" s="20"/>
      <c r="AU187" s="20"/>
      <c r="AV187" s="20"/>
      <c r="AW187" s="20"/>
      <c r="AX187" s="20"/>
      <c r="AY187" s="20"/>
      <c r="AZ187" s="20"/>
      <c r="BA187" s="20"/>
      <c r="BB187" s="20"/>
      <c r="BC187" s="20"/>
      <c r="BD187" s="20"/>
    </row>
    <row r="188" spans="1:56" ht="15" customHeight="1" x14ac:dyDescent="0.2">
      <c r="A188" s="20"/>
      <c r="B188" s="20"/>
      <c r="C188" s="306"/>
      <c r="D188" s="306"/>
      <c r="E188" s="306"/>
      <c r="F188" s="306"/>
      <c r="G188" s="306"/>
      <c r="H188" s="306"/>
      <c r="I188" s="306"/>
      <c r="J188" s="306"/>
      <c r="K188" s="435"/>
      <c r="L188" s="306"/>
      <c r="M188" s="306"/>
      <c r="N188" s="306"/>
      <c r="O188" s="306"/>
      <c r="P188" s="435"/>
      <c r="Q188" s="306"/>
      <c r="R188" s="306"/>
      <c r="S188" s="306"/>
      <c r="T188" s="306"/>
      <c r="U188" s="435"/>
      <c r="V188" s="306"/>
      <c r="W188" s="306"/>
      <c r="X188" s="306"/>
      <c r="Y188" s="306"/>
      <c r="Z188" s="435"/>
      <c r="AA188" s="306"/>
      <c r="AB188" s="306"/>
      <c r="AC188" s="306"/>
      <c r="AD188" s="306"/>
      <c r="AE188" s="435"/>
      <c r="AF188" s="306"/>
      <c r="AG188" s="306"/>
      <c r="AH188" s="306"/>
      <c r="AI188" s="306"/>
      <c r="AJ188" s="306"/>
      <c r="AK188" s="20"/>
      <c r="AL188" s="20"/>
      <c r="AM188" s="20"/>
      <c r="AN188" s="20"/>
      <c r="AO188" s="20"/>
      <c r="AP188" s="20"/>
      <c r="AQ188" s="20"/>
      <c r="AR188" s="20"/>
      <c r="AS188" s="20"/>
      <c r="AT188" s="20"/>
      <c r="AU188" s="20"/>
      <c r="AV188" s="20"/>
      <c r="AW188" s="20"/>
      <c r="AX188" s="20"/>
      <c r="AY188" s="20"/>
      <c r="AZ188" s="20"/>
      <c r="BA188" s="20"/>
      <c r="BB188" s="20"/>
      <c r="BC188" s="20"/>
      <c r="BD188" s="20"/>
    </row>
    <row r="189" spans="1:56" ht="15" customHeight="1" x14ac:dyDescent="0.2">
      <c r="A189" s="20"/>
      <c r="B189" s="20"/>
      <c r="C189" s="306"/>
      <c r="D189" s="306"/>
      <c r="E189" s="306"/>
      <c r="F189" s="306"/>
      <c r="G189" s="306"/>
      <c r="H189" s="306"/>
      <c r="I189" s="306"/>
      <c r="J189" s="306"/>
      <c r="K189" s="435"/>
      <c r="L189" s="306"/>
      <c r="M189" s="306"/>
      <c r="N189" s="306"/>
      <c r="O189" s="306"/>
      <c r="P189" s="435"/>
      <c r="Q189" s="306"/>
      <c r="R189" s="306"/>
      <c r="S189" s="306"/>
      <c r="T189" s="306"/>
      <c r="U189" s="435"/>
      <c r="V189" s="306"/>
      <c r="W189" s="306"/>
      <c r="X189" s="306"/>
      <c r="Y189" s="306"/>
      <c r="Z189" s="435"/>
      <c r="AA189" s="306"/>
      <c r="AB189" s="306"/>
      <c r="AC189" s="306"/>
      <c r="AD189" s="306"/>
      <c r="AE189" s="435"/>
      <c r="AF189" s="306"/>
      <c r="AG189" s="306"/>
      <c r="AH189" s="306"/>
      <c r="AI189" s="306"/>
      <c r="AJ189" s="306"/>
      <c r="AK189" s="20"/>
      <c r="AL189" s="20"/>
      <c r="AM189" s="20"/>
      <c r="AN189" s="20"/>
      <c r="AO189" s="20"/>
      <c r="AP189" s="20"/>
      <c r="AQ189" s="20"/>
      <c r="AR189" s="20"/>
      <c r="AS189" s="20"/>
      <c r="AT189" s="20"/>
      <c r="AU189" s="20"/>
      <c r="AV189" s="20"/>
      <c r="AW189" s="20"/>
      <c r="AX189" s="20"/>
      <c r="AY189" s="20"/>
      <c r="AZ189" s="20"/>
      <c r="BA189" s="20"/>
      <c r="BB189" s="20"/>
      <c r="BC189" s="20"/>
      <c r="BD189" s="20"/>
    </row>
    <row r="190" spans="1:56" ht="15" customHeight="1" x14ac:dyDescent="0.2">
      <c r="A190" s="20"/>
      <c r="B190" s="20"/>
      <c r="C190" s="306"/>
      <c r="D190" s="306"/>
      <c r="E190" s="306"/>
      <c r="F190" s="306"/>
      <c r="G190" s="306"/>
      <c r="H190" s="306"/>
      <c r="I190" s="306"/>
      <c r="J190" s="306"/>
      <c r="K190" s="435"/>
      <c r="L190" s="306"/>
      <c r="M190" s="306"/>
      <c r="N190" s="306"/>
      <c r="O190" s="306"/>
      <c r="P190" s="435"/>
      <c r="Q190" s="306"/>
      <c r="R190" s="306"/>
      <c r="S190" s="306"/>
      <c r="T190" s="306"/>
      <c r="U190" s="435"/>
      <c r="V190" s="306"/>
      <c r="W190" s="306"/>
      <c r="X190" s="306"/>
      <c r="Y190" s="306"/>
      <c r="Z190" s="435"/>
      <c r="AA190" s="306"/>
      <c r="AB190" s="306"/>
      <c r="AC190" s="306"/>
      <c r="AD190" s="306"/>
      <c r="AE190" s="435"/>
      <c r="AF190" s="306"/>
      <c r="AG190" s="306"/>
      <c r="AH190" s="306"/>
      <c r="AI190" s="306"/>
      <c r="AJ190" s="306"/>
      <c r="AK190" s="20"/>
      <c r="AL190" s="20"/>
      <c r="AM190" s="20"/>
      <c r="AN190" s="20"/>
      <c r="AO190" s="20"/>
      <c r="AP190" s="20"/>
      <c r="AQ190" s="20"/>
      <c r="AR190" s="20"/>
      <c r="AS190" s="20"/>
      <c r="AT190" s="20"/>
      <c r="AU190" s="20"/>
      <c r="AV190" s="20"/>
      <c r="AW190" s="20"/>
      <c r="AX190" s="20"/>
      <c r="AY190" s="20"/>
      <c r="AZ190" s="20"/>
      <c r="BA190" s="20"/>
      <c r="BB190" s="20"/>
      <c r="BC190" s="20"/>
      <c r="BD190" s="20"/>
    </row>
    <row r="191" spans="1:56" ht="15" customHeight="1" x14ac:dyDescent="0.2">
      <c r="A191" s="20"/>
      <c r="B191" s="20"/>
      <c r="C191" s="306"/>
      <c r="D191" s="306"/>
      <c r="E191" s="306"/>
      <c r="F191" s="306"/>
      <c r="G191" s="306"/>
      <c r="H191" s="306"/>
      <c r="I191" s="306"/>
      <c r="J191" s="306"/>
      <c r="K191" s="435"/>
      <c r="L191" s="306"/>
      <c r="M191" s="306"/>
      <c r="N191" s="306"/>
      <c r="O191" s="306"/>
      <c r="P191" s="435"/>
      <c r="Q191" s="306"/>
      <c r="R191" s="306"/>
      <c r="S191" s="306"/>
      <c r="T191" s="306"/>
      <c r="U191" s="435"/>
      <c r="V191" s="306"/>
      <c r="W191" s="306"/>
      <c r="X191" s="306"/>
      <c r="Y191" s="306"/>
      <c r="Z191" s="435"/>
      <c r="AA191" s="306"/>
      <c r="AB191" s="306"/>
      <c r="AC191" s="306"/>
      <c r="AD191" s="306"/>
      <c r="AE191" s="435"/>
      <c r="AF191" s="306"/>
      <c r="AG191" s="306"/>
      <c r="AH191" s="306"/>
      <c r="AI191" s="306"/>
      <c r="AJ191" s="306"/>
      <c r="AK191" s="20"/>
      <c r="AL191" s="20"/>
      <c r="AM191" s="20"/>
      <c r="AN191" s="20"/>
      <c r="AO191" s="20"/>
      <c r="AP191" s="20"/>
      <c r="AQ191" s="20"/>
      <c r="AR191" s="20"/>
      <c r="AS191" s="20"/>
      <c r="AT191" s="20"/>
      <c r="AU191" s="20"/>
      <c r="AV191" s="20"/>
      <c r="AW191" s="20"/>
      <c r="AX191" s="20"/>
      <c r="AY191" s="20"/>
      <c r="AZ191" s="20"/>
      <c r="BA191" s="20"/>
      <c r="BB191" s="20"/>
      <c r="BC191" s="20"/>
      <c r="BD191" s="20"/>
    </row>
    <row r="192" spans="1:56" ht="15" customHeight="1" x14ac:dyDescent="0.2">
      <c r="A192" s="20"/>
      <c r="B192" s="20"/>
      <c r="C192" s="306"/>
      <c r="D192" s="306"/>
      <c r="E192" s="306"/>
      <c r="F192" s="306"/>
      <c r="G192" s="306"/>
      <c r="H192" s="306"/>
      <c r="I192" s="306"/>
      <c r="J192" s="306"/>
      <c r="K192" s="435"/>
      <c r="L192" s="306"/>
      <c r="M192" s="306"/>
      <c r="N192" s="306"/>
      <c r="O192" s="306"/>
      <c r="P192" s="435"/>
      <c r="Q192" s="306"/>
      <c r="R192" s="306"/>
      <c r="S192" s="306"/>
      <c r="T192" s="306"/>
      <c r="U192" s="435"/>
      <c r="V192" s="306"/>
      <c r="W192" s="306"/>
      <c r="X192" s="306"/>
      <c r="Y192" s="306"/>
      <c r="Z192" s="435"/>
      <c r="AA192" s="306"/>
      <c r="AB192" s="306"/>
      <c r="AC192" s="306"/>
      <c r="AD192" s="306"/>
      <c r="AE192" s="435"/>
      <c r="AF192" s="306"/>
      <c r="AG192" s="306"/>
      <c r="AH192" s="306"/>
      <c r="AI192" s="306"/>
      <c r="AJ192" s="306"/>
      <c r="AK192" s="20"/>
      <c r="AL192" s="20"/>
      <c r="AM192" s="20"/>
      <c r="AN192" s="20"/>
      <c r="AO192" s="20"/>
      <c r="AP192" s="20"/>
      <c r="AQ192" s="20"/>
      <c r="AR192" s="20"/>
      <c r="AS192" s="20"/>
      <c r="AT192" s="20"/>
      <c r="AU192" s="20"/>
      <c r="AV192" s="20"/>
      <c r="AW192" s="20"/>
      <c r="AX192" s="20"/>
      <c r="AY192" s="20"/>
      <c r="AZ192" s="20"/>
      <c r="BA192" s="20"/>
      <c r="BB192" s="20"/>
      <c r="BC192" s="20"/>
      <c r="BD192" s="20"/>
    </row>
    <row r="193" spans="1:56" ht="15" customHeight="1" x14ac:dyDescent="0.2">
      <c r="A193" s="20"/>
      <c r="B193" s="20"/>
      <c r="C193" s="306"/>
      <c r="D193" s="306"/>
      <c r="E193" s="306"/>
      <c r="F193" s="306"/>
      <c r="G193" s="306"/>
      <c r="H193" s="306"/>
      <c r="I193" s="306"/>
      <c r="J193" s="306"/>
      <c r="K193" s="435"/>
      <c r="L193" s="306"/>
      <c r="M193" s="306"/>
      <c r="N193" s="306"/>
      <c r="O193" s="306"/>
      <c r="P193" s="435"/>
      <c r="Q193" s="306"/>
      <c r="R193" s="306"/>
      <c r="S193" s="306"/>
      <c r="T193" s="306"/>
      <c r="U193" s="435"/>
      <c r="V193" s="306"/>
      <c r="W193" s="306"/>
      <c r="X193" s="306"/>
      <c r="Y193" s="306"/>
      <c r="Z193" s="435"/>
      <c r="AA193" s="306"/>
      <c r="AB193" s="306"/>
      <c r="AC193" s="306"/>
      <c r="AD193" s="306"/>
      <c r="AE193" s="435"/>
      <c r="AF193" s="306"/>
      <c r="AG193" s="306"/>
      <c r="AH193" s="306"/>
      <c r="AI193" s="306"/>
      <c r="AJ193" s="306"/>
      <c r="AK193" s="20"/>
      <c r="AL193" s="20"/>
      <c r="AM193" s="20"/>
      <c r="AN193" s="20"/>
      <c r="AO193" s="20"/>
      <c r="AP193" s="20"/>
      <c r="AQ193" s="20"/>
      <c r="AR193" s="20"/>
      <c r="AS193" s="20"/>
      <c r="AT193" s="20"/>
      <c r="AU193" s="20"/>
      <c r="AV193" s="20"/>
      <c r="AW193" s="20"/>
      <c r="AX193" s="20"/>
      <c r="AY193" s="20"/>
      <c r="AZ193" s="20"/>
      <c r="BA193" s="20"/>
      <c r="BB193" s="20"/>
      <c r="BC193" s="20"/>
      <c r="BD193" s="20"/>
    </row>
    <row r="194" spans="1:56" ht="15" customHeight="1" x14ac:dyDescent="0.2">
      <c r="A194" s="20"/>
      <c r="B194" s="20"/>
      <c r="C194" s="306"/>
      <c r="D194" s="306"/>
      <c r="E194" s="306"/>
      <c r="F194" s="306"/>
      <c r="G194" s="306"/>
      <c r="H194" s="306"/>
      <c r="I194" s="306"/>
      <c r="J194" s="306"/>
      <c r="K194" s="435"/>
      <c r="L194" s="306"/>
      <c r="M194" s="306"/>
      <c r="N194" s="306"/>
      <c r="O194" s="306"/>
      <c r="P194" s="435"/>
      <c r="Q194" s="306"/>
      <c r="R194" s="306"/>
      <c r="S194" s="306"/>
      <c r="T194" s="306"/>
      <c r="U194" s="435"/>
      <c r="V194" s="306"/>
      <c r="W194" s="306"/>
      <c r="X194" s="306"/>
      <c r="Y194" s="306"/>
      <c r="Z194" s="435"/>
      <c r="AA194" s="306"/>
      <c r="AB194" s="306"/>
      <c r="AC194" s="306"/>
      <c r="AD194" s="306"/>
      <c r="AE194" s="435"/>
      <c r="AF194" s="306"/>
      <c r="AG194" s="306"/>
      <c r="AH194" s="306"/>
      <c r="AI194" s="306"/>
      <c r="AJ194" s="306"/>
      <c r="AK194" s="20"/>
      <c r="AL194" s="20"/>
      <c r="AM194" s="20"/>
      <c r="AN194" s="20"/>
      <c r="AO194" s="20"/>
      <c r="AP194" s="20"/>
      <c r="AQ194" s="20"/>
      <c r="AR194" s="20"/>
      <c r="AS194" s="20"/>
      <c r="AT194" s="20"/>
      <c r="AU194" s="20"/>
      <c r="AV194" s="20"/>
      <c r="AW194" s="20"/>
      <c r="AX194" s="20"/>
      <c r="AY194" s="20"/>
      <c r="AZ194" s="20"/>
      <c r="BA194" s="20"/>
      <c r="BB194" s="20"/>
      <c r="BC194" s="20"/>
      <c r="BD194" s="20"/>
    </row>
    <row r="195" spans="1:56" ht="15" customHeight="1" x14ac:dyDescent="0.2">
      <c r="A195" s="20"/>
      <c r="B195" s="20"/>
      <c r="C195" s="306"/>
      <c r="D195" s="306"/>
      <c r="E195" s="306"/>
      <c r="F195" s="306"/>
      <c r="G195" s="306"/>
      <c r="H195" s="306"/>
      <c r="I195" s="306"/>
      <c r="J195" s="306"/>
      <c r="K195" s="435"/>
      <c r="L195" s="306"/>
      <c r="M195" s="306"/>
      <c r="N195" s="306"/>
      <c r="O195" s="306"/>
      <c r="P195" s="435"/>
      <c r="Q195" s="306"/>
      <c r="R195" s="306"/>
      <c r="S195" s="306"/>
      <c r="T195" s="306"/>
      <c r="U195" s="435"/>
      <c r="V195" s="306"/>
      <c r="W195" s="306"/>
      <c r="X195" s="306"/>
      <c r="Y195" s="306"/>
      <c r="Z195" s="435"/>
      <c r="AA195" s="306"/>
      <c r="AB195" s="306"/>
      <c r="AC195" s="306"/>
      <c r="AD195" s="306"/>
      <c r="AE195" s="435"/>
      <c r="AF195" s="306"/>
      <c r="AG195" s="306"/>
      <c r="AH195" s="306"/>
      <c r="AI195" s="306"/>
      <c r="AJ195" s="306"/>
      <c r="AK195" s="20"/>
      <c r="AL195" s="20"/>
      <c r="AM195" s="20"/>
      <c r="AN195" s="20"/>
      <c r="AO195" s="20"/>
      <c r="AP195" s="20"/>
      <c r="AQ195" s="20"/>
      <c r="AR195" s="20"/>
      <c r="AS195" s="20"/>
      <c r="AT195" s="20"/>
      <c r="AU195" s="20"/>
      <c r="AV195" s="20"/>
      <c r="AW195" s="20"/>
      <c r="AX195" s="20"/>
      <c r="AY195" s="20"/>
      <c r="AZ195" s="20"/>
      <c r="BA195" s="20"/>
      <c r="BB195" s="20"/>
      <c r="BC195" s="20"/>
      <c r="BD195" s="20"/>
    </row>
    <row r="196" spans="1:56" ht="15" customHeight="1" x14ac:dyDescent="0.2">
      <c r="A196" s="20"/>
      <c r="B196" s="20"/>
      <c r="C196" s="306"/>
      <c r="D196" s="306"/>
      <c r="E196" s="306"/>
      <c r="F196" s="306"/>
      <c r="G196" s="306"/>
      <c r="H196" s="306"/>
      <c r="I196" s="306"/>
      <c r="J196" s="306"/>
      <c r="K196" s="435"/>
      <c r="L196" s="306"/>
      <c r="M196" s="306"/>
      <c r="N196" s="306"/>
      <c r="O196" s="306"/>
      <c r="P196" s="435"/>
      <c r="Q196" s="306"/>
      <c r="R196" s="306"/>
      <c r="S196" s="306"/>
      <c r="T196" s="306"/>
      <c r="U196" s="435"/>
      <c r="V196" s="306"/>
      <c r="W196" s="306"/>
      <c r="X196" s="306"/>
      <c r="Y196" s="306"/>
      <c r="Z196" s="435"/>
      <c r="AA196" s="306"/>
      <c r="AB196" s="306"/>
      <c r="AC196" s="306"/>
      <c r="AD196" s="306"/>
      <c r="AE196" s="435"/>
      <c r="AF196" s="306"/>
      <c r="AG196" s="306"/>
      <c r="AH196" s="306"/>
      <c r="AI196" s="306"/>
      <c r="AJ196" s="306"/>
      <c r="AK196" s="20"/>
      <c r="AL196" s="20"/>
      <c r="AM196" s="20"/>
      <c r="AN196" s="20"/>
      <c r="AO196" s="20"/>
      <c r="AP196" s="20"/>
      <c r="AQ196" s="20"/>
      <c r="AR196" s="20"/>
      <c r="AS196" s="20"/>
      <c r="AT196" s="20"/>
      <c r="AU196" s="20"/>
      <c r="AV196" s="20"/>
      <c r="AW196" s="20"/>
      <c r="AX196" s="20"/>
      <c r="AY196" s="20"/>
      <c r="AZ196" s="20"/>
      <c r="BA196" s="20"/>
      <c r="BB196" s="20"/>
      <c r="BC196" s="20"/>
      <c r="BD196" s="20"/>
    </row>
    <row r="197" spans="1:56" ht="15" customHeight="1" x14ac:dyDescent="0.2">
      <c r="A197" s="20"/>
      <c r="B197" s="20"/>
      <c r="C197" s="306"/>
      <c r="D197" s="306"/>
      <c r="E197" s="306"/>
      <c r="F197" s="306"/>
      <c r="G197" s="306"/>
      <c r="H197" s="306"/>
      <c r="I197" s="306"/>
      <c r="J197" s="306"/>
      <c r="K197" s="435"/>
      <c r="L197" s="306"/>
      <c r="M197" s="306"/>
      <c r="N197" s="306"/>
      <c r="O197" s="306"/>
      <c r="P197" s="435"/>
      <c r="Q197" s="306"/>
      <c r="R197" s="306"/>
      <c r="S197" s="306"/>
      <c r="T197" s="306"/>
      <c r="U197" s="435"/>
      <c r="V197" s="306"/>
      <c r="W197" s="306"/>
      <c r="X197" s="306"/>
      <c r="Y197" s="306"/>
      <c r="Z197" s="435"/>
      <c r="AA197" s="306"/>
      <c r="AB197" s="306"/>
      <c r="AC197" s="306"/>
      <c r="AD197" s="306"/>
      <c r="AE197" s="435"/>
      <c r="AF197" s="306"/>
      <c r="AG197" s="306"/>
      <c r="AH197" s="306"/>
      <c r="AI197" s="306"/>
      <c r="AJ197" s="306"/>
      <c r="AK197" s="20"/>
      <c r="AL197" s="20"/>
      <c r="AM197" s="20"/>
      <c r="AN197" s="20"/>
      <c r="AO197" s="20"/>
      <c r="AP197" s="20"/>
      <c r="AQ197" s="20"/>
      <c r="AR197" s="20"/>
      <c r="AS197" s="20"/>
      <c r="AT197" s="20"/>
      <c r="AU197" s="20"/>
      <c r="AV197" s="20"/>
      <c r="AW197" s="20"/>
      <c r="AX197" s="20"/>
      <c r="AY197" s="20"/>
      <c r="AZ197" s="20"/>
      <c r="BA197" s="20"/>
      <c r="BB197" s="20"/>
      <c r="BC197" s="20"/>
      <c r="BD197" s="20"/>
    </row>
    <row r="198" spans="1:56" ht="15" customHeight="1" x14ac:dyDescent="0.2">
      <c r="A198" s="20"/>
      <c r="B198" s="20"/>
      <c r="C198" s="306"/>
      <c r="D198" s="306"/>
      <c r="E198" s="306"/>
      <c r="F198" s="306"/>
      <c r="G198" s="306"/>
      <c r="H198" s="306"/>
      <c r="I198" s="306"/>
      <c r="J198" s="306"/>
      <c r="K198" s="435"/>
      <c r="L198" s="306"/>
      <c r="M198" s="306"/>
      <c r="N198" s="306"/>
      <c r="O198" s="306"/>
      <c r="P198" s="435"/>
      <c r="Q198" s="306"/>
      <c r="R198" s="306"/>
      <c r="S198" s="306"/>
      <c r="T198" s="306"/>
      <c r="U198" s="435"/>
      <c r="V198" s="306"/>
      <c r="W198" s="306"/>
      <c r="X198" s="306"/>
      <c r="Y198" s="306"/>
      <c r="Z198" s="435"/>
      <c r="AA198" s="306"/>
      <c r="AB198" s="306"/>
      <c r="AC198" s="306"/>
      <c r="AD198" s="306"/>
      <c r="AE198" s="435"/>
      <c r="AF198" s="306"/>
      <c r="AG198" s="306"/>
      <c r="AH198" s="306"/>
      <c r="AI198" s="306"/>
      <c r="AJ198" s="306"/>
      <c r="AK198" s="20"/>
      <c r="AL198" s="20"/>
      <c r="AM198" s="20"/>
      <c r="AN198" s="20"/>
      <c r="AO198" s="20"/>
      <c r="AP198" s="20"/>
      <c r="AQ198" s="20"/>
      <c r="AR198" s="20"/>
      <c r="AS198" s="20"/>
      <c r="AT198" s="20"/>
      <c r="AU198" s="20"/>
      <c r="AV198" s="20"/>
      <c r="AW198" s="20"/>
      <c r="AX198" s="20"/>
      <c r="AY198" s="20"/>
      <c r="AZ198" s="20"/>
      <c r="BA198" s="20"/>
      <c r="BB198" s="20"/>
      <c r="BC198" s="20"/>
      <c r="BD198" s="20"/>
    </row>
    <row r="199" spans="1:56" ht="15" customHeight="1" x14ac:dyDescent="0.2">
      <c r="A199" s="20"/>
      <c r="B199" s="20"/>
      <c r="C199" s="306"/>
      <c r="D199" s="306"/>
      <c r="E199" s="306"/>
      <c r="F199" s="306"/>
      <c r="G199" s="306"/>
      <c r="H199" s="306"/>
      <c r="I199" s="306"/>
      <c r="J199" s="306"/>
      <c r="K199" s="435"/>
      <c r="L199" s="306"/>
      <c r="M199" s="306"/>
      <c r="N199" s="306"/>
      <c r="O199" s="306"/>
      <c r="P199" s="435"/>
      <c r="Q199" s="306"/>
      <c r="R199" s="306"/>
      <c r="S199" s="306"/>
      <c r="T199" s="306"/>
      <c r="U199" s="435"/>
      <c r="V199" s="306"/>
      <c r="W199" s="306"/>
      <c r="X199" s="306"/>
      <c r="Y199" s="306"/>
      <c r="Z199" s="435"/>
      <c r="AA199" s="306"/>
      <c r="AB199" s="306"/>
      <c r="AC199" s="306"/>
      <c r="AD199" s="306"/>
      <c r="AE199" s="435"/>
      <c r="AF199" s="306"/>
      <c r="AG199" s="306"/>
      <c r="AH199" s="306"/>
      <c r="AI199" s="306"/>
      <c r="AJ199" s="306"/>
      <c r="AK199" s="20"/>
      <c r="AL199" s="20"/>
      <c r="AM199" s="20"/>
      <c r="AN199" s="20"/>
      <c r="AO199" s="20"/>
      <c r="AP199" s="20"/>
      <c r="AQ199" s="20"/>
      <c r="AR199" s="20"/>
      <c r="AS199" s="20"/>
      <c r="AT199" s="20"/>
      <c r="AU199" s="20"/>
      <c r="AV199" s="20"/>
      <c r="AW199" s="20"/>
      <c r="AX199" s="20"/>
      <c r="AY199" s="20"/>
      <c r="AZ199" s="20"/>
      <c r="BA199" s="20"/>
      <c r="BB199" s="20"/>
      <c r="BC199" s="20"/>
      <c r="BD199" s="20"/>
    </row>
    <row r="200" spans="1:56" ht="15" customHeight="1" x14ac:dyDescent="0.2">
      <c r="A200" s="20"/>
      <c r="B200" s="20"/>
      <c r="C200" s="306"/>
      <c r="D200" s="306"/>
      <c r="E200" s="306"/>
      <c r="F200" s="306"/>
      <c r="G200" s="306"/>
      <c r="H200" s="306"/>
      <c r="I200" s="306"/>
      <c r="J200" s="306"/>
      <c r="K200" s="435"/>
      <c r="L200" s="306"/>
      <c r="M200" s="306"/>
      <c r="N200" s="306"/>
      <c r="O200" s="306"/>
      <c r="P200" s="435"/>
      <c r="Q200" s="306"/>
      <c r="R200" s="306"/>
      <c r="S200" s="306"/>
      <c r="T200" s="306"/>
      <c r="U200" s="435"/>
      <c r="V200" s="306"/>
      <c r="W200" s="306"/>
      <c r="X200" s="306"/>
      <c r="Y200" s="306"/>
      <c r="Z200" s="435"/>
      <c r="AA200" s="306"/>
      <c r="AB200" s="306"/>
      <c r="AC200" s="306"/>
      <c r="AD200" s="306"/>
      <c r="AE200" s="435"/>
      <c r="AF200" s="306"/>
      <c r="AG200" s="306"/>
      <c r="AH200" s="306"/>
      <c r="AI200" s="306"/>
      <c r="AJ200" s="306"/>
      <c r="AK200" s="20"/>
      <c r="AL200" s="20"/>
      <c r="AM200" s="20"/>
      <c r="AN200" s="20"/>
      <c r="AO200" s="20"/>
      <c r="AP200" s="20"/>
      <c r="AQ200" s="20"/>
      <c r="AR200" s="20"/>
      <c r="AS200" s="20"/>
      <c r="AT200" s="20"/>
      <c r="AU200" s="20"/>
      <c r="AV200" s="20"/>
      <c r="AW200" s="20"/>
      <c r="AX200" s="20"/>
      <c r="AY200" s="20"/>
      <c r="AZ200" s="20"/>
      <c r="BA200" s="20"/>
      <c r="BB200" s="20"/>
      <c r="BC200" s="20"/>
      <c r="BD200" s="20"/>
    </row>
    <row r="201" spans="1:56" ht="15" customHeight="1" x14ac:dyDescent="0.2">
      <c r="A201" s="20"/>
      <c r="B201" s="20"/>
      <c r="C201" s="306"/>
      <c r="D201" s="306"/>
      <c r="E201" s="306"/>
      <c r="F201" s="306"/>
      <c r="G201" s="306"/>
      <c r="H201" s="306"/>
      <c r="I201" s="306"/>
      <c r="J201" s="306"/>
      <c r="K201" s="435"/>
      <c r="L201" s="306"/>
      <c r="M201" s="306"/>
      <c r="N201" s="306"/>
      <c r="O201" s="306"/>
      <c r="P201" s="435"/>
      <c r="Q201" s="306"/>
      <c r="R201" s="306"/>
      <c r="S201" s="306"/>
      <c r="T201" s="306"/>
      <c r="U201" s="435"/>
      <c r="V201" s="306"/>
      <c r="W201" s="306"/>
      <c r="X201" s="306"/>
      <c r="Y201" s="306"/>
      <c r="Z201" s="435"/>
      <c r="AA201" s="306"/>
      <c r="AB201" s="306"/>
      <c r="AC201" s="306"/>
      <c r="AD201" s="306"/>
      <c r="AE201" s="435"/>
      <c r="AF201" s="306"/>
      <c r="AG201" s="306"/>
      <c r="AH201" s="306"/>
      <c r="AI201" s="306"/>
      <c r="AJ201" s="306"/>
      <c r="AK201" s="20"/>
      <c r="AL201" s="20"/>
      <c r="AM201" s="20"/>
      <c r="AN201" s="20"/>
      <c r="AO201" s="20"/>
      <c r="AP201" s="20"/>
      <c r="AQ201" s="20"/>
      <c r="AR201" s="20"/>
      <c r="AS201" s="20"/>
      <c r="AT201" s="20"/>
      <c r="AU201" s="20"/>
      <c r="AV201" s="20"/>
      <c r="AW201" s="20"/>
      <c r="AX201" s="20"/>
      <c r="AY201" s="20"/>
      <c r="AZ201" s="20"/>
      <c r="BA201" s="20"/>
      <c r="BB201" s="20"/>
      <c r="BC201" s="20"/>
      <c r="BD201" s="20"/>
    </row>
    <row r="202" spans="1:56" ht="15" customHeight="1" x14ac:dyDescent="0.2">
      <c r="A202" s="20"/>
      <c r="B202" s="20"/>
      <c r="C202" s="306"/>
      <c r="D202" s="306"/>
      <c r="E202" s="306"/>
      <c r="F202" s="306"/>
      <c r="G202" s="306"/>
      <c r="H202" s="306"/>
      <c r="I202" s="306"/>
      <c r="J202" s="306"/>
      <c r="K202" s="435"/>
      <c r="L202" s="306"/>
      <c r="M202" s="306"/>
      <c r="N202" s="306"/>
      <c r="O202" s="306"/>
      <c r="P202" s="435"/>
      <c r="Q202" s="306"/>
      <c r="R202" s="306"/>
      <c r="S202" s="306"/>
      <c r="T202" s="306"/>
      <c r="U202" s="435"/>
      <c r="V202" s="306"/>
      <c r="W202" s="306"/>
      <c r="X202" s="306"/>
      <c r="Y202" s="306"/>
      <c r="Z202" s="435"/>
      <c r="AA202" s="306"/>
      <c r="AB202" s="306"/>
      <c r="AC202" s="306"/>
      <c r="AD202" s="306"/>
      <c r="AE202" s="435"/>
      <c r="AF202" s="306"/>
      <c r="AG202" s="306"/>
      <c r="AH202" s="306"/>
      <c r="AI202" s="306"/>
      <c r="AJ202" s="306"/>
      <c r="AK202" s="20"/>
      <c r="AL202" s="20"/>
      <c r="AM202" s="20"/>
      <c r="AN202" s="20"/>
      <c r="AO202" s="20"/>
      <c r="AP202" s="20"/>
      <c r="AQ202" s="20"/>
      <c r="AR202" s="20"/>
      <c r="AS202" s="20"/>
      <c r="AT202" s="20"/>
      <c r="AU202" s="20"/>
      <c r="AV202" s="20"/>
      <c r="AW202" s="20"/>
      <c r="AX202" s="20"/>
      <c r="AY202" s="20"/>
      <c r="AZ202" s="20"/>
      <c r="BA202" s="20"/>
      <c r="BB202" s="20"/>
      <c r="BC202" s="20"/>
      <c r="BD202" s="20"/>
    </row>
    <row r="203" spans="1:56" ht="15" customHeight="1" x14ac:dyDescent="0.2">
      <c r="A203" s="20"/>
      <c r="B203" s="20"/>
      <c r="C203" s="306"/>
      <c r="D203" s="306"/>
      <c r="E203" s="306"/>
      <c r="F203" s="306"/>
      <c r="G203" s="306"/>
      <c r="H203" s="306"/>
      <c r="I203" s="306"/>
      <c r="J203" s="306"/>
      <c r="K203" s="435"/>
      <c r="L203" s="306"/>
      <c r="M203" s="306"/>
      <c r="N203" s="306"/>
      <c r="O203" s="306"/>
      <c r="P203" s="435"/>
      <c r="Q203" s="306"/>
      <c r="R203" s="306"/>
      <c r="S203" s="306"/>
      <c r="T203" s="306"/>
      <c r="U203" s="435"/>
      <c r="V203" s="306"/>
      <c r="W203" s="306"/>
      <c r="X203" s="306"/>
      <c r="Y203" s="306"/>
      <c r="Z203" s="435"/>
      <c r="AA203" s="306"/>
      <c r="AB203" s="306"/>
      <c r="AC203" s="306"/>
      <c r="AD203" s="306"/>
      <c r="AE203" s="435"/>
      <c r="AF203" s="306"/>
      <c r="AG203" s="306"/>
      <c r="AH203" s="306"/>
      <c r="AI203" s="306"/>
      <c r="AJ203" s="306"/>
      <c r="AK203" s="20"/>
      <c r="AL203" s="20"/>
      <c r="AM203" s="20"/>
      <c r="AN203" s="20"/>
      <c r="AO203" s="20"/>
      <c r="AP203" s="20"/>
      <c r="AQ203" s="20"/>
      <c r="AR203" s="20"/>
      <c r="AS203" s="20"/>
      <c r="AT203" s="20"/>
      <c r="AU203" s="20"/>
      <c r="AV203" s="20"/>
      <c r="AW203" s="20"/>
      <c r="AX203" s="20"/>
      <c r="AY203" s="20"/>
      <c r="AZ203" s="20"/>
      <c r="BA203" s="20"/>
      <c r="BB203" s="20"/>
      <c r="BC203" s="20"/>
      <c r="BD203" s="20"/>
    </row>
    <row r="204" spans="1:56" ht="15" customHeight="1" x14ac:dyDescent="0.2">
      <c r="A204" s="20"/>
      <c r="B204" s="20"/>
      <c r="C204" s="306"/>
      <c r="D204" s="306"/>
      <c r="E204" s="306"/>
      <c r="F204" s="306"/>
      <c r="G204" s="306"/>
      <c r="H204" s="306"/>
      <c r="I204" s="306"/>
      <c r="J204" s="306"/>
      <c r="K204" s="435"/>
      <c r="L204" s="306"/>
      <c r="M204" s="306"/>
      <c r="N204" s="306"/>
      <c r="O204" s="306"/>
      <c r="P204" s="435"/>
      <c r="Q204" s="306"/>
      <c r="R204" s="306"/>
      <c r="S204" s="306"/>
      <c r="T204" s="306"/>
      <c r="U204" s="435"/>
      <c r="V204" s="306"/>
      <c r="W204" s="306"/>
      <c r="X204" s="306"/>
      <c r="Y204" s="306"/>
      <c r="Z204" s="435"/>
      <c r="AA204" s="306"/>
      <c r="AB204" s="306"/>
      <c r="AC204" s="306"/>
      <c r="AD204" s="306"/>
      <c r="AE204" s="435"/>
      <c r="AF204" s="306"/>
      <c r="AG204" s="306"/>
      <c r="AH204" s="306"/>
      <c r="AI204" s="306"/>
      <c r="AJ204" s="306"/>
      <c r="AK204" s="20"/>
      <c r="AL204" s="20"/>
      <c r="AM204" s="20"/>
      <c r="AN204" s="20"/>
      <c r="AO204" s="20"/>
      <c r="AP204" s="20"/>
      <c r="AQ204" s="20"/>
      <c r="AR204" s="20"/>
      <c r="AS204" s="20"/>
      <c r="AT204" s="20"/>
      <c r="AU204" s="20"/>
      <c r="AV204" s="20"/>
      <c r="AW204" s="20"/>
      <c r="AX204" s="20"/>
      <c r="AY204" s="20"/>
      <c r="AZ204" s="20"/>
      <c r="BA204" s="20"/>
      <c r="BB204" s="20"/>
      <c r="BC204" s="20"/>
      <c r="BD204" s="20"/>
    </row>
    <row r="205" spans="1:56" ht="15" customHeight="1" x14ac:dyDescent="0.2">
      <c r="A205" s="20"/>
      <c r="B205" s="20"/>
      <c r="C205" s="306"/>
      <c r="D205" s="306"/>
      <c r="E205" s="306"/>
      <c r="F205" s="306"/>
      <c r="G205" s="306"/>
      <c r="H205" s="306"/>
      <c r="I205" s="306"/>
      <c r="J205" s="306"/>
      <c r="K205" s="435"/>
      <c r="L205" s="306"/>
      <c r="M205" s="306"/>
      <c r="N205" s="306"/>
      <c r="O205" s="306"/>
      <c r="P205" s="435"/>
      <c r="Q205" s="306"/>
      <c r="R205" s="306"/>
      <c r="S205" s="306"/>
      <c r="T205" s="306"/>
      <c r="U205" s="435"/>
      <c r="V205" s="306"/>
      <c r="W205" s="306"/>
      <c r="X205" s="306"/>
      <c r="Y205" s="306"/>
      <c r="Z205" s="435"/>
      <c r="AA205" s="306"/>
      <c r="AB205" s="306"/>
      <c r="AC205" s="306"/>
      <c r="AD205" s="306"/>
      <c r="AE205" s="435"/>
      <c r="AF205" s="306"/>
      <c r="AG205" s="306"/>
      <c r="AH205" s="306"/>
      <c r="AI205" s="306"/>
      <c r="AJ205" s="306"/>
      <c r="AK205" s="20"/>
      <c r="AL205" s="20"/>
      <c r="AM205" s="20"/>
      <c r="AN205" s="20"/>
      <c r="AO205" s="20"/>
      <c r="AP205" s="20"/>
      <c r="AQ205" s="20"/>
      <c r="AR205" s="20"/>
      <c r="AS205" s="20"/>
      <c r="AT205" s="20"/>
      <c r="AU205" s="20"/>
      <c r="AV205" s="20"/>
      <c r="AW205" s="20"/>
      <c r="AX205" s="20"/>
      <c r="AY205" s="20"/>
      <c r="AZ205" s="20"/>
      <c r="BA205" s="20"/>
      <c r="BB205" s="20"/>
      <c r="BC205" s="20"/>
      <c r="BD205" s="20"/>
    </row>
    <row r="206" spans="1:56" ht="15" customHeight="1" x14ac:dyDescent="0.2">
      <c r="A206" s="20"/>
      <c r="B206" s="20"/>
      <c r="C206" s="306"/>
      <c r="D206" s="306"/>
      <c r="E206" s="306"/>
      <c r="F206" s="306"/>
      <c r="G206" s="306"/>
      <c r="H206" s="306"/>
      <c r="I206" s="306"/>
      <c r="J206" s="306"/>
      <c r="K206" s="435"/>
      <c r="L206" s="306"/>
      <c r="M206" s="306"/>
      <c r="N206" s="306"/>
      <c r="O206" s="306"/>
      <c r="P206" s="435"/>
      <c r="Q206" s="306"/>
      <c r="R206" s="306"/>
      <c r="S206" s="306"/>
      <c r="T206" s="306"/>
      <c r="U206" s="435"/>
      <c r="V206" s="306"/>
      <c r="W206" s="306"/>
      <c r="X206" s="306"/>
      <c r="Y206" s="306"/>
      <c r="Z206" s="435"/>
      <c r="AA206" s="306"/>
      <c r="AB206" s="306"/>
      <c r="AC206" s="306"/>
      <c r="AD206" s="306"/>
      <c r="AE206" s="435"/>
      <c r="AF206" s="306"/>
      <c r="AG206" s="306"/>
      <c r="AH206" s="306"/>
      <c r="AI206" s="306"/>
      <c r="AJ206" s="306"/>
      <c r="AK206" s="20"/>
      <c r="AL206" s="20"/>
      <c r="AM206" s="20"/>
      <c r="AN206" s="20"/>
      <c r="AO206" s="20"/>
      <c r="AP206" s="20"/>
      <c r="AQ206" s="20"/>
      <c r="AR206" s="20"/>
      <c r="AS206" s="20"/>
      <c r="AT206" s="20"/>
      <c r="AU206" s="20"/>
      <c r="AV206" s="20"/>
      <c r="AW206" s="20"/>
      <c r="AX206" s="20"/>
      <c r="AY206" s="20"/>
      <c r="AZ206" s="20"/>
      <c r="BA206" s="20"/>
      <c r="BB206" s="20"/>
      <c r="BC206" s="20"/>
      <c r="BD206" s="20"/>
    </row>
    <row r="207" spans="1:56" ht="15" customHeight="1" x14ac:dyDescent="0.2">
      <c r="A207" s="20"/>
      <c r="B207" s="20"/>
      <c r="C207" s="306"/>
      <c r="D207" s="306"/>
      <c r="E207" s="306"/>
      <c r="F207" s="306"/>
      <c r="G207" s="306"/>
      <c r="H207" s="306"/>
      <c r="I207" s="306"/>
      <c r="J207" s="306"/>
      <c r="K207" s="435"/>
      <c r="L207" s="306"/>
      <c r="M207" s="306"/>
      <c r="N207" s="306"/>
      <c r="O207" s="306"/>
      <c r="P207" s="435"/>
      <c r="Q207" s="306"/>
      <c r="R207" s="306"/>
      <c r="S207" s="306"/>
      <c r="T207" s="306"/>
      <c r="U207" s="435"/>
      <c r="V207" s="306"/>
      <c r="W207" s="306"/>
      <c r="X207" s="306"/>
      <c r="Y207" s="306"/>
      <c r="Z207" s="435"/>
      <c r="AA207" s="306"/>
      <c r="AB207" s="306"/>
      <c r="AC207" s="306"/>
      <c r="AD207" s="306"/>
      <c r="AE207" s="435"/>
      <c r="AF207" s="306"/>
      <c r="AG207" s="306"/>
      <c r="AH207" s="306"/>
      <c r="AI207" s="306"/>
      <c r="AJ207" s="306"/>
      <c r="AK207" s="20"/>
      <c r="AL207" s="20"/>
      <c r="AM207" s="20"/>
      <c r="AN207" s="20"/>
      <c r="AO207" s="20"/>
      <c r="AP207" s="20"/>
      <c r="AQ207" s="20"/>
      <c r="AR207" s="20"/>
      <c r="AS207" s="20"/>
      <c r="AT207" s="20"/>
      <c r="AU207" s="20"/>
      <c r="AV207" s="20"/>
      <c r="AW207" s="20"/>
      <c r="AX207" s="20"/>
      <c r="AY207" s="20"/>
      <c r="AZ207" s="20"/>
      <c r="BA207" s="20"/>
      <c r="BB207" s="20"/>
      <c r="BC207" s="20"/>
      <c r="BD207" s="20"/>
    </row>
    <row r="208" spans="1:56" ht="15" customHeight="1" x14ac:dyDescent="0.2">
      <c r="A208" s="20"/>
      <c r="B208" s="20"/>
      <c r="C208" s="306"/>
      <c r="D208" s="306"/>
      <c r="E208" s="306"/>
      <c r="F208" s="306"/>
      <c r="G208" s="306"/>
      <c r="H208" s="306"/>
      <c r="I208" s="306"/>
      <c r="J208" s="306"/>
      <c r="K208" s="435"/>
      <c r="L208" s="306"/>
      <c r="M208" s="306"/>
      <c r="N208" s="306"/>
      <c r="O208" s="306"/>
      <c r="P208" s="435"/>
      <c r="Q208" s="306"/>
      <c r="R208" s="306"/>
      <c r="S208" s="306"/>
      <c r="T208" s="306"/>
      <c r="U208" s="435"/>
      <c r="V208" s="306"/>
      <c r="W208" s="306"/>
      <c r="X208" s="306"/>
      <c r="Y208" s="306"/>
      <c r="Z208" s="435"/>
      <c r="AA208" s="306"/>
      <c r="AB208" s="306"/>
      <c r="AC208" s="306"/>
      <c r="AD208" s="306"/>
      <c r="AE208" s="435"/>
      <c r="AF208" s="306"/>
      <c r="AG208" s="306"/>
      <c r="AH208" s="306"/>
      <c r="AI208" s="306"/>
      <c r="AJ208" s="306"/>
      <c r="AK208" s="20"/>
      <c r="AL208" s="20"/>
      <c r="AM208" s="20"/>
      <c r="AN208" s="20"/>
      <c r="AO208" s="20"/>
      <c r="AP208" s="20"/>
      <c r="AQ208" s="20"/>
      <c r="AR208" s="20"/>
      <c r="AS208" s="20"/>
      <c r="AT208" s="20"/>
      <c r="AU208" s="20"/>
      <c r="AV208" s="20"/>
      <c r="AW208" s="20"/>
      <c r="AX208" s="20"/>
      <c r="AY208" s="20"/>
      <c r="AZ208" s="20"/>
      <c r="BA208" s="20"/>
      <c r="BB208" s="20"/>
      <c r="BC208" s="20"/>
      <c r="BD208" s="20"/>
    </row>
    <row r="209" spans="1:56" ht="15" customHeight="1" x14ac:dyDescent="0.2">
      <c r="A209" s="20"/>
      <c r="B209" s="20"/>
      <c r="C209" s="306"/>
      <c r="D209" s="306"/>
      <c r="E209" s="306"/>
      <c r="F209" s="306"/>
      <c r="G209" s="306"/>
      <c r="H209" s="306"/>
      <c r="I209" s="306"/>
      <c r="J209" s="306"/>
      <c r="K209" s="435"/>
      <c r="L209" s="306"/>
      <c r="M209" s="306"/>
      <c r="N209" s="306"/>
      <c r="O209" s="306"/>
      <c r="P209" s="435"/>
      <c r="Q209" s="306"/>
      <c r="R209" s="306"/>
      <c r="S209" s="306"/>
      <c r="T209" s="306"/>
      <c r="U209" s="435"/>
      <c r="V209" s="306"/>
      <c r="W209" s="306"/>
      <c r="X209" s="306"/>
      <c r="Y209" s="306"/>
      <c r="Z209" s="435"/>
      <c r="AA209" s="306"/>
      <c r="AB209" s="306"/>
      <c r="AC209" s="306"/>
      <c r="AD209" s="306"/>
      <c r="AE209" s="435"/>
      <c r="AF209" s="306"/>
      <c r="AG209" s="306"/>
      <c r="AH209" s="306"/>
      <c r="AI209" s="306"/>
      <c r="AJ209" s="306"/>
      <c r="AK209" s="20"/>
      <c r="AL209" s="20"/>
      <c r="AM209" s="20"/>
      <c r="AN209" s="20"/>
      <c r="AO209" s="20"/>
      <c r="AP209" s="20"/>
      <c r="AQ209" s="20"/>
      <c r="AR209" s="20"/>
      <c r="AS209" s="20"/>
      <c r="AT209" s="20"/>
      <c r="AU209" s="20"/>
      <c r="AV209" s="20"/>
      <c r="AW209" s="20"/>
      <c r="AX209" s="20"/>
      <c r="AY209" s="20"/>
      <c r="AZ209" s="20"/>
      <c r="BA209" s="20"/>
      <c r="BB209" s="20"/>
      <c r="BC209" s="20"/>
      <c r="BD209" s="20"/>
    </row>
    <row r="210" spans="1:56" ht="15" customHeight="1" x14ac:dyDescent="0.2">
      <c r="A210" s="20"/>
      <c r="B210" s="20"/>
      <c r="C210" s="306"/>
      <c r="D210" s="306"/>
      <c r="E210" s="306"/>
      <c r="F210" s="306"/>
      <c r="G210" s="306"/>
      <c r="H210" s="306"/>
      <c r="I210" s="306"/>
      <c r="J210" s="306"/>
      <c r="K210" s="435"/>
      <c r="L210" s="306"/>
      <c r="M210" s="306"/>
      <c r="N210" s="306"/>
      <c r="O210" s="306"/>
      <c r="P210" s="435"/>
      <c r="Q210" s="306"/>
      <c r="R210" s="306"/>
      <c r="S210" s="306"/>
      <c r="T210" s="306"/>
      <c r="U210" s="435"/>
      <c r="V210" s="306"/>
      <c r="W210" s="306"/>
      <c r="X210" s="306"/>
      <c r="Y210" s="306"/>
      <c r="Z210" s="435"/>
      <c r="AA210" s="306"/>
      <c r="AB210" s="306"/>
      <c r="AC210" s="306"/>
      <c r="AD210" s="306"/>
      <c r="AE210" s="435"/>
      <c r="AF210" s="306"/>
      <c r="AG210" s="306"/>
      <c r="AH210" s="306"/>
      <c r="AI210" s="306"/>
      <c r="AJ210" s="306"/>
      <c r="AK210" s="20"/>
      <c r="AL210" s="20"/>
      <c r="AM210" s="20"/>
      <c r="AN210" s="20"/>
      <c r="AO210" s="20"/>
      <c r="AP210" s="20"/>
      <c r="AQ210" s="20"/>
      <c r="AR210" s="20"/>
      <c r="AS210" s="20"/>
      <c r="AT210" s="20"/>
      <c r="AU210" s="20"/>
      <c r="AV210" s="20"/>
      <c r="AW210" s="20"/>
      <c r="AX210" s="20"/>
      <c r="AY210" s="20"/>
      <c r="AZ210" s="20"/>
      <c r="BA210" s="20"/>
      <c r="BB210" s="20"/>
      <c r="BC210" s="20"/>
      <c r="BD210" s="20"/>
    </row>
    <row r="211" spans="1:56" ht="15" customHeight="1" x14ac:dyDescent="0.2">
      <c r="A211" s="20"/>
      <c r="B211" s="20"/>
      <c r="C211" s="306"/>
      <c r="D211" s="306"/>
      <c r="E211" s="306"/>
      <c r="F211" s="306"/>
      <c r="G211" s="306"/>
      <c r="H211" s="306"/>
      <c r="I211" s="306"/>
      <c r="J211" s="306"/>
      <c r="K211" s="435"/>
      <c r="L211" s="306"/>
      <c r="M211" s="306"/>
      <c r="N211" s="306"/>
      <c r="O211" s="306"/>
      <c r="P211" s="435"/>
      <c r="Q211" s="306"/>
      <c r="R211" s="306"/>
      <c r="S211" s="306"/>
      <c r="T211" s="306"/>
      <c r="U211" s="435"/>
      <c r="V211" s="306"/>
      <c r="W211" s="306"/>
      <c r="X211" s="306"/>
      <c r="Y211" s="306"/>
      <c r="Z211" s="435"/>
      <c r="AA211" s="306"/>
      <c r="AB211" s="306"/>
      <c r="AC211" s="306"/>
      <c r="AD211" s="306"/>
      <c r="AE211" s="435"/>
      <c r="AF211" s="306"/>
      <c r="AG211" s="306"/>
      <c r="AH211" s="306"/>
      <c r="AI211" s="306"/>
      <c r="AJ211" s="306"/>
      <c r="AK211" s="20"/>
      <c r="AL211" s="20"/>
      <c r="AM211" s="20"/>
      <c r="AN211" s="20"/>
      <c r="AO211" s="20"/>
      <c r="AP211" s="20"/>
      <c r="AQ211" s="20"/>
      <c r="AR211" s="20"/>
      <c r="AS211" s="20"/>
      <c r="AT211" s="20"/>
      <c r="AU211" s="20"/>
      <c r="AV211" s="20"/>
      <c r="AW211" s="20"/>
      <c r="AX211" s="20"/>
      <c r="AY211" s="20"/>
      <c r="AZ211" s="20"/>
      <c r="BA211" s="20"/>
      <c r="BB211" s="20"/>
      <c r="BC211" s="20"/>
      <c r="BD211" s="20"/>
    </row>
    <row r="212" spans="1:56" ht="15" customHeight="1" x14ac:dyDescent="0.2">
      <c r="A212" s="20"/>
      <c r="B212" s="20"/>
      <c r="C212" s="306"/>
      <c r="D212" s="306"/>
      <c r="E212" s="306"/>
      <c r="F212" s="306"/>
      <c r="G212" s="306"/>
      <c r="H212" s="306"/>
      <c r="I212" s="306"/>
      <c r="J212" s="306"/>
      <c r="K212" s="435"/>
      <c r="L212" s="306"/>
      <c r="M212" s="306"/>
      <c r="N212" s="306"/>
      <c r="O212" s="306"/>
      <c r="P212" s="435"/>
      <c r="Q212" s="306"/>
      <c r="R212" s="306"/>
      <c r="S212" s="306"/>
      <c r="T212" s="306"/>
      <c r="U212" s="435"/>
      <c r="V212" s="306"/>
      <c r="W212" s="306"/>
      <c r="X212" s="306"/>
      <c r="Y212" s="306"/>
      <c r="Z212" s="435"/>
      <c r="AA212" s="306"/>
      <c r="AB212" s="306"/>
      <c r="AC212" s="306"/>
      <c r="AD212" s="306"/>
      <c r="AE212" s="435"/>
      <c r="AF212" s="306"/>
      <c r="AG212" s="306"/>
      <c r="AH212" s="306"/>
      <c r="AI212" s="306"/>
      <c r="AJ212" s="306"/>
      <c r="AK212" s="20"/>
      <c r="AL212" s="20"/>
      <c r="AM212" s="20"/>
      <c r="AN212" s="20"/>
      <c r="AO212" s="20"/>
      <c r="AP212" s="20"/>
      <c r="AQ212" s="20"/>
      <c r="AR212" s="20"/>
      <c r="AS212" s="20"/>
      <c r="AT212" s="20"/>
      <c r="AU212" s="20"/>
      <c r="AV212" s="20"/>
      <c r="AW212" s="20"/>
      <c r="AX212" s="20"/>
      <c r="AY212" s="20"/>
      <c r="AZ212" s="20"/>
      <c r="BA212" s="20"/>
      <c r="BB212" s="20"/>
      <c r="BC212" s="20"/>
      <c r="BD212" s="20"/>
    </row>
    <row r="213" spans="1:56" ht="15" customHeight="1" x14ac:dyDescent="0.2">
      <c r="A213" s="20"/>
      <c r="B213" s="20"/>
      <c r="C213" s="306"/>
      <c r="D213" s="306"/>
      <c r="E213" s="306"/>
      <c r="F213" s="306"/>
      <c r="G213" s="306"/>
      <c r="H213" s="306"/>
      <c r="I213" s="306"/>
      <c r="J213" s="306"/>
      <c r="K213" s="435"/>
      <c r="L213" s="306"/>
      <c r="M213" s="306"/>
      <c r="N213" s="306"/>
      <c r="O213" s="306"/>
      <c r="P213" s="435"/>
      <c r="Q213" s="306"/>
      <c r="R213" s="306"/>
      <c r="S213" s="306"/>
      <c r="T213" s="306"/>
      <c r="U213" s="435"/>
      <c r="V213" s="306"/>
      <c r="W213" s="306"/>
      <c r="X213" s="306"/>
      <c r="Y213" s="306"/>
      <c r="Z213" s="435"/>
      <c r="AA213" s="306"/>
      <c r="AB213" s="306"/>
      <c r="AC213" s="306"/>
      <c r="AD213" s="306"/>
      <c r="AE213" s="435"/>
      <c r="AF213" s="306"/>
      <c r="AG213" s="306"/>
      <c r="AH213" s="306"/>
      <c r="AI213" s="306"/>
      <c r="AJ213" s="306"/>
      <c r="AK213" s="20"/>
      <c r="AL213" s="20"/>
      <c r="AM213" s="20"/>
      <c r="AN213" s="20"/>
      <c r="AO213" s="20"/>
      <c r="AP213" s="20"/>
      <c r="AQ213" s="20"/>
      <c r="AR213" s="20"/>
      <c r="AS213" s="20"/>
      <c r="AT213" s="20"/>
      <c r="AU213" s="20"/>
      <c r="AV213" s="20"/>
      <c r="AW213" s="20"/>
      <c r="AX213" s="20"/>
      <c r="AY213" s="20"/>
      <c r="AZ213" s="20"/>
      <c r="BA213" s="20"/>
      <c r="BB213" s="20"/>
      <c r="BC213" s="20"/>
      <c r="BD213" s="20"/>
    </row>
    <row r="214" spans="1:56" ht="15" customHeight="1" x14ac:dyDescent="0.2">
      <c r="A214" s="20"/>
      <c r="B214" s="20"/>
      <c r="C214" s="306"/>
      <c r="D214" s="306"/>
      <c r="E214" s="306"/>
      <c r="F214" s="306"/>
      <c r="G214" s="306"/>
      <c r="H214" s="306"/>
      <c r="I214" s="306"/>
      <c r="J214" s="306"/>
      <c r="K214" s="435"/>
      <c r="L214" s="306"/>
      <c r="M214" s="306"/>
      <c r="N214" s="306"/>
      <c r="O214" s="306"/>
      <c r="P214" s="435"/>
      <c r="Q214" s="306"/>
      <c r="R214" s="306"/>
      <c r="S214" s="306"/>
      <c r="T214" s="306"/>
      <c r="U214" s="435"/>
      <c r="V214" s="306"/>
      <c r="W214" s="306"/>
      <c r="X214" s="306"/>
      <c r="Y214" s="306"/>
      <c r="Z214" s="435"/>
      <c r="AA214" s="306"/>
      <c r="AB214" s="306"/>
      <c r="AC214" s="306"/>
      <c r="AD214" s="306"/>
      <c r="AE214" s="435"/>
      <c r="AF214" s="306"/>
      <c r="AG214" s="306"/>
      <c r="AH214" s="306"/>
      <c r="AI214" s="306"/>
      <c r="AJ214" s="306"/>
      <c r="AK214" s="20"/>
      <c r="AL214" s="20"/>
      <c r="AM214" s="20"/>
      <c r="AN214" s="20"/>
      <c r="AO214" s="20"/>
      <c r="AP214" s="20"/>
      <c r="AQ214" s="20"/>
      <c r="AR214" s="20"/>
      <c r="AS214" s="20"/>
      <c r="AT214" s="20"/>
      <c r="AU214" s="20"/>
      <c r="AV214" s="20"/>
      <c r="AW214" s="20"/>
      <c r="AX214" s="20"/>
      <c r="AY214" s="20"/>
      <c r="AZ214" s="20"/>
      <c r="BA214" s="20"/>
      <c r="BB214" s="20"/>
      <c r="BC214" s="20"/>
      <c r="BD214" s="20"/>
    </row>
    <row r="215" spans="1:56" ht="15" customHeight="1" x14ac:dyDescent="0.2">
      <c r="A215" s="20"/>
      <c r="B215" s="20"/>
      <c r="C215" s="306"/>
      <c r="D215" s="306"/>
      <c r="E215" s="306"/>
      <c r="F215" s="306"/>
      <c r="G215" s="306"/>
      <c r="H215" s="306"/>
      <c r="I215" s="306"/>
      <c r="J215" s="306"/>
      <c r="K215" s="435"/>
      <c r="L215" s="306"/>
      <c r="M215" s="306"/>
      <c r="N215" s="306"/>
      <c r="O215" s="306"/>
      <c r="P215" s="435"/>
      <c r="Q215" s="306"/>
      <c r="R215" s="306"/>
      <c r="S215" s="306"/>
      <c r="T215" s="306"/>
      <c r="U215" s="435"/>
      <c r="V215" s="306"/>
      <c r="W215" s="306"/>
      <c r="X215" s="306"/>
      <c r="Y215" s="306"/>
      <c r="Z215" s="435"/>
      <c r="AA215" s="306"/>
      <c r="AB215" s="306"/>
      <c r="AC215" s="306"/>
      <c r="AD215" s="306"/>
      <c r="AE215" s="435"/>
      <c r="AF215" s="306"/>
      <c r="AG215" s="306"/>
      <c r="AH215" s="306"/>
      <c r="AI215" s="306"/>
      <c r="AJ215" s="306"/>
      <c r="AK215" s="20"/>
      <c r="AL215" s="20"/>
      <c r="AM215" s="20"/>
      <c r="AN215" s="20"/>
      <c r="AO215" s="20"/>
      <c r="AP215" s="20"/>
      <c r="AQ215" s="20"/>
      <c r="AR215" s="20"/>
      <c r="AS215" s="20"/>
      <c r="AT215" s="20"/>
      <c r="AU215" s="20"/>
      <c r="AV215" s="20"/>
      <c r="AW215" s="20"/>
      <c r="AX215" s="20"/>
      <c r="AY215" s="20"/>
      <c r="AZ215" s="20"/>
      <c r="BA215" s="20"/>
      <c r="BB215" s="20"/>
      <c r="BC215" s="20"/>
      <c r="BD215" s="20"/>
    </row>
    <row r="216" spans="1:56" ht="15" customHeight="1" x14ac:dyDescent="0.2">
      <c r="A216" s="20"/>
      <c r="B216" s="20"/>
      <c r="C216" s="306"/>
      <c r="D216" s="306"/>
      <c r="E216" s="306"/>
      <c r="F216" s="306"/>
      <c r="G216" s="306"/>
      <c r="H216" s="306"/>
      <c r="I216" s="306"/>
      <c r="J216" s="306"/>
      <c r="K216" s="435"/>
      <c r="L216" s="306"/>
      <c r="M216" s="306"/>
      <c r="N216" s="306"/>
      <c r="O216" s="306"/>
      <c r="P216" s="435"/>
      <c r="Q216" s="306"/>
      <c r="R216" s="306"/>
      <c r="S216" s="306"/>
      <c r="T216" s="306"/>
      <c r="U216" s="435"/>
      <c r="V216" s="306"/>
      <c r="W216" s="306"/>
      <c r="X216" s="306"/>
      <c r="Y216" s="306"/>
      <c r="Z216" s="435"/>
      <c r="AA216" s="306"/>
      <c r="AB216" s="306"/>
      <c r="AC216" s="306"/>
      <c r="AD216" s="306"/>
      <c r="AE216" s="435"/>
      <c r="AF216" s="306"/>
      <c r="AG216" s="306"/>
      <c r="AH216" s="306"/>
      <c r="AI216" s="306"/>
      <c r="AJ216" s="306"/>
      <c r="AK216" s="20"/>
      <c r="AL216" s="20"/>
      <c r="AM216" s="20"/>
      <c r="AN216" s="20"/>
      <c r="AO216" s="20"/>
      <c r="AP216" s="20"/>
      <c r="AQ216" s="20"/>
      <c r="AR216" s="20"/>
      <c r="AS216" s="20"/>
      <c r="AT216" s="20"/>
      <c r="AU216" s="20"/>
      <c r="AV216" s="20"/>
      <c r="AW216" s="20"/>
      <c r="AX216" s="20"/>
      <c r="AY216" s="20"/>
      <c r="AZ216" s="20"/>
      <c r="BA216" s="20"/>
      <c r="BB216" s="20"/>
      <c r="BC216" s="20"/>
      <c r="BD216" s="20"/>
    </row>
    <row r="217" spans="1:56" ht="15" customHeight="1" x14ac:dyDescent="0.2">
      <c r="A217" s="20"/>
      <c r="B217" s="20"/>
      <c r="C217" s="306"/>
      <c r="D217" s="306"/>
      <c r="E217" s="306"/>
      <c r="F217" s="306"/>
      <c r="G217" s="306"/>
      <c r="H217" s="306"/>
      <c r="I217" s="306"/>
      <c r="J217" s="306"/>
      <c r="K217" s="435"/>
      <c r="L217" s="306"/>
      <c r="M217" s="306"/>
      <c r="N217" s="306"/>
      <c r="O217" s="306"/>
      <c r="P217" s="435"/>
      <c r="Q217" s="306"/>
      <c r="R217" s="306"/>
      <c r="S217" s="306"/>
      <c r="T217" s="306"/>
      <c r="U217" s="435"/>
      <c r="V217" s="306"/>
      <c r="W217" s="306"/>
      <c r="X217" s="306"/>
      <c r="Y217" s="306"/>
      <c r="Z217" s="435"/>
      <c r="AA217" s="306"/>
      <c r="AB217" s="306"/>
      <c r="AC217" s="306"/>
      <c r="AD217" s="306"/>
      <c r="AE217" s="435"/>
      <c r="AF217" s="306"/>
      <c r="AG217" s="306"/>
      <c r="AH217" s="306"/>
      <c r="AI217" s="306"/>
      <c r="AJ217" s="306"/>
      <c r="AK217" s="20"/>
      <c r="AL217" s="20"/>
      <c r="AM217" s="20"/>
      <c r="AN217" s="20"/>
      <c r="AO217" s="20"/>
      <c r="AP217" s="20"/>
      <c r="AQ217" s="20"/>
      <c r="AR217" s="20"/>
      <c r="AS217" s="20"/>
      <c r="AT217" s="20"/>
      <c r="AU217" s="20"/>
      <c r="AV217" s="20"/>
      <c r="AW217" s="20"/>
      <c r="AX217" s="20"/>
      <c r="AY217" s="20"/>
      <c r="AZ217" s="20"/>
      <c r="BA217" s="20"/>
      <c r="BB217" s="20"/>
      <c r="BC217" s="20"/>
      <c r="BD217" s="20"/>
    </row>
    <row r="218" spans="1:56" ht="15" customHeight="1" x14ac:dyDescent="0.2">
      <c r="A218" s="20"/>
      <c r="B218" s="20"/>
      <c r="C218" s="306"/>
      <c r="D218" s="306"/>
      <c r="E218" s="306"/>
      <c r="F218" s="306"/>
      <c r="G218" s="306"/>
      <c r="H218" s="306"/>
      <c r="I218" s="306"/>
      <c r="J218" s="306"/>
      <c r="K218" s="435"/>
      <c r="L218" s="306"/>
      <c r="M218" s="306"/>
      <c r="N218" s="306"/>
      <c r="O218" s="306"/>
      <c r="P218" s="435"/>
      <c r="Q218" s="306"/>
      <c r="R218" s="306"/>
      <c r="S218" s="306"/>
      <c r="T218" s="306"/>
      <c r="U218" s="435"/>
      <c r="V218" s="306"/>
      <c r="W218" s="306"/>
      <c r="X218" s="306"/>
      <c r="Y218" s="306"/>
      <c r="Z218" s="435"/>
      <c r="AA218" s="306"/>
      <c r="AB218" s="306"/>
      <c r="AC218" s="306"/>
      <c r="AD218" s="306"/>
      <c r="AE218" s="435"/>
      <c r="AF218" s="306"/>
      <c r="AG218" s="306"/>
      <c r="AH218" s="306"/>
      <c r="AI218" s="306"/>
      <c r="AJ218" s="306"/>
      <c r="AK218" s="20"/>
      <c r="AL218" s="20"/>
      <c r="AM218" s="20"/>
      <c r="AN218" s="20"/>
      <c r="AO218" s="20"/>
      <c r="AP218" s="20"/>
      <c r="AQ218" s="20"/>
      <c r="AR218" s="20"/>
      <c r="AS218" s="20"/>
      <c r="AT218" s="20"/>
      <c r="AU218" s="20"/>
      <c r="AV218" s="20"/>
      <c r="AW218" s="20"/>
      <c r="AX218" s="20"/>
      <c r="AY218" s="20"/>
      <c r="AZ218" s="20"/>
      <c r="BA218" s="20"/>
      <c r="BB218" s="20"/>
      <c r="BC218" s="20"/>
      <c r="BD218" s="20"/>
    </row>
    <row r="219" spans="1:56" ht="15" customHeight="1" x14ac:dyDescent="0.2">
      <c r="A219" s="20"/>
      <c r="B219" s="20"/>
      <c r="C219" s="306"/>
      <c r="D219" s="306"/>
      <c r="E219" s="306"/>
      <c r="F219" s="306"/>
      <c r="G219" s="306"/>
      <c r="H219" s="306"/>
      <c r="I219" s="306"/>
      <c r="J219" s="306"/>
      <c r="K219" s="435"/>
      <c r="L219" s="306"/>
      <c r="M219" s="306"/>
      <c r="N219" s="306"/>
      <c r="O219" s="306"/>
      <c r="P219" s="435"/>
      <c r="Q219" s="306"/>
      <c r="R219" s="306"/>
      <c r="S219" s="306"/>
      <c r="T219" s="306"/>
      <c r="U219" s="435"/>
      <c r="V219" s="306"/>
      <c r="W219" s="306"/>
      <c r="X219" s="306"/>
      <c r="Y219" s="306"/>
      <c r="Z219" s="435"/>
      <c r="AA219" s="306"/>
      <c r="AB219" s="306"/>
      <c r="AC219" s="306"/>
      <c r="AD219" s="306"/>
      <c r="AE219" s="435"/>
      <c r="AF219" s="306"/>
      <c r="AG219" s="306"/>
      <c r="AH219" s="306"/>
      <c r="AI219" s="306"/>
      <c r="AJ219" s="306"/>
      <c r="AK219" s="20"/>
      <c r="AL219" s="20"/>
      <c r="AM219" s="20"/>
      <c r="AN219" s="20"/>
      <c r="AO219" s="20"/>
      <c r="AP219" s="20"/>
      <c r="AQ219" s="20"/>
      <c r="AR219" s="20"/>
      <c r="AS219" s="20"/>
      <c r="AT219" s="20"/>
      <c r="AU219" s="20"/>
      <c r="AV219" s="20"/>
      <c r="AW219" s="20"/>
      <c r="AX219" s="20"/>
      <c r="AY219" s="20"/>
      <c r="AZ219" s="20"/>
      <c r="BA219" s="20"/>
      <c r="BB219" s="20"/>
      <c r="BC219" s="20"/>
      <c r="BD219" s="20"/>
    </row>
    <row r="220" spans="1:56" ht="15" customHeight="1" x14ac:dyDescent="0.2">
      <c r="A220" s="20"/>
      <c r="B220" s="20"/>
      <c r="C220" s="306"/>
      <c r="D220" s="306"/>
      <c r="E220" s="306"/>
      <c r="F220" s="306"/>
      <c r="G220" s="306"/>
      <c r="H220" s="306"/>
      <c r="I220" s="306"/>
      <c r="J220" s="306"/>
      <c r="K220" s="435"/>
      <c r="L220" s="306"/>
      <c r="M220" s="306"/>
      <c r="N220" s="306"/>
      <c r="O220" s="306"/>
      <c r="P220" s="435"/>
      <c r="Q220" s="306"/>
      <c r="R220" s="306"/>
      <c r="S220" s="306"/>
      <c r="T220" s="306"/>
      <c r="U220" s="435"/>
      <c r="V220" s="306"/>
      <c r="W220" s="306"/>
      <c r="X220" s="306"/>
      <c r="Y220" s="306"/>
      <c r="Z220" s="435"/>
      <c r="AA220" s="306"/>
      <c r="AB220" s="306"/>
      <c r="AC220" s="306"/>
      <c r="AD220" s="306"/>
      <c r="AE220" s="435"/>
      <c r="AF220" s="306"/>
      <c r="AG220" s="306"/>
      <c r="AH220" s="306"/>
      <c r="AI220" s="306"/>
      <c r="AJ220" s="306"/>
      <c r="AK220" s="20"/>
      <c r="AL220" s="20"/>
      <c r="AM220" s="20"/>
      <c r="AN220" s="20"/>
      <c r="AO220" s="20"/>
      <c r="AP220" s="20"/>
      <c r="AQ220" s="20"/>
      <c r="AR220" s="20"/>
      <c r="AS220" s="20"/>
      <c r="AT220" s="20"/>
      <c r="AU220" s="20"/>
      <c r="AV220" s="20"/>
      <c r="AW220" s="20"/>
      <c r="AX220" s="20"/>
      <c r="AY220" s="20"/>
      <c r="AZ220" s="20"/>
      <c r="BA220" s="20"/>
      <c r="BB220" s="20"/>
      <c r="BC220" s="20"/>
      <c r="BD220" s="20"/>
    </row>
    <row r="221" spans="1:56" ht="15" customHeight="1" x14ac:dyDescent="0.2">
      <c r="A221" s="20"/>
      <c r="B221" s="20"/>
      <c r="C221" s="306"/>
      <c r="D221" s="306"/>
      <c r="E221" s="306"/>
      <c r="F221" s="306"/>
      <c r="G221" s="306"/>
      <c r="H221" s="306"/>
      <c r="I221" s="306"/>
      <c r="J221" s="306"/>
      <c r="K221" s="435"/>
      <c r="L221" s="306"/>
      <c r="M221" s="306"/>
      <c r="N221" s="306"/>
      <c r="O221" s="306"/>
      <c r="P221" s="435"/>
      <c r="Q221" s="306"/>
      <c r="R221" s="306"/>
      <c r="S221" s="306"/>
      <c r="T221" s="306"/>
      <c r="U221" s="435"/>
      <c r="V221" s="306"/>
      <c r="W221" s="306"/>
      <c r="X221" s="306"/>
      <c r="Y221" s="306"/>
      <c r="Z221" s="435"/>
      <c r="AA221" s="306"/>
      <c r="AB221" s="306"/>
      <c r="AC221" s="306"/>
      <c r="AD221" s="306"/>
      <c r="AE221" s="435"/>
      <c r="AF221" s="306"/>
      <c r="AG221" s="306"/>
      <c r="AH221" s="306"/>
      <c r="AI221" s="306"/>
      <c r="AJ221" s="306"/>
      <c r="AK221" s="20"/>
      <c r="AL221" s="20"/>
      <c r="AM221" s="20"/>
      <c r="AN221" s="20"/>
      <c r="AO221" s="20"/>
      <c r="AP221" s="20"/>
      <c r="AQ221" s="20"/>
      <c r="AR221" s="20"/>
      <c r="AS221" s="20"/>
      <c r="AT221" s="20"/>
      <c r="AU221" s="20"/>
      <c r="AV221" s="20"/>
      <c r="AW221" s="20"/>
      <c r="AX221" s="20"/>
      <c r="AY221" s="20"/>
      <c r="AZ221" s="20"/>
      <c r="BA221" s="20"/>
      <c r="BB221" s="20"/>
      <c r="BC221" s="20"/>
      <c r="BD221" s="20"/>
    </row>
    <row r="222" spans="1:56" ht="15" customHeight="1" x14ac:dyDescent="0.2">
      <c r="A222" s="20"/>
      <c r="B222" s="20"/>
      <c r="C222" s="306"/>
      <c r="D222" s="306"/>
      <c r="E222" s="306"/>
      <c r="F222" s="306"/>
      <c r="G222" s="306"/>
      <c r="H222" s="306"/>
      <c r="I222" s="306"/>
      <c r="J222" s="306"/>
      <c r="K222" s="435"/>
      <c r="L222" s="306"/>
      <c r="M222" s="306"/>
      <c r="N222" s="306"/>
      <c r="O222" s="306"/>
      <c r="P222" s="435"/>
      <c r="Q222" s="306"/>
      <c r="R222" s="306"/>
      <c r="S222" s="306"/>
      <c r="T222" s="306"/>
      <c r="U222" s="435"/>
      <c r="V222" s="306"/>
      <c r="W222" s="306"/>
      <c r="X222" s="306"/>
      <c r="Y222" s="306"/>
      <c r="Z222" s="435"/>
      <c r="AA222" s="306"/>
      <c r="AB222" s="306"/>
      <c r="AC222" s="306"/>
      <c r="AD222" s="306"/>
      <c r="AE222" s="435"/>
      <c r="AF222" s="306"/>
      <c r="AG222" s="306"/>
      <c r="AH222" s="306"/>
      <c r="AI222" s="306"/>
      <c r="AJ222" s="306"/>
      <c r="AK222" s="20"/>
      <c r="AL222" s="20"/>
      <c r="AM222" s="20"/>
      <c r="AN222" s="20"/>
      <c r="AO222" s="20"/>
      <c r="AP222" s="20"/>
      <c r="AQ222" s="20"/>
      <c r="AR222" s="20"/>
      <c r="AS222" s="20"/>
      <c r="AT222" s="20"/>
      <c r="AU222" s="20"/>
      <c r="AV222" s="20"/>
      <c r="AW222" s="20"/>
      <c r="AX222" s="20"/>
      <c r="AY222" s="20"/>
      <c r="AZ222" s="20"/>
      <c r="BA222" s="20"/>
      <c r="BB222" s="20"/>
      <c r="BC222" s="20"/>
      <c r="BD222" s="20"/>
    </row>
    <row r="223" spans="1:56" ht="15" customHeight="1" x14ac:dyDescent="0.2">
      <c r="A223" s="20"/>
      <c r="B223" s="20"/>
      <c r="C223" s="306"/>
      <c r="D223" s="306"/>
      <c r="E223" s="306"/>
      <c r="F223" s="306"/>
      <c r="G223" s="306"/>
      <c r="H223" s="306"/>
      <c r="I223" s="306"/>
      <c r="J223" s="306"/>
      <c r="K223" s="435"/>
      <c r="L223" s="306"/>
      <c r="M223" s="306"/>
      <c r="N223" s="306"/>
      <c r="O223" s="306"/>
      <c r="P223" s="435"/>
      <c r="Q223" s="306"/>
      <c r="R223" s="306"/>
      <c r="S223" s="306"/>
      <c r="T223" s="306"/>
      <c r="U223" s="435"/>
      <c r="V223" s="306"/>
      <c r="W223" s="306"/>
      <c r="X223" s="306"/>
      <c r="Y223" s="306"/>
      <c r="Z223" s="435"/>
      <c r="AA223" s="306"/>
      <c r="AB223" s="306"/>
      <c r="AC223" s="306"/>
      <c r="AD223" s="306"/>
      <c r="AE223" s="435"/>
      <c r="AF223" s="306"/>
      <c r="AG223" s="306"/>
      <c r="AH223" s="306"/>
      <c r="AI223" s="306"/>
      <c r="AJ223" s="306"/>
      <c r="AK223" s="20"/>
      <c r="AL223" s="20"/>
      <c r="AM223" s="20"/>
      <c r="AN223" s="20"/>
      <c r="AO223" s="20"/>
      <c r="AP223" s="20"/>
      <c r="AQ223" s="20"/>
      <c r="AR223" s="20"/>
      <c r="AS223" s="20"/>
      <c r="AT223" s="20"/>
      <c r="AU223" s="20"/>
      <c r="AV223" s="20"/>
      <c r="AW223" s="20"/>
      <c r="AX223" s="20"/>
      <c r="AY223" s="20"/>
      <c r="AZ223" s="20"/>
      <c r="BA223" s="20"/>
      <c r="BB223" s="20"/>
      <c r="BC223" s="20"/>
      <c r="BD223" s="20"/>
    </row>
    <row r="224" spans="1:56" ht="15" customHeight="1" x14ac:dyDescent="0.2">
      <c r="A224" s="20"/>
      <c r="B224" s="20"/>
      <c r="C224" s="306"/>
      <c r="D224" s="306"/>
      <c r="E224" s="306"/>
      <c r="F224" s="306"/>
      <c r="G224" s="306"/>
      <c r="H224" s="306"/>
      <c r="I224" s="306"/>
      <c r="J224" s="306"/>
      <c r="K224" s="435"/>
      <c r="L224" s="306"/>
      <c r="M224" s="306"/>
      <c r="N224" s="306"/>
      <c r="O224" s="306"/>
      <c r="P224" s="435"/>
      <c r="Q224" s="306"/>
      <c r="R224" s="306"/>
      <c r="S224" s="306"/>
      <c r="T224" s="306"/>
      <c r="U224" s="435"/>
      <c r="V224" s="306"/>
      <c r="W224" s="306"/>
      <c r="X224" s="306"/>
      <c r="Y224" s="306"/>
      <c r="Z224" s="435"/>
      <c r="AA224" s="306"/>
      <c r="AB224" s="306"/>
      <c r="AC224" s="306"/>
      <c r="AD224" s="306"/>
      <c r="AE224" s="435"/>
      <c r="AF224" s="306"/>
      <c r="AG224" s="306"/>
      <c r="AH224" s="306"/>
      <c r="AI224" s="306"/>
      <c r="AJ224" s="306"/>
      <c r="AK224" s="20"/>
      <c r="AL224" s="20"/>
      <c r="AM224" s="20"/>
      <c r="AN224" s="20"/>
      <c r="AO224" s="20"/>
      <c r="AP224" s="20"/>
      <c r="AQ224" s="20"/>
      <c r="AR224" s="20"/>
      <c r="AS224" s="20"/>
      <c r="AT224" s="20"/>
      <c r="AU224" s="20"/>
      <c r="AV224" s="20"/>
      <c r="AW224" s="20"/>
      <c r="AX224" s="20"/>
      <c r="AY224" s="20"/>
      <c r="AZ224" s="20"/>
      <c r="BA224" s="20"/>
      <c r="BB224" s="20"/>
      <c r="BC224" s="20"/>
      <c r="BD224" s="20"/>
    </row>
    <row r="225" spans="1:56" ht="15" customHeight="1" x14ac:dyDescent="0.2">
      <c r="A225" s="20"/>
      <c r="B225" s="20"/>
      <c r="C225" s="306"/>
      <c r="D225" s="306"/>
      <c r="E225" s="306"/>
      <c r="F225" s="306"/>
      <c r="G225" s="306"/>
      <c r="H225" s="306"/>
      <c r="I225" s="306"/>
      <c r="J225" s="306"/>
      <c r="K225" s="435"/>
      <c r="L225" s="306"/>
      <c r="M225" s="306"/>
      <c r="N225" s="306"/>
      <c r="O225" s="306"/>
      <c r="P225" s="435"/>
      <c r="Q225" s="306"/>
      <c r="R225" s="306"/>
      <c r="S225" s="306"/>
      <c r="T225" s="306"/>
      <c r="U225" s="435"/>
      <c r="V225" s="306"/>
      <c r="W225" s="306"/>
      <c r="X225" s="306"/>
      <c r="Y225" s="306"/>
      <c r="Z225" s="435"/>
      <c r="AA225" s="306"/>
      <c r="AB225" s="306"/>
      <c r="AC225" s="306"/>
      <c r="AD225" s="306"/>
      <c r="AE225" s="435"/>
      <c r="AF225" s="306"/>
      <c r="AG225" s="306"/>
      <c r="AH225" s="306"/>
      <c r="AI225" s="306"/>
      <c r="AJ225" s="306"/>
      <c r="AK225" s="20"/>
      <c r="AL225" s="20"/>
      <c r="AM225" s="20"/>
      <c r="AN225" s="20"/>
      <c r="AO225" s="20"/>
      <c r="AP225" s="20"/>
      <c r="AQ225" s="20"/>
      <c r="AR225" s="20"/>
      <c r="AS225" s="20"/>
      <c r="AT225" s="20"/>
      <c r="AU225" s="20"/>
      <c r="AV225" s="20"/>
      <c r="AW225" s="20"/>
      <c r="AX225" s="20"/>
      <c r="AY225" s="20"/>
      <c r="AZ225" s="20"/>
      <c r="BA225" s="20"/>
      <c r="BB225" s="20"/>
      <c r="BC225" s="20"/>
      <c r="BD225" s="20"/>
    </row>
    <row r="226" spans="1:56" ht="15" customHeight="1" x14ac:dyDescent="0.2">
      <c r="A226" s="20"/>
      <c r="B226" s="20"/>
      <c r="C226" s="306"/>
      <c r="D226" s="306"/>
      <c r="E226" s="306"/>
      <c r="F226" s="306"/>
      <c r="G226" s="306"/>
      <c r="H226" s="306"/>
      <c r="I226" s="306"/>
      <c r="J226" s="306"/>
      <c r="K226" s="435"/>
      <c r="L226" s="306"/>
      <c r="M226" s="306"/>
      <c r="N226" s="306"/>
      <c r="O226" s="306"/>
      <c r="P226" s="435"/>
      <c r="Q226" s="306"/>
      <c r="R226" s="306"/>
      <c r="S226" s="306"/>
      <c r="T226" s="306"/>
      <c r="U226" s="435"/>
      <c r="V226" s="306"/>
      <c r="W226" s="306"/>
      <c r="X226" s="306"/>
      <c r="Y226" s="306"/>
      <c r="Z226" s="435"/>
      <c r="AA226" s="306"/>
      <c r="AB226" s="306"/>
      <c r="AC226" s="306"/>
      <c r="AD226" s="306"/>
      <c r="AE226" s="435"/>
      <c r="AF226" s="306"/>
      <c r="AG226" s="306"/>
      <c r="AH226" s="306"/>
      <c r="AI226" s="306"/>
      <c r="AJ226" s="306"/>
      <c r="AK226" s="20"/>
      <c r="AL226" s="20"/>
      <c r="AM226" s="20"/>
      <c r="AN226" s="20"/>
      <c r="AO226" s="20"/>
      <c r="AP226" s="20"/>
      <c r="AQ226" s="20"/>
      <c r="AR226" s="20"/>
      <c r="AS226" s="20"/>
      <c r="AT226" s="20"/>
      <c r="AU226" s="20"/>
      <c r="AV226" s="20"/>
      <c r="AW226" s="20"/>
      <c r="AX226" s="20"/>
      <c r="AY226" s="20"/>
      <c r="AZ226" s="20"/>
      <c r="BA226" s="20"/>
      <c r="BB226" s="20"/>
      <c r="BC226" s="20"/>
      <c r="BD226" s="20"/>
    </row>
    <row r="227" spans="1:56" ht="15" customHeight="1" x14ac:dyDescent="0.2">
      <c r="A227" s="20"/>
      <c r="B227" s="20"/>
      <c r="C227" s="306"/>
      <c r="D227" s="306"/>
      <c r="E227" s="306"/>
      <c r="F227" s="306"/>
      <c r="G227" s="306"/>
      <c r="H227" s="306"/>
      <c r="I227" s="306"/>
      <c r="J227" s="306"/>
      <c r="K227" s="435"/>
      <c r="L227" s="306"/>
      <c r="M227" s="306"/>
      <c r="N227" s="306"/>
      <c r="O227" s="306"/>
      <c r="P227" s="435"/>
      <c r="Q227" s="306"/>
      <c r="R227" s="306"/>
      <c r="S227" s="306"/>
      <c r="T227" s="306"/>
      <c r="U227" s="435"/>
      <c r="V227" s="306"/>
      <c r="W227" s="306"/>
      <c r="X227" s="306"/>
      <c r="Y227" s="306"/>
      <c r="Z227" s="435"/>
      <c r="AA227" s="306"/>
      <c r="AB227" s="306"/>
      <c r="AC227" s="306"/>
      <c r="AD227" s="306"/>
      <c r="AE227" s="435"/>
      <c r="AF227" s="306"/>
      <c r="AG227" s="306"/>
      <c r="AH227" s="306"/>
      <c r="AI227" s="306"/>
      <c r="AJ227" s="306"/>
      <c r="AK227" s="20"/>
      <c r="AL227" s="20"/>
      <c r="AM227" s="20"/>
      <c r="AN227" s="20"/>
      <c r="AO227" s="20"/>
      <c r="AP227" s="20"/>
      <c r="AQ227" s="20"/>
      <c r="AR227" s="20"/>
      <c r="AS227" s="20"/>
      <c r="AT227" s="20"/>
      <c r="AU227" s="20"/>
      <c r="AV227" s="20"/>
      <c r="AW227" s="20"/>
      <c r="AX227" s="20"/>
      <c r="AY227" s="20"/>
      <c r="AZ227" s="20"/>
      <c r="BA227" s="20"/>
      <c r="BB227" s="20"/>
      <c r="BC227" s="20"/>
      <c r="BD227" s="20"/>
    </row>
    <row r="228" spans="1:56" ht="15" customHeight="1" x14ac:dyDescent="0.2">
      <c r="A228" s="20"/>
      <c r="B228" s="20"/>
      <c r="C228" s="306"/>
      <c r="D228" s="306"/>
      <c r="E228" s="306"/>
      <c r="F228" s="306"/>
      <c r="G228" s="306"/>
      <c r="H228" s="306"/>
      <c r="I228" s="306"/>
      <c r="J228" s="306"/>
      <c r="K228" s="435"/>
      <c r="L228" s="306"/>
      <c r="M228" s="306"/>
      <c r="N228" s="306"/>
      <c r="O228" s="306"/>
      <c r="P228" s="435"/>
      <c r="Q228" s="306"/>
      <c r="R228" s="306"/>
      <c r="S228" s="306"/>
      <c r="T228" s="306"/>
      <c r="U228" s="435"/>
      <c r="V228" s="306"/>
      <c r="W228" s="306"/>
      <c r="X228" s="306"/>
      <c r="Y228" s="306"/>
      <c r="Z228" s="435"/>
      <c r="AA228" s="306"/>
      <c r="AB228" s="306"/>
      <c r="AC228" s="306"/>
      <c r="AD228" s="306"/>
      <c r="AE228" s="435"/>
      <c r="AF228" s="306"/>
      <c r="AG228" s="306"/>
      <c r="AH228" s="306"/>
      <c r="AI228" s="306"/>
      <c r="AJ228" s="306"/>
      <c r="AK228" s="20"/>
      <c r="AL228" s="20"/>
      <c r="AM228" s="20"/>
      <c r="AN228" s="20"/>
      <c r="AO228" s="20"/>
      <c r="AP228" s="20"/>
      <c r="AQ228" s="20"/>
      <c r="AR228" s="20"/>
      <c r="AS228" s="20"/>
      <c r="AT228" s="20"/>
      <c r="AU228" s="20"/>
      <c r="AV228" s="20"/>
      <c r="AW228" s="20"/>
      <c r="AX228" s="20"/>
      <c r="AY228" s="20"/>
      <c r="AZ228" s="20"/>
      <c r="BA228" s="20"/>
      <c r="BB228" s="20"/>
      <c r="BC228" s="20"/>
      <c r="BD228" s="20"/>
    </row>
    <row r="229" spans="1:56" ht="15" customHeight="1" x14ac:dyDescent="0.2">
      <c r="A229" s="20"/>
      <c r="B229" s="20"/>
      <c r="C229" s="306"/>
      <c r="D229" s="306"/>
      <c r="E229" s="306"/>
      <c r="F229" s="306"/>
      <c r="G229" s="306"/>
      <c r="H229" s="306"/>
      <c r="I229" s="306"/>
      <c r="J229" s="306"/>
      <c r="K229" s="435"/>
      <c r="L229" s="306"/>
      <c r="M229" s="306"/>
      <c r="N229" s="306"/>
      <c r="O229" s="306"/>
      <c r="P229" s="435"/>
      <c r="Q229" s="306"/>
      <c r="R229" s="306"/>
      <c r="S229" s="306"/>
      <c r="T229" s="306"/>
      <c r="U229" s="435"/>
      <c r="V229" s="306"/>
      <c r="W229" s="306"/>
      <c r="X229" s="306"/>
      <c r="Y229" s="306"/>
      <c r="Z229" s="435"/>
      <c r="AA229" s="306"/>
      <c r="AB229" s="306"/>
      <c r="AC229" s="306"/>
      <c r="AD229" s="306"/>
      <c r="AE229" s="435"/>
      <c r="AF229" s="306"/>
      <c r="AG229" s="306"/>
      <c r="AH229" s="306"/>
      <c r="AI229" s="306"/>
      <c r="AJ229" s="306"/>
      <c r="AK229" s="20"/>
      <c r="AL229" s="20"/>
      <c r="AM229" s="20"/>
      <c r="AN229" s="20"/>
      <c r="AO229" s="20"/>
      <c r="AP229" s="20"/>
      <c r="AQ229" s="20"/>
      <c r="AR229" s="20"/>
      <c r="AS229" s="20"/>
      <c r="AT229" s="20"/>
      <c r="AU229" s="20"/>
      <c r="AV229" s="20"/>
      <c r="AW229" s="20"/>
      <c r="AX229" s="20"/>
      <c r="AY229" s="20"/>
      <c r="AZ229" s="20"/>
      <c r="BA229" s="20"/>
      <c r="BB229" s="20"/>
      <c r="BC229" s="20"/>
      <c r="BD229" s="20"/>
    </row>
    <row r="230" spans="1:56" ht="15" customHeight="1" x14ac:dyDescent="0.2">
      <c r="A230" s="20"/>
      <c r="B230" s="20"/>
      <c r="C230" s="306"/>
      <c r="D230" s="306"/>
      <c r="E230" s="306"/>
      <c r="F230" s="306"/>
      <c r="G230" s="306"/>
      <c r="H230" s="306"/>
      <c r="I230" s="306"/>
      <c r="J230" s="306"/>
      <c r="K230" s="435"/>
      <c r="L230" s="306"/>
      <c r="M230" s="306"/>
      <c r="N230" s="306"/>
      <c r="O230" s="306"/>
      <c r="P230" s="435"/>
      <c r="Q230" s="306"/>
      <c r="R230" s="306"/>
      <c r="S230" s="306"/>
      <c r="T230" s="306"/>
      <c r="U230" s="435"/>
      <c r="V230" s="306"/>
      <c r="W230" s="306"/>
      <c r="X230" s="306"/>
      <c r="Y230" s="306"/>
      <c r="Z230" s="435"/>
      <c r="AA230" s="306"/>
      <c r="AB230" s="306"/>
      <c r="AC230" s="306"/>
      <c r="AD230" s="306"/>
      <c r="AE230" s="435"/>
      <c r="AF230" s="306"/>
      <c r="AG230" s="306"/>
      <c r="AH230" s="306"/>
      <c r="AI230" s="306"/>
      <c r="AJ230" s="306"/>
      <c r="AK230" s="20"/>
      <c r="AL230" s="20"/>
      <c r="AM230" s="20"/>
      <c r="AN230" s="20"/>
      <c r="AO230" s="20"/>
      <c r="AP230" s="20"/>
      <c r="AQ230" s="20"/>
      <c r="AR230" s="20"/>
      <c r="AS230" s="20"/>
      <c r="AT230" s="20"/>
      <c r="AU230" s="20"/>
      <c r="AV230" s="20"/>
      <c r="AW230" s="20"/>
      <c r="AX230" s="20"/>
      <c r="AY230" s="20"/>
      <c r="AZ230" s="20"/>
      <c r="BA230" s="20"/>
      <c r="BB230" s="20"/>
      <c r="BC230" s="20"/>
      <c r="BD230" s="20"/>
    </row>
    <row r="231" spans="1:56" ht="15" customHeight="1" x14ac:dyDescent="0.2">
      <c r="A231" s="20"/>
      <c r="B231" s="20"/>
      <c r="C231" s="306"/>
      <c r="D231" s="306"/>
      <c r="E231" s="306"/>
      <c r="F231" s="306"/>
      <c r="G231" s="306"/>
      <c r="H231" s="306"/>
      <c r="I231" s="306"/>
      <c r="J231" s="306"/>
      <c r="K231" s="435"/>
      <c r="L231" s="306"/>
      <c r="M231" s="306"/>
      <c r="N231" s="306"/>
      <c r="O231" s="306"/>
      <c r="P231" s="435"/>
      <c r="Q231" s="306"/>
      <c r="R231" s="306"/>
      <c r="S231" s="306"/>
      <c r="T231" s="306"/>
      <c r="U231" s="435"/>
      <c r="V231" s="306"/>
      <c r="W231" s="306"/>
      <c r="X231" s="306"/>
      <c r="Y231" s="306"/>
      <c r="Z231" s="435"/>
      <c r="AA231" s="306"/>
      <c r="AB231" s="306"/>
      <c r="AC231" s="306"/>
      <c r="AD231" s="306"/>
      <c r="AE231" s="435"/>
      <c r="AF231" s="306"/>
      <c r="AG231" s="306"/>
      <c r="AH231" s="306"/>
      <c r="AI231" s="306"/>
      <c r="AJ231" s="306"/>
      <c r="AK231" s="20"/>
      <c r="AL231" s="20"/>
      <c r="AM231" s="20"/>
      <c r="AN231" s="20"/>
      <c r="AO231" s="20"/>
      <c r="AP231" s="20"/>
      <c r="AQ231" s="20"/>
      <c r="AR231" s="20"/>
      <c r="AS231" s="20"/>
      <c r="AT231" s="20"/>
      <c r="AU231" s="20"/>
      <c r="AV231" s="20"/>
      <c r="AW231" s="20"/>
      <c r="AX231" s="20"/>
      <c r="AY231" s="20"/>
      <c r="AZ231" s="20"/>
      <c r="BA231" s="20"/>
      <c r="BB231" s="20"/>
      <c r="BC231" s="20"/>
      <c r="BD231" s="20"/>
    </row>
    <row r="232" spans="1:56" ht="15" customHeight="1" x14ac:dyDescent="0.2">
      <c r="A232" s="20"/>
      <c r="B232" s="20"/>
      <c r="C232" s="306"/>
      <c r="D232" s="306"/>
      <c r="E232" s="306"/>
      <c r="F232" s="306"/>
      <c r="G232" s="306"/>
      <c r="H232" s="306"/>
      <c r="I232" s="306"/>
      <c r="J232" s="306"/>
      <c r="K232" s="435"/>
      <c r="L232" s="306"/>
      <c r="M232" s="306"/>
      <c r="N232" s="306"/>
      <c r="O232" s="306"/>
      <c r="P232" s="435"/>
      <c r="Q232" s="306"/>
      <c r="R232" s="306"/>
      <c r="S232" s="306"/>
      <c r="T232" s="306"/>
      <c r="U232" s="435"/>
      <c r="V232" s="306"/>
      <c r="W232" s="306"/>
      <c r="X232" s="306"/>
      <c r="Y232" s="306"/>
      <c r="Z232" s="435"/>
      <c r="AA232" s="306"/>
      <c r="AB232" s="306"/>
      <c r="AC232" s="306"/>
      <c r="AD232" s="306"/>
      <c r="AE232" s="435"/>
      <c r="AF232" s="306"/>
      <c r="AG232" s="306"/>
      <c r="AH232" s="306"/>
      <c r="AI232" s="306"/>
      <c r="AJ232" s="306"/>
      <c r="AK232" s="20"/>
      <c r="AL232" s="20"/>
      <c r="AM232" s="20"/>
      <c r="AN232" s="20"/>
      <c r="AO232" s="20"/>
      <c r="AP232" s="20"/>
      <c r="AQ232" s="20"/>
      <c r="AR232" s="20"/>
      <c r="AS232" s="20"/>
      <c r="AT232" s="20"/>
      <c r="AU232" s="20"/>
      <c r="AV232" s="20"/>
      <c r="AW232" s="20"/>
      <c r="AX232" s="20"/>
      <c r="AY232" s="20"/>
      <c r="AZ232" s="20"/>
      <c r="BA232" s="20"/>
      <c r="BB232" s="20"/>
      <c r="BC232" s="20"/>
      <c r="BD232" s="20"/>
    </row>
    <row r="233" spans="1:56" ht="15" customHeight="1" x14ac:dyDescent="0.2">
      <c r="A233" s="20"/>
      <c r="B233" s="20"/>
      <c r="C233" s="306"/>
      <c r="D233" s="306"/>
      <c r="E233" s="306"/>
      <c r="F233" s="306"/>
      <c r="G233" s="306"/>
      <c r="H233" s="306"/>
      <c r="I233" s="306"/>
      <c r="J233" s="306"/>
      <c r="K233" s="435"/>
      <c r="L233" s="306"/>
      <c r="M233" s="306"/>
      <c r="N233" s="306"/>
      <c r="O233" s="306"/>
      <c r="P233" s="435"/>
      <c r="Q233" s="306"/>
      <c r="R233" s="306"/>
      <c r="S233" s="306"/>
      <c r="T233" s="306"/>
      <c r="U233" s="435"/>
      <c r="V233" s="306"/>
      <c r="W233" s="306"/>
      <c r="X233" s="306"/>
      <c r="Y233" s="306"/>
      <c r="Z233" s="435"/>
      <c r="AA233" s="306"/>
      <c r="AB233" s="306"/>
      <c r="AC233" s="306"/>
      <c r="AD233" s="306"/>
      <c r="AE233" s="435"/>
      <c r="AF233" s="306"/>
      <c r="AG233" s="306"/>
      <c r="AH233" s="306"/>
      <c r="AI233" s="306"/>
      <c r="AJ233" s="306"/>
      <c r="AK233" s="20"/>
      <c r="AL233" s="20"/>
      <c r="AM233" s="20"/>
      <c r="AN233" s="20"/>
      <c r="AO233" s="20"/>
      <c r="AP233" s="20"/>
      <c r="AQ233" s="20"/>
      <c r="AR233" s="20"/>
      <c r="AS233" s="20"/>
      <c r="AT233" s="20"/>
      <c r="AU233" s="20"/>
      <c r="AV233" s="20"/>
      <c r="AW233" s="20"/>
      <c r="AX233" s="20"/>
      <c r="AY233" s="20"/>
      <c r="AZ233" s="20"/>
      <c r="BA233" s="20"/>
      <c r="BB233" s="20"/>
      <c r="BC233" s="20"/>
      <c r="BD233" s="20"/>
    </row>
    <row r="234" spans="1:56" ht="15" customHeight="1" x14ac:dyDescent="0.2">
      <c r="A234" s="20"/>
      <c r="B234" s="20"/>
      <c r="C234" s="306"/>
      <c r="D234" s="306"/>
      <c r="E234" s="306"/>
      <c r="F234" s="306"/>
      <c r="G234" s="306"/>
      <c r="H234" s="306"/>
      <c r="I234" s="306"/>
      <c r="J234" s="306"/>
      <c r="K234" s="435"/>
      <c r="L234" s="306"/>
      <c r="M234" s="306"/>
      <c r="N234" s="306"/>
      <c r="O234" s="306"/>
      <c r="P234" s="435"/>
      <c r="Q234" s="306"/>
      <c r="R234" s="306"/>
      <c r="S234" s="306"/>
      <c r="T234" s="306"/>
      <c r="U234" s="435"/>
      <c r="V234" s="306"/>
      <c r="W234" s="306"/>
      <c r="X234" s="306"/>
      <c r="Y234" s="306"/>
      <c r="Z234" s="435"/>
      <c r="AA234" s="306"/>
      <c r="AB234" s="306"/>
      <c r="AC234" s="306"/>
      <c r="AD234" s="306"/>
      <c r="AE234" s="435"/>
      <c r="AF234" s="306"/>
      <c r="AG234" s="306"/>
      <c r="AH234" s="306"/>
      <c r="AI234" s="306"/>
      <c r="AJ234" s="306"/>
      <c r="AK234" s="20"/>
      <c r="AL234" s="20"/>
      <c r="AM234" s="20"/>
      <c r="AN234" s="20"/>
      <c r="AO234" s="20"/>
      <c r="AP234" s="20"/>
      <c r="AQ234" s="20"/>
      <c r="AR234" s="20"/>
      <c r="AS234" s="20"/>
      <c r="AT234" s="20"/>
      <c r="AU234" s="20"/>
      <c r="AV234" s="20"/>
      <c r="AW234" s="20"/>
      <c r="AX234" s="20"/>
      <c r="AY234" s="20"/>
      <c r="AZ234" s="20"/>
      <c r="BA234" s="20"/>
      <c r="BB234" s="20"/>
      <c r="BC234" s="20"/>
      <c r="BD234" s="20"/>
    </row>
    <row r="235" spans="1:56" ht="15" customHeight="1" x14ac:dyDescent="0.2">
      <c r="A235" s="20"/>
      <c r="B235" s="20"/>
      <c r="C235" s="306"/>
      <c r="D235" s="306"/>
      <c r="E235" s="306"/>
      <c r="F235" s="306"/>
      <c r="G235" s="306"/>
      <c r="H235" s="306"/>
      <c r="I235" s="306"/>
      <c r="J235" s="306"/>
      <c r="K235" s="435"/>
      <c r="L235" s="306"/>
      <c r="M235" s="306"/>
      <c r="N235" s="306"/>
      <c r="O235" s="306"/>
      <c r="P235" s="435"/>
      <c r="Q235" s="306"/>
      <c r="R235" s="306"/>
      <c r="S235" s="306"/>
      <c r="T235" s="306"/>
      <c r="U235" s="435"/>
      <c r="V235" s="306"/>
      <c r="W235" s="306"/>
      <c r="X235" s="306"/>
      <c r="Y235" s="306"/>
      <c r="Z235" s="435"/>
      <c r="AA235" s="306"/>
      <c r="AB235" s="306"/>
      <c r="AC235" s="306"/>
      <c r="AD235" s="306"/>
      <c r="AE235" s="435"/>
      <c r="AF235" s="306"/>
      <c r="AG235" s="306"/>
      <c r="AH235" s="306"/>
      <c r="AI235" s="306"/>
      <c r="AJ235" s="306"/>
      <c r="AK235" s="20"/>
      <c r="AL235" s="20"/>
      <c r="AM235" s="20"/>
      <c r="AN235" s="20"/>
      <c r="AO235" s="20"/>
      <c r="AP235" s="20"/>
      <c r="AQ235" s="20"/>
      <c r="AR235" s="20"/>
      <c r="AS235" s="20"/>
      <c r="AT235" s="20"/>
      <c r="AU235" s="20"/>
      <c r="AV235" s="20"/>
      <c r="AW235" s="20"/>
      <c r="AX235" s="20"/>
      <c r="AY235" s="20"/>
      <c r="AZ235" s="20"/>
      <c r="BA235" s="20"/>
      <c r="BB235" s="20"/>
      <c r="BC235" s="20"/>
      <c r="BD235" s="20"/>
    </row>
    <row r="236" spans="1:56" x14ac:dyDescent="0.2">
      <c r="A236" s="20"/>
      <c r="B236" s="20"/>
      <c r="C236" s="306"/>
      <c r="D236" s="306"/>
      <c r="E236" s="306"/>
      <c r="F236" s="306"/>
      <c r="G236" s="306"/>
      <c r="H236" s="306"/>
      <c r="I236" s="306"/>
      <c r="J236" s="306"/>
      <c r="K236" s="435"/>
      <c r="L236" s="306"/>
      <c r="M236" s="306"/>
      <c r="N236" s="306"/>
      <c r="O236" s="306"/>
      <c r="P236" s="435"/>
      <c r="Q236" s="306"/>
      <c r="R236" s="306"/>
      <c r="S236" s="306"/>
      <c r="T236" s="306"/>
      <c r="U236" s="435"/>
      <c r="V236" s="306"/>
      <c r="W236" s="306"/>
      <c r="X236" s="306"/>
      <c r="Y236" s="306"/>
      <c r="Z236" s="435"/>
      <c r="AA236" s="306"/>
      <c r="AB236" s="306"/>
      <c r="AC236" s="306"/>
      <c r="AD236" s="306"/>
      <c r="AE236" s="435"/>
      <c r="AF236" s="306"/>
      <c r="AG236" s="306"/>
      <c r="AH236" s="306"/>
      <c r="AI236" s="306"/>
      <c r="AJ236" s="306"/>
      <c r="AK236" s="20"/>
      <c r="AL236" s="20"/>
      <c r="AM236" s="20"/>
      <c r="AN236" s="20"/>
      <c r="AO236" s="20"/>
      <c r="AP236" s="20"/>
      <c r="AQ236" s="20"/>
      <c r="AR236" s="20"/>
      <c r="AS236" s="20"/>
      <c r="AT236" s="20"/>
      <c r="AU236" s="20"/>
      <c r="AV236" s="20"/>
      <c r="AW236" s="20"/>
      <c r="AX236" s="20"/>
      <c r="AY236" s="20"/>
      <c r="AZ236" s="20"/>
      <c r="BA236" s="20"/>
      <c r="BB236" s="20"/>
      <c r="BC236" s="20"/>
      <c r="BD236" s="20"/>
    </row>
    <row r="237" spans="1:56" x14ac:dyDescent="0.2">
      <c r="A237" s="20"/>
      <c r="B237" s="20"/>
      <c r="C237" s="306"/>
      <c r="D237" s="306"/>
      <c r="E237" s="306"/>
      <c r="F237" s="306"/>
      <c r="G237" s="306"/>
      <c r="H237" s="306"/>
      <c r="I237" s="306"/>
      <c r="J237" s="306"/>
      <c r="K237" s="435"/>
      <c r="L237" s="306"/>
      <c r="M237" s="306"/>
      <c r="N237" s="306"/>
      <c r="O237" s="306"/>
      <c r="P237" s="435"/>
      <c r="Q237" s="306"/>
      <c r="R237" s="306"/>
      <c r="S237" s="306"/>
      <c r="T237" s="306"/>
      <c r="U237" s="435"/>
      <c r="V237" s="306"/>
      <c r="W237" s="306"/>
      <c r="X237" s="306"/>
      <c r="Y237" s="306"/>
      <c r="Z237" s="435"/>
      <c r="AA237" s="306"/>
      <c r="AB237" s="306"/>
      <c r="AC237" s="306"/>
      <c r="AD237" s="306"/>
      <c r="AE237" s="435"/>
      <c r="AF237" s="306"/>
      <c r="AG237" s="306"/>
      <c r="AH237" s="306"/>
      <c r="AI237" s="306"/>
      <c r="AJ237" s="306"/>
      <c r="AK237" s="20"/>
      <c r="AL237" s="20"/>
      <c r="AM237" s="20"/>
      <c r="AN237" s="20"/>
      <c r="AO237" s="20"/>
      <c r="AP237" s="20"/>
      <c r="AQ237" s="20"/>
      <c r="AR237" s="20"/>
      <c r="AS237" s="20"/>
      <c r="AT237" s="20"/>
      <c r="AU237" s="20"/>
      <c r="AV237" s="20"/>
      <c r="AW237" s="20"/>
      <c r="AX237" s="20"/>
      <c r="AY237" s="20"/>
      <c r="AZ237" s="20"/>
      <c r="BA237" s="20"/>
      <c r="BB237" s="20"/>
      <c r="BC237" s="20"/>
      <c r="BD237" s="20"/>
    </row>
    <row r="238" spans="1:56" x14ac:dyDescent="0.2">
      <c r="A238" s="20"/>
      <c r="B238" s="20"/>
      <c r="C238" s="306"/>
      <c r="D238" s="306"/>
      <c r="E238" s="306"/>
      <c r="F238" s="306"/>
      <c r="G238" s="306"/>
      <c r="H238" s="306"/>
      <c r="I238" s="306"/>
      <c r="J238" s="306"/>
      <c r="K238" s="435"/>
      <c r="L238" s="306"/>
      <c r="M238" s="306"/>
      <c r="N238" s="306"/>
      <c r="O238" s="306"/>
      <c r="P238" s="435"/>
      <c r="Q238" s="306"/>
      <c r="R238" s="306"/>
      <c r="S238" s="306"/>
      <c r="T238" s="306"/>
      <c r="U238" s="435"/>
      <c r="V238" s="306"/>
      <c r="W238" s="306"/>
      <c r="X238" s="306"/>
      <c r="Y238" s="306"/>
      <c r="Z238" s="435"/>
      <c r="AA238" s="306"/>
      <c r="AB238" s="306"/>
      <c r="AC238" s="306"/>
      <c r="AD238" s="306"/>
      <c r="AE238" s="435"/>
      <c r="AF238" s="306"/>
      <c r="AG238" s="306"/>
      <c r="AH238" s="306"/>
      <c r="AI238" s="306"/>
      <c r="AJ238" s="306"/>
      <c r="AK238" s="20"/>
      <c r="AL238" s="20"/>
      <c r="AM238" s="20"/>
      <c r="AN238" s="20"/>
      <c r="AO238" s="20"/>
      <c r="AP238" s="20"/>
      <c r="AQ238" s="20"/>
      <c r="AR238" s="20"/>
      <c r="AS238" s="20"/>
      <c r="AT238" s="20"/>
      <c r="AU238" s="20"/>
      <c r="AV238" s="20"/>
      <c r="AW238" s="20"/>
      <c r="AX238" s="20"/>
      <c r="AY238" s="20"/>
      <c r="AZ238" s="20"/>
      <c r="BA238" s="20"/>
      <c r="BB238" s="20"/>
      <c r="BC238" s="20"/>
      <c r="BD238" s="20"/>
    </row>
    <row r="239" spans="1:56" x14ac:dyDescent="0.2">
      <c r="A239" s="20"/>
      <c r="B239" s="20"/>
      <c r="C239" s="306"/>
      <c r="D239" s="306"/>
      <c r="E239" s="306"/>
      <c r="F239" s="306"/>
      <c r="G239" s="306"/>
      <c r="H239" s="306"/>
      <c r="I239" s="306"/>
      <c r="J239" s="306"/>
      <c r="K239" s="435"/>
      <c r="L239" s="306"/>
      <c r="M239" s="306"/>
      <c r="N239" s="306"/>
      <c r="O239" s="306"/>
      <c r="P239" s="435"/>
      <c r="Q239" s="306"/>
      <c r="R239" s="306"/>
      <c r="S239" s="306"/>
      <c r="T239" s="306"/>
      <c r="U239" s="435"/>
      <c r="V239" s="306"/>
      <c r="W239" s="306"/>
      <c r="X239" s="306"/>
      <c r="Y239" s="306"/>
      <c r="Z239" s="435"/>
      <c r="AA239" s="306"/>
      <c r="AB239" s="306"/>
      <c r="AC239" s="306"/>
      <c r="AD239" s="306"/>
      <c r="AE239" s="435"/>
      <c r="AF239" s="306"/>
      <c r="AG239" s="306"/>
      <c r="AH239" s="306"/>
      <c r="AI239" s="306"/>
      <c r="AJ239" s="306"/>
      <c r="AK239" s="20"/>
      <c r="AL239" s="20"/>
      <c r="AM239" s="20"/>
      <c r="AN239" s="20"/>
      <c r="AO239" s="20"/>
      <c r="AP239" s="20"/>
      <c r="AQ239" s="20"/>
      <c r="AR239" s="20"/>
      <c r="AS239" s="20"/>
      <c r="AT239" s="20"/>
      <c r="AU239" s="20"/>
      <c r="AV239" s="20"/>
      <c r="AW239" s="20"/>
      <c r="AX239" s="20"/>
      <c r="AY239" s="20"/>
      <c r="AZ239" s="20"/>
      <c r="BA239" s="20"/>
      <c r="BB239" s="20"/>
      <c r="BC239" s="20"/>
      <c r="BD239" s="20"/>
    </row>
    <row r="240" spans="1:56" x14ac:dyDescent="0.2">
      <c r="A240" s="20"/>
      <c r="B240" s="20"/>
      <c r="C240" s="306"/>
      <c r="D240" s="306"/>
      <c r="E240" s="306"/>
      <c r="F240" s="306"/>
      <c r="G240" s="306"/>
      <c r="H240" s="306"/>
      <c r="I240" s="306"/>
      <c r="J240" s="306"/>
      <c r="K240" s="435"/>
      <c r="L240" s="306"/>
      <c r="M240" s="306"/>
      <c r="N240" s="306"/>
      <c r="O240" s="306"/>
      <c r="P240" s="435"/>
      <c r="Q240" s="306"/>
      <c r="R240" s="306"/>
      <c r="S240" s="306"/>
      <c r="T240" s="306"/>
      <c r="U240" s="435"/>
      <c r="V240" s="306"/>
      <c r="W240" s="306"/>
      <c r="X240" s="306"/>
      <c r="Y240" s="306"/>
      <c r="Z240" s="435"/>
      <c r="AA240" s="306"/>
      <c r="AB240" s="306"/>
      <c r="AC240" s="306"/>
      <c r="AD240" s="306"/>
      <c r="AE240" s="435"/>
      <c r="AF240" s="306"/>
      <c r="AG240" s="306"/>
      <c r="AH240" s="306"/>
      <c r="AI240" s="306"/>
      <c r="AJ240" s="306"/>
      <c r="AK240" s="20"/>
      <c r="AL240" s="20"/>
      <c r="AM240" s="20"/>
      <c r="AN240" s="20"/>
      <c r="AO240" s="20"/>
      <c r="AP240" s="20"/>
      <c r="AQ240" s="20"/>
      <c r="AR240" s="20"/>
      <c r="AS240" s="20"/>
      <c r="AT240" s="20"/>
      <c r="AU240" s="20"/>
      <c r="AV240" s="20"/>
      <c r="AW240" s="20"/>
      <c r="AX240" s="20"/>
      <c r="AY240" s="20"/>
      <c r="AZ240" s="20"/>
      <c r="BA240" s="20"/>
      <c r="BB240" s="20"/>
      <c r="BC240" s="20"/>
      <c r="BD240" s="20"/>
    </row>
    <row r="241" spans="1:56" x14ac:dyDescent="0.2">
      <c r="A241" s="20"/>
      <c r="B241" s="20"/>
      <c r="C241" s="306"/>
      <c r="D241" s="306"/>
      <c r="E241" s="306"/>
      <c r="F241" s="306"/>
      <c r="G241" s="306"/>
      <c r="H241" s="306"/>
      <c r="I241" s="306"/>
      <c r="J241" s="306"/>
      <c r="K241" s="435"/>
      <c r="L241" s="306"/>
      <c r="M241" s="306"/>
      <c r="N241" s="306"/>
      <c r="O241" s="306"/>
      <c r="P241" s="435"/>
      <c r="Q241" s="306"/>
      <c r="R241" s="306"/>
      <c r="S241" s="306"/>
      <c r="T241" s="306"/>
      <c r="U241" s="435"/>
      <c r="V241" s="306"/>
      <c r="W241" s="306"/>
      <c r="X241" s="306"/>
      <c r="Y241" s="306"/>
      <c r="Z241" s="435"/>
      <c r="AA241" s="306"/>
      <c r="AB241" s="306"/>
      <c r="AC241" s="306"/>
      <c r="AD241" s="306"/>
      <c r="AE241" s="435"/>
      <c r="AF241" s="306"/>
      <c r="AG241" s="306"/>
      <c r="AH241" s="306"/>
      <c r="AI241" s="306"/>
      <c r="AJ241" s="306"/>
      <c r="AK241" s="20"/>
      <c r="AL241" s="20"/>
      <c r="AM241" s="20"/>
      <c r="AN241" s="20"/>
      <c r="AO241" s="20"/>
      <c r="AP241" s="20"/>
      <c r="AQ241" s="20"/>
      <c r="AR241" s="20"/>
      <c r="AS241" s="20"/>
      <c r="AT241" s="20"/>
      <c r="AU241" s="20"/>
      <c r="AV241" s="20"/>
      <c r="AW241" s="20"/>
      <c r="AX241" s="20"/>
      <c r="AY241" s="20"/>
      <c r="AZ241" s="20"/>
      <c r="BA241" s="20"/>
      <c r="BB241" s="20"/>
      <c r="BC241" s="20"/>
      <c r="BD241" s="20"/>
    </row>
    <row r="242" spans="1:56" x14ac:dyDescent="0.2">
      <c r="A242" s="20"/>
      <c r="B242" s="20"/>
      <c r="C242" s="306"/>
      <c r="D242" s="306"/>
      <c r="E242" s="306"/>
      <c r="F242" s="306"/>
      <c r="G242" s="306"/>
      <c r="H242" s="306"/>
      <c r="I242" s="306"/>
      <c r="J242" s="306"/>
      <c r="K242" s="435"/>
      <c r="L242" s="306"/>
      <c r="M242" s="306"/>
      <c r="N242" s="306"/>
      <c r="O242" s="306"/>
      <c r="P242" s="435"/>
      <c r="Q242" s="306"/>
      <c r="R242" s="306"/>
      <c r="S242" s="306"/>
      <c r="T242" s="306"/>
      <c r="U242" s="435"/>
      <c r="V242" s="306"/>
      <c r="W242" s="306"/>
      <c r="X242" s="306"/>
      <c r="Y242" s="306"/>
      <c r="Z242" s="435"/>
      <c r="AA242" s="306"/>
      <c r="AB242" s="306"/>
      <c r="AC242" s="306"/>
      <c r="AD242" s="306"/>
      <c r="AE242" s="435"/>
      <c r="AF242" s="306"/>
      <c r="AG242" s="306"/>
      <c r="AH242" s="306"/>
      <c r="AI242" s="306"/>
      <c r="AJ242" s="306"/>
      <c r="AK242" s="20"/>
      <c r="AL242" s="20"/>
      <c r="AM242" s="20"/>
      <c r="AN242" s="20"/>
      <c r="AO242" s="20"/>
      <c r="AP242" s="20"/>
      <c r="AQ242" s="20"/>
      <c r="AR242" s="20"/>
      <c r="AS242" s="20"/>
      <c r="AT242" s="20"/>
      <c r="AU242" s="20"/>
      <c r="AV242" s="20"/>
      <c r="AW242" s="20"/>
      <c r="AX242" s="20"/>
      <c r="AY242" s="20"/>
      <c r="AZ242" s="20"/>
      <c r="BA242" s="20"/>
      <c r="BB242" s="20"/>
      <c r="BC242" s="20"/>
      <c r="BD242" s="20"/>
    </row>
    <row r="243" spans="1:56" x14ac:dyDescent="0.2">
      <c r="A243" s="20"/>
      <c r="B243" s="20"/>
      <c r="C243" s="306"/>
      <c r="D243" s="306"/>
      <c r="E243" s="306"/>
      <c r="F243" s="306"/>
      <c r="G243" s="306"/>
      <c r="H243" s="306"/>
      <c r="I243" s="306"/>
      <c r="J243" s="306"/>
      <c r="K243" s="435"/>
      <c r="L243" s="306"/>
      <c r="M243" s="306"/>
      <c r="N243" s="306"/>
      <c r="O243" s="306"/>
      <c r="P243" s="435"/>
      <c r="Q243" s="306"/>
      <c r="R243" s="306"/>
      <c r="S243" s="306"/>
      <c r="T243" s="306"/>
      <c r="U243" s="435"/>
      <c r="V243" s="306"/>
      <c r="W243" s="306"/>
      <c r="X243" s="306"/>
      <c r="Y243" s="306"/>
      <c r="Z243" s="435"/>
      <c r="AA243" s="306"/>
      <c r="AB243" s="306"/>
      <c r="AC243" s="306"/>
      <c r="AD243" s="306"/>
      <c r="AE243" s="435"/>
      <c r="AF243" s="306"/>
      <c r="AG243" s="306"/>
      <c r="AH243" s="306"/>
      <c r="AI243" s="306"/>
      <c r="AJ243" s="306"/>
      <c r="AK243" s="20"/>
      <c r="AL243" s="20"/>
      <c r="AM243" s="20"/>
      <c r="AN243" s="20"/>
      <c r="AO243" s="20"/>
      <c r="AP243" s="20"/>
      <c r="AQ243" s="20"/>
      <c r="AR243" s="20"/>
      <c r="AS243" s="20"/>
      <c r="AT243" s="20"/>
      <c r="AU243" s="20"/>
      <c r="AV243" s="20"/>
      <c r="AW243" s="20"/>
      <c r="AX243" s="20"/>
      <c r="AY243" s="20"/>
      <c r="AZ243" s="20"/>
      <c r="BA243" s="20"/>
      <c r="BB243" s="20"/>
      <c r="BC243" s="20"/>
      <c r="BD243" s="20"/>
    </row>
    <row r="244" spans="1:56" x14ac:dyDescent="0.2">
      <c r="A244" s="20"/>
      <c r="B244" s="20"/>
      <c r="C244" s="306"/>
      <c r="D244" s="306"/>
      <c r="E244" s="306"/>
      <c r="F244" s="306"/>
      <c r="G244" s="306"/>
      <c r="H244" s="306"/>
      <c r="I244" s="306"/>
      <c r="J244" s="306"/>
      <c r="K244" s="435"/>
      <c r="L244" s="306"/>
      <c r="M244" s="306"/>
      <c r="N244" s="306"/>
      <c r="O244" s="306"/>
      <c r="P244" s="435"/>
      <c r="Q244" s="306"/>
      <c r="R244" s="306"/>
      <c r="S244" s="306"/>
      <c r="T244" s="306"/>
      <c r="U244" s="435"/>
      <c r="V244" s="306"/>
      <c r="W244" s="306"/>
      <c r="X244" s="306"/>
      <c r="Y244" s="306"/>
      <c r="Z244" s="435"/>
      <c r="AA244" s="306"/>
      <c r="AB244" s="306"/>
      <c r="AC244" s="306"/>
      <c r="AD244" s="306"/>
      <c r="AE244" s="435"/>
      <c r="AF244" s="306"/>
      <c r="AG244" s="306"/>
      <c r="AH244" s="306"/>
      <c r="AI244" s="306"/>
      <c r="AJ244" s="306"/>
      <c r="AK244" s="20"/>
      <c r="AL244" s="20"/>
      <c r="AM244" s="20"/>
      <c r="AN244" s="20"/>
      <c r="AO244" s="20"/>
      <c r="AP244" s="20"/>
      <c r="AQ244" s="20"/>
      <c r="AR244" s="20"/>
      <c r="AS244" s="20"/>
      <c r="AT244" s="20"/>
      <c r="AU244" s="20"/>
      <c r="AV244" s="20"/>
      <c r="AW244" s="20"/>
      <c r="AX244" s="20"/>
      <c r="AY244" s="20"/>
      <c r="AZ244" s="20"/>
      <c r="BA244" s="20"/>
      <c r="BB244" s="20"/>
      <c r="BC244" s="20"/>
      <c r="BD244" s="20"/>
    </row>
    <row r="245" spans="1:56" x14ac:dyDescent="0.2">
      <c r="A245" s="20"/>
      <c r="B245" s="20"/>
      <c r="C245" s="306"/>
      <c r="D245" s="306"/>
      <c r="E245" s="306"/>
      <c r="F245" s="306"/>
      <c r="G245" s="306"/>
      <c r="H245" s="306"/>
      <c r="I245" s="306"/>
      <c r="J245" s="306"/>
      <c r="K245" s="435"/>
      <c r="L245" s="306"/>
      <c r="M245" s="306"/>
      <c r="N245" s="306"/>
      <c r="O245" s="306"/>
      <c r="P245" s="435"/>
      <c r="Q245" s="306"/>
      <c r="R245" s="306"/>
      <c r="S245" s="306"/>
      <c r="T245" s="306"/>
      <c r="U245" s="435"/>
      <c r="V245" s="306"/>
      <c r="W245" s="306"/>
      <c r="X245" s="306"/>
      <c r="Y245" s="306"/>
      <c r="Z245" s="435"/>
      <c r="AA245" s="306"/>
      <c r="AB245" s="306"/>
      <c r="AC245" s="306"/>
      <c r="AD245" s="306"/>
      <c r="AE245" s="435"/>
      <c r="AF245" s="306"/>
      <c r="AG245" s="306"/>
      <c r="AH245" s="306"/>
      <c r="AI245" s="306"/>
      <c r="AJ245" s="306"/>
      <c r="AK245" s="20"/>
      <c r="AL245" s="20"/>
      <c r="AM245" s="20"/>
      <c r="AN245" s="20"/>
      <c r="AO245" s="20"/>
      <c r="AP245" s="20"/>
      <c r="AQ245" s="20"/>
      <c r="AR245" s="20"/>
      <c r="AS245" s="20"/>
      <c r="AT245" s="20"/>
      <c r="AU245" s="20"/>
      <c r="AV245" s="20"/>
      <c r="AW245" s="20"/>
      <c r="AX245" s="20"/>
      <c r="AY245" s="20"/>
      <c r="AZ245" s="20"/>
      <c r="BA245" s="20"/>
      <c r="BB245" s="20"/>
      <c r="BC245" s="20"/>
      <c r="BD245" s="20"/>
    </row>
    <row r="246" spans="1:56" x14ac:dyDescent="0.2">
      <c r="A246" s="20"/>
      <c r="B246" s="20"/>
      <c r="C246" s="306"/>
      <c r="D246" s="306"/>
      <c r="E246" s="306"/>
      <c r="F246" s="306"/>
      <c r="G246" s="306"/>
      <c r="H246" s="306"/>
      <c r="I246" s="306"/>
      <c r="J246" s="306"/>
      <c r="K246" s="435"/>
      <c r="L246" s="306"/>
      <c r="M246" s="306"/>
      <c r="N246" s="306"/>
      <c r="O246" s="306"/>
      <c r="P246" s="435"/>
      <c r="Q246" s="306"/>
      <c r="R246" s="306"/>
      <c r="S246" s="306"/>
      <c r="T246" s="306"/>
      <c r="U246" s="435"/>
      <c r="V246" s="306"/>
      <c r="W246" s="306"/>
      <c r="X246" s="306"/>
      <c r="Y246" s="306"/>
      <c r="Z246" s="435"/>
      <c r="AA246" s="306"/>
      <c r="AB246" s="306"/>
      <c r="AC246" s="306"/>
      <c r="AD246" s="306"/>
      <c r="AE246" s="435"/>
      <c r="AF246" s="306"/>
      <c r="AG246" s="306"/>
      <c r="AH246" s="306"/>
      <c r="AI246" s="306"/>
      <c r="AJ246" s="306"/>
      <c r="AK246" s="20"/>
      <c r="AL246" s="20"/>
      <c r="AM246" s="20"/>
      <c r="AN246" s="20"/>
      <c r="AO246" s="20"/>
      <c r="AP246" s="20"/>
      <c r="AQ246" s="20"/>
      <c r="AR246" s="20"/>
      <c r="AS246" s="20"/>
      <c r="AT246" s="20"/>
      <c r="AU246" s="20"/>
      <c r="AV246" s="20"/>
      <c r="AW246" s="20"/>
      <c r="AX246" s="20"/>
      <c r="AY246" s="20"/>
      <c r="AZ246" s="20"/>
      <c r="BA246" s="20"/>
      <c r="BB246" s="20"/>
      <c r="BC246" s="20"/>
      <c r="BD246" s="20"/>
    </row>
    <row r="247" spans="1:56" x14ac:dyDescent="0.2">
      <c r="A247" s="20"/>
      <c r="B247" s="20"/>
      <c r="C247" s="306"/>
      <c r="D247" s="306"/>
      <c r="E247" s="306"/>
      <c r="F247" s="306"/>
      <c r="G247" s="306"/>
      <c r="H247" s="306"/>
      <c r="I247" s="306"/>
      <c r="J247" s="306"/>
      <c r="K247" s="435"/>
      <c r="L247" s="306"/>
      <c r="M247" s="306"/>
      <c r="N247" s="306"/>
      <c r="O247" s="306"/>
      <c r="P247" s="435"/>
      <c r="Q247" s="306"/>
      <c r="R247" s="306"/>
      <c r="S247" s="306"/>
      <c r="T247" s="306"/>
      <c r="U247" s="435"/>
      <c r="V247" s="306"/>
      <c r="W247" s="306"/>
      <c r="X247" s="306"/>
      <c r="Y247" s="306"/>
      <c r="Z247" s="435"/>
      <c r="AA247" s="306"/>
      <c r="AB247" s="306"/>
      <c r="AC247" s="306"/>
      <c r="AD247" s="306"/>
      <c r="AE247" s="435"/>
      <c r="AF247" s="306"/>
      <c r="AG247" s="306"/>
      <c r="AH247" s="306"/>
      <c r="AI247" s="306"/>
      <c r="AJ247" s="306"/>
      <c r="AK247" s="20"/>
      <c r="AL247" s="20"/>
      <c r="AM247" s="20"/>
      <c r="AN247" s="20"/>
      <c r="AO247" s="20"/>
      <c r="AP247" s="20"/>
      <c r="AQ247" s="20"/>
      <c r="AR247" s="20"/>
      <c r="AS247" s="20"/>
      <c r="AT247" s="20"/>
      <c r="AU247" s="20"/>
      <c r="AV247" s="20"/>
      <c r="AW247" s="20"/>
      <c r="AX247" s="20"/>
      <c r="AY247" s="20"/>
      <c r="AZ247" s="20"/>
      <c r="BA247" s="20"/>
      <c r="BB247" s="20"/>
      <c r="BC247" s="20"/>
      <c r="BD247" s="20"/>
    </row>
    <row r="248" spans="1:56" x14ac:dyDescent="0.2">
      <c r="A248" s="20"/>
      <c r="B248" s="20"/>
      <c r="C248" s="306"/>
      <c r="D248" s="306"/>
      <c r="E248" s="306"/>
      <c r="F248" s="306"/>
      <c r="G248" s="306"/>
      <c r="H248" s="306"/>
      <c r="I248" s="306"/>
      <c r="J248" s="306"/>
      <c r="K248" s="435"/>
      <c r="L248" s="306"/>
      <c r="M248" s="306"/>
      <c r="N248" s="306"/>
      <c r="O248" s="306"/>
      <c r="P248" s="435"/>
      <c r="Q248" s="306"/>
      <c r="R248" s="306"/>
      <c r="S248" s="306"/>
      <c r="T248" s="306"/>
      <c r="U248" s="435"/>
      <c r="V248" s="306"/>
      <c r="W248" s="306"/>
      <c r="X248" s="306"/>
      <c r="Y248" s="306"/>
      <c r="Z248" s="435"/>
      <c r="AA248" s="306"/>
      <c r="AB248" s="306"/>
      <c r="AC248" s="306"/>
      <c r="AD248" s="306"/>
      <c r="AE248" s="435"/>
      <c r="AF248" s="306"/>
      <c r="AG248" s="306"/>
      <c r="AH248" s="306"/>
      <c r="AI248" s="306"/>
      <c r="AJ248" s="306"/>
      <c r="AK248" s="20"/>
      <c r="AL248" s="20"/>
      <c r="AM248" s="20"/>
      <c r="AN248" s="20"/>
      <c r="AO248" s="20"/>
      <c r="AP248" s="20"/>
      <c r="AQ248" s="20"/>
      <c r="AR248" s="20"/>
      <c r="AS248" s="20"/>
      <c r="AT248" s="20"/>
      <c r="AU248" s="20"/>
      <c r="AV248" s="20"/>
      <c r="AW248" s="20"/>
      <c r="AX248" s="20"/>
      <c r="AY248" s="20"/>
      <c r="AZ248" s="20"/>
      <c r="BA248" s="20"/>
      <c r="BB248" s="20"/>
      <c r="BC248" s="20"/>
      <c r="BD248" s="20"/>
    </row>
    <row r="249" spans="1:56" x14ac:dyDescent="0.2">
      <c r="A249" s="20"/>
      <c r="B249" s="20"/>
      <c r="C249" s="306"/>
      <c r="D249" s="306"/>
      <c r="E249" s="306"/>
      <c r="F249" s="306"/>
      <c r="G249" s="306"/>
      <c r="H249" s="306"/>
      <c r="I249" s="306"/>
      <c r="J249" s="306"/>
      <c r="K249" s="435"/>
      <c r="L249" s="306"/>
      <c r="M249" s="306"/>
      <c r="N249" s="306"/>
      <c r="O249" s="306"/>
      <c r="P249" s="435"/>
      <c r="Q249" s="306"/>
      <c r="R249" s="306"/>
      <c r="S249" s="306"/>
      <c r="T249" s="306"/>
      <c r="U249" s="435"/>
      <c r="V249" s="306"/>
      <c r="W249" s="306"/>
      <c r="X249" s="306"/>
      <c r="Y249" s="306"/>
      <c r="Z249" s="435"/>
      <c r="AA249" s="306"/>
      <c r="AB249" s="306"/>
      <c r="AC249" s="306"/>
      <c r="AD249" s="306"/>
      <c r="AE249" s="435"/>
      <c r="AF249" s="306"/>
      <c r="AG249" s="306"/>
      <c r="AH249" s="306"/>
      <c r="AI249" s="306"/>
      <c r="AJ249" s="306"/>
      <c r="AK249" s="20"/>
      <c r="AL249" s="20"/>
      <c r="AM249" s="20"/>
      <c r="AN249" s="20"/>
      <c r="AO249" s="20"/>
      <c r="AP249" s="20"/>
      <c r="AQ249" s="20"/>
      <c r="AR249" s="20"/>
      <c r="AS249" s="20"/>
      <c r="AT249" s="20"/>
      <c r="AU249" s="20"/>
      <c r="AV249" s="20"/>
      <c r="AW249" s="20"/>
      <c r="AX249" s="20"/>
      <c r="AY249" s="20"/>
      <c r="AZ249" s="20"/>
      <c r="BA249" s="20"/>
      <c r="BB249" s="20"/>
      <c r="BC249" s="20"/>
      <c r="BD249" s="20"/>
    </row>
    <row r="250" spans="1:56" x14ac:dyDescent="0.2">
      <c r="A250" s="20"/>
      <c r="B250" s="20"/>
      <c r="C250" s="306"/>
      <c r="D250" s="306"/>
      <c r="E250" s="306"/>
      <c r="F250" s="306"/>
      <c r="G250" s="306"/>
      <c r="H250" s="306"/>
      <c r="I250" s="306"/>
      <c r="J250" s="306"/>
      <c r="K250" s="435"/>
      <c r="L250" s="306"/>
      <c r="M250" s="306"/>
      <c r="N250" s="306"/>
      <c r="O250" s="306"/>
      <c r="P250" s="435"/>
      <c r="Q250" s="306"/>
      <c r="R250" s="306"/>
      <c r="S250" s="306"/>
      <c r="T250" s="306"/>
      <c r="U250" s="435"/>
      <c r="V250" s="306"/>
      <c r="W250" s="306"/>
      <c r="X250" s="306"/>
      <c r="Y250" s="306"/>
      <c r="Z250" s="435"/>
      <c r="AA250" s="306"/>
      <c r="AB250" s="306"/>
      <c r="AC250" s="306"/>
      <c r="AD250" s="306"/>
      <c r="AE250" s="435"/>
      <c r="AF250" s="306"/>
      <c r="AG250" s="306"/>
      <c r="AH250" s="306"/>
      <c r="AI250" s="306"/>
      <c r="AJ250" s="306"/>
      <c r="AK250" s="20"/>
      <c r="AL250" s="20"/>
      <c r="AM250" s="20"/>
      <c r="AN250" s="20"/>
      <c r="AO250" s="20"/>
      <c r="AP250" s="20"/>
      <c r="AQ250" s="20"/>
      <c r="AR250" s="20"/>
      <c r="AS250" s="20"/>
      <c r="AT250" s="20"/>
      <c r="AU250" s="20"/>
      <c r="AV250" s="20"/>
      <c r="AW250" s="20"/>
      <c r="AX250" s="20"/>
      <c r="AY250" s="20"/>
      <c r="AZ250" s="20"/>
      <c r="BA250" s="20"/>
      <c r="BB250" s="20"/>
      <c r="BC250" s="20"/>
      <c r="BD250" s="20"/>
    </row>
    <row r="251" spans="1:56" x14ac:dyDescent="0.2">
      <c r="A251" s="20"/>
      <c r="B251" s="20"/>
      <c r="C251" s="306"/>
      <c r="D251" s="306"/>
      <c r="E251" s="306"/>
      <c r="F251" s="306"/>
      <c r="G251" s="306"/>
      <c r="H251" s="306"/>
      <c r="I251" s="306"/>
      <c r="J251" s="306"/>
      <c r="K251" s="435"/>
      <c r="L251" s="306"/>
      <c r="M251" s="306"/>
      <c r="N251" s="306"/>
      <c r="O251" s="306"/>
      <c r="P251" s="435"/>
      <c r="Q251" s="306"/>
      <c r="R251" s="306"/>
      <c r="S251" s="306"/>
      <c r="T251" s="306"/>
      <c r="U251" s="435"/>
      <c r="V251" s="306"/>
      <c r="W251" s="306"/>
      <c r="X251" s="306"/>
      <c r="Y251" s="306"/>
      <c r="Z251" s="435"/>
      <c r="AA251" s="306"/>
      <c r="AB251" s="306"/>
      <c r="AC251" s="306"/>
      <c r="AD251" s="306"/>
      <c r="AE251" s="435"/>
      <c r="AF251" s="306"/>
      <c r="AG251" s="306"/>
      <c r="AH251" s="306"/>
      <c r="AI251" s="306"/>
      <c r="AJ251" s="306"/>
      <c r="AK251" s="20"/>
      <c r="AL251" s="20"/>
      <c r="AM251" s="20"/>
      <c r="AN251" s="20"/>
      <c r="AO251" s="20"/>
      <c r="AP251" s="20"/>
      <c r="AQ251" s="20"/>
      <c r="AR251" s="20"/>
      <c r="AS251" s="20"/>
      <c r="AT251" s="20"/>
      <c r="AU251" s="20"/>
      <c r="AV251" s="20"/>
      <c r="AW251" s="20"/>
      <c r="AX251" s="20"/>
      <c r="AY251" s="20"/>
      <c r="AZ251" s="20"/>
      <c r="BA251" s="20"/>
      <c r="BB251" s="20"/>
      <c r="BC251" s="20"/>
      <c r="BD251" s="20"/>
    </row>
    <row r="252" spans="1:56" x14ac:dyDescent="0.2">
      <c r="A252" s="20"/>
      <c r="B252" s="20"/>
      <c r="C252" s="306"/>
      <c r="D252" s="306"/>
      <c r="E252" s="306"/>
      <c r="F252" s="306"/>
      <c r="G252" s="306"/>
      <c r="H252" s="306"/>
      <c r="I252" s="306"/>
      <c r="J252" s="306"/>
      <c r="K252" s="435"/>
      <c r="L252" s="306"/>
      <c r="M252" s="306"/>
      <c r="N252" s="306"/>
      <c r="O252" s="306"/>
      <c r="P252" s="435"/>
      <c r="Q252" s="306"/>
      <c r="R252" s="306"/>
      <c r="S252" s="306"/>
      <c r="T252" s="306"/>
      <c r="U252" s="435"/>
      <c r="V252" s="306"/>
      <c r="W252" s="306"/>
      <c r="X252" s="306"/>
      <c r="Y252" s="306"/>
      <c r="Z252" s="435"/>
      <c r="AA252" s="306"/>
      <c r="AB252" s="306"/>
      <c r="AC252" s="306"/>
      <c r="AD252" s="306"/>
      <c r="AE252" s="435"/>
      <c r="AF252" s="306"/>
      <c r="AG252" s="306"/>
      <c r="AH252" s="306"/>
      <c r="AI252" s="306"/>
      <c r="AJ252" s="306"/>
      <c r="AK252" s="20"/>
      <c r="AL252" s="20"/>
      <c r="AM252" s="20"/>
      <c r="AN252" s="20"/>
      <c r="AO252" s="20"/>
      <c r="AP252" s="20"/>
      <c r="AQ252" s="20"/>
      <c r="AR252" s="20"/>
      <c r="AS252" s="20"/>
      <c r="AT252" s="20"/>
      <c r="AU252" s="20"/>
      <c r="AV252" s="20"/>
      <c r="AW252" s="20"/>
      <c r="AX252" s="20"/>
      <c r="AY252" s="20"/>
      <c r="AZ252" s="20"/>
      <c r="BA252" s="20"/>
      <c r="BB252" s="20"/>
      <c r="BC252" s="20"/>
      <c r="BD252" s="20"/>
    </row>
    <row r="253" spans="1:56" x14ac:dyDescent="0.2">
      <c r="A253" s="20"/>
      <c r="B253" s="20"/>
      <c r="C253" s="306"/>
      <c r="D253" s="306"/>
      <c r="E253" s="306"/>
      <c r="F253" s="306"/>
      <c r="G253" s="306"/>
      <c r="H253" s="306"/>
      <c r="I253" s="306"/>
      <c r="J253" s="306"/>
      <c r="K253" s="435"/>
      <c r="L253" s="306"/>
      <c r="M253" s="306"/>
      <c r="N253" s="306"/>
      <c r="O253" s="306"/>
      <c r="P253" s="435"/>
      <c r="Q253" s="306"/>
      <c r="R253" s="306"/>
      <c r="S253" s="306"/>
      <c r="T253" s="306"/>
      <c r="U253" s="435"/>
      <c r="V253" s="306"/>
      <c r="W253" s="306"/>
      <c r="X253" s="306"/>
      <c r="Y253" s="306"/>
      <c r="Z253" s="435"/>
      <c r="AA253" s="306"/>
      <c r="AB253" s="306"/>
      <c r="AC253" s="306"/>
      <c r="AD253" s="306"/>
      <c r="AE253" s="435"/>
      <c r="AF253" s="306"/>
      <c r="AG253" s="306"/>
      <c r="AH253" s="306"/>
      <c r="AI253" s="306"/>
      <c r="AJ253" s="306"/>
      <c r="AK253" s="20"/>
      <c r="AL253" s="20"/>
      <c r="AM253" s="20"/>
      <c r="AN253" s="20"/>
      <c r="AO253" s="20"/>
      <c r="AP253" s="20"/>
      <c r="AQ253" s="20"/>
      <c r="AR253" s="20"/>
      <c r="AS253" s="20"/>
      <c r="AT253" s="20"/>
      <c r="AU253" s="20"/>
      <c r="AV253" s="20"/>
      <c r="AW253" s="20"/>
      <c r="AX253" s="20"/>
      <c r="AY253" s="20"/>
      <c r="AZ253" s="20"/>
      <c r="BA253" s="20"/>
      <c r="BB253" s="20"/>
      <c r="BC253" s="20"/>
      <c r="BD253" s="20"/>
    </row>
    <row r="254" spans="1:56" x14ac:dyDescent="0.2">
      <c r="A254" s="20"/>
      <c r="B254" s="20"/>
      <c r="C254" s="306"/>
      <c r="D254" s="306"/>
      <c r="E254" s="306"/>
      <c r="F254" s="306"/>
      <c r="G254" s="306"/>
      <c r="H254" s="306"/>
      <c r="I254" s="306"/>
      <c r="J254" s="306"/>
      <c r="K254" s="435"/>
      <c r="L254" s="306"/>
      <c r="M254" s="306"/>
      <c r="N254" s="306"/>
      <c r="O254" s="306"/>
      <c r="P254" s="435"/>
      <c r="Q254" s="306"/>
      <c r="R254" s="306"/>
      <c r="S254" s="306"/>
      <c r="T254" s="306"/>
      <c r="U254" s="435"/>
      <c r="V254" s="306"/>
      <c r="W254" s="306"/>
      <c r="X254" s="306"/>
      <c r="Y254" s="306"/>
      <c r="Z254" s="435"/>
      <c r="AA254" s="306"/>
      <c r="AB254" s="306"/>
      <c r="AC254" s="306"/>
      <c r="AD254" s="306"/>
      <c r="AE254" s="435"/>
      <c r="AF254" s="306"/>
      <c r="AG254" s="306"/>
      <c r="AH254" s="306"/>
      <c r="AI254" s="306"/>
      <c r="AJ254" s="306"/>
      <c r="AK254" s="20"/>
      <c r="AL254" s="20"/>
      <c r="AM254" s="20"/>
      <c r="AN254" s="20"/>
      <c r="AO254" s="20"/>
      <c r="AP254" s="20"/>
      <c r="AQ254" s="20"/>
      <c r="AR254" s="20"/>
      <c r="AS254" s="20"/>
      <c r="AT254" s="20"/>
      <c r="AU254" s="20"/>
      <c r="AV254" s="20"/>
      <c r="AW254" s="20"/>
      <c r="AX254" s="20"/>
      <c r="AY254" s="20"/>
      <c r="AZ254" s="20"/>
      <c r="BA254" s="20"/>
      <c r="BB254" s="20"/>
      <c r="BC254" s="20"/>
      <c r="BD254" s="20"/>
    </row>
    <row r="255" spans="1:56" x14ac:dyDescent="0.2">
      <c r="A255" s="20"/>
      <c r="B255" s="20"/>
      <c r="C255" s="306"/>
      <c r="D255" s="306"/>
      <c r="E255" s="306"/>
      <c r="F255" s="306"/>
      <c r="G255" s="306"/>
      <c r="H255" s="306"/>
      <c r="I255" s="306"/>
      <c r="J255" s="306"/>
      <c r="K255" s="435"/>
      <c r="L255" s="306"/>
      <c r="M255" s="306"/>
      <c r="N255" s="306"/>
      <c r="O255" s="306"/>
      <c r="P255" s="435"/>
      <c r="Q255" s="306"/>
      <c r="R255" s="306"/>
      <c r="S255" s="306"/>
      <c r="T255" s="306"/>
      <c r="U255" s="435"/>
      <c r="V255" s="306"/>
      <c r="W255" s="306"/>
      <c r="X255" s="306"/>
      <c r="Y255" s="306"/>
      <c r="Z255" s="435"/>
      <c r="AA255" s="306"/>
      <c r="AB255" s="306"/>
      <c r="AC255" s="306"/>
      <c r="AD255" s="306"/>
      <c r="AE255" s="435"/>
      <c r="AF255" s="306"/>
      <c r="AG255" s="306"/>
      <c r="AH255" s="306"/>
      <c r="AI255" s="306"/>
      <c r="AJ255" s="306"/>
      <c r="AK255" s="20"/>
      <c r="AL255" s="20"/>
      <c r="AM255" s="20"/>
      <c r="AN255" s="20"/>
      <c r="AO255" s="20"/>
      <c r="AP255" s="20"/>
      <c r="AQ255" s="20"/>
      <c r="AR255" s="20"/>
      <c r="AS255" s="20"/>
      <c r="AT255" s="20"/>
      <c r="AU255" s="20"/>
      <c r="AV255" s="20"/>
      <c r="AW255" s="20"/>
      <c r="AX255" s="20"/>
      <c r="AY255" s="20"/>
      <c r="AZ255" s="20"/>
      <c r="BA255" s="20"/>
      <c r="BB255" s="20"/>
      <c r="BC255" s="20"/>
      <c r="BD255" s="20"/>
    </row>
    <row r="256" spans="1:56" x14ac:dyDescent="0.2">
      <c r="A256" s="20"/>
      <c r="B256" s="20"/>
      <c r="C256" s="306"/>
      <c r="D256" s="306"/>
      <c r="E256" s="306"/>
      <c r="F256" s="306"/>
      <c r="G256" s="306"/>
      <c r="H256" s="306"/>
      <c r="I256" s="306"/>
      <c r="J256" s="306"/>
      <c r="K256" s="435"/>
      <c r="L256" s="306"/>
      <c r="M256" s="306"/>
      <c r="N256" s="306"/>
      <c r="O256" s="306"/>
      <c r="P256" s="435"/>
      <c r="Q256" s="306"/>
      <c r="R256" s="306"/>
      <c r="S256" s="306"/>
      <c r="T256" s="306"/>
      <c r="U256" s="435"/>
      <c r="V256" s="306"/>
      <c r="W256" s="306"/>
      <c r="X256" s="306"/>
      <c r="Y256" s="306"/>
      <c r="Z256" s="435"/>
      <c r="AA256" s="306"/>
      <c r="AB256" s="306"/>
      <c r="AC256" s="306"/>
      <c r="AD256" s="306"/>
      <c r="AE256" s="435"/>
      <c r="AF256" s="306"/>
      <c r="AG256" s="306"/>
      <c r="AH256" s="306"/>
      <c r="AI256" s="306"/>
      <c r="AJ256" s="306"/>
      <c r="AK256" s="20"/>
      <c r="AL256" s="20"/>
      <c r="AM256" s="20"/>
      <c r="AN256" s="20"/>
      <c r="AO256" s="20"/>
      <c r="AP256" s="20"/>
      <c r="AQ256" s="20"/>
      <c r="AR256" s="20"/>
      <c r="AS256" s="20"/>
      <c r="AT256" s="20"/>
      <c r="AU256" s="20"/>
      <c r="AV256" s="20"/>
      <c r="AW256" s="20"/>
      <c r="AX256" s="20"/>
      <c r="AY256" s="20"/>
      <c r="AZ256" s="20"/>
      <c r="BA256" s="20"/>
      <c r="BB256" s="20"/>
      <c r="BC256" s="20"/>
      <c r="BD256" s="20"/>
    </row>
    <row r="257" spans="1:56" x14ac:dyDescent="0.2">
      <c r="A257" s="20"/>
      <c r="B257" s="20"/>
      <c r="C257" s="306"/>
      <c r="D257" s="306"/>
      <c r="E257" s="306"/>
      <c r="F257" s="306"/>
      <c r="G257" s="306"/>
      <c r="H257" s="306"/>
      <c r="I257" s="306"/>
      <c r="J257" s="306"/>
      <c r="K257" s="435"/>
      <c r="L257" s="306"/>
      <c r="M257" s="306"/>
      <c r="N257" s="306"/>
      <c r="O257" s="306"/>
      <c r="P257" s="435"/>
      <c r="Q257" s="306"/>
      <c r="R257" s="306"/>
      <c r="S257" s="306"/>
      <c r="T257" s="306"/>
      <c r="U257" s="435"/>
      <c r="V257" s="306"/>
      <c r="W257" s="306"/>
      <c r="X257" s="306"/>
      <c r="Y257" s="306"/>
      <c r="Z257" s="435"/>
      <c r="AA257" s="306"/>
      <c r="AB257" s="306"/>
      <c r="AC257" s="306"/>
      <c r="AD257" s="306"/>
      <c r="AE257" s="435"/>
      <c r="AF257" s="306"/>
      <c r="AG257" s="306"/>
      <c r="AH257" s="306"/>
      <c r="AI257" s="306"/>
      <c r="AJ257" s="306"/>
      <c r="AK257" s="20"/>
      <c r="AL257" s="20"/>
      <c r="AM257" s="20"/>
      <c r="AN257" s="20"/>
      <c r="AO257" s="20"/>
      <c r="AP257" s="20"/>
      <c r="AQ257" s="20"/>
      <c r="AR257" s="20"/>
      <c r="AS257" s="20"/>
      <c r="AT257" s="20"/>
      <c r="AU257" s="20"/>
      <c r="AV257" s="20"/>
      <c r="AW257" s="20"/>
      <c r="AX257" s="20"/>
      <c r="AY257" s="20"/>
      <c r="AZ257" s="20"/>
      <c r="BA257" s="20"/>
      <c r="BB257" s="20"/>
      <c r="BC257" s="20"/>
      <c r="BD257" s="20"/>
    </row>
    <row r="258" spans="1:56" x14ac:dyDescent="0.2">
      <c r="A258" s="20"/>
      <c r="B258" s="20"/>
      <c r="C258" s="306"/>
      <c r="D258" s="306"/>
      <c r="E258" s="306"/>
      <c r="F258" s="306"/>
      <c r="G258" s="306"/>
      <c r="H258" s="306"/>
      <c r="I258" s="306"/>
      <c r="J258" s="306"/>
      <c r="K258" s="435"/>
      <c r="L258" s="306"/>
      <c r="M258" s="306"/>
      <c r="N258" s="306"/>
      <c r="O258" s="306"/>
      <c r="P258" s="435"/>
      <c r="Q258" s="306"/>
      <c r="R258" s="306"/>
      <c r="S258" s="306"/>
      <c r="T258" s="306"/>
      <c r="U258" s="435"/>
      <c r="V258" s="306"/>
      <c r="W258" s="306"/>
      <c r="X258" s="306"/>
      <c r="Y258" s="306"/>
      <c r="Z258" s="435"/>
      <c r="AA258" s="306"/>
      <c r="AB258" s="306"/>
      <c r="AC258" s="306"/>
      <c r="AD258" s="306"/>
      <c r="AE258" s="435"/>
      <c r="AF258" s="306"/>
      <c r="AG258" s="306"/>
      <c r="AH258" s="306"/>
      <c r="AI258" s="306"/>
      <c r="AJ258" s="306"/>
      <c r="AK258" s="20"/>
      <c r="AL258" s="20"/>
      <c r="AM258" s="20"/>
      <c r="AN258" s="20"/>
      <c r="AO258" s="20"/>
      <c r="AP258" s="20"/>
      <c r="AQ258" s="20"/>
      <c r="AR258" s="20"/>
      <c r="AS258" s="20"/>
      <c r="AT258" s="20"/>
      <c r="AU258" s="20"/>
      <c r="AV258" s="20"/>
      <c r="AW258" s="20"/>
      <c r="AX258" s="20"/>
      <c r="AY258" s="20"/>
      <c r="AZ258" s="20"/>
      <c r="BA258" s="20"/>
      <c r="BB258" s="20"/>
      <c r="BC258" s="20"/>
      <c r="BD258" s="20"/>
    </row>
    <row r="259" spans="1:56" x14ac:dyDescent="0.2">
      <c r="A259" s="20"/>
      <c r="B259" s="20"/>
      <c r="C259" s="306"/>
      <c r="D259" s="306"/>
      <c r="E259" s="306"/>
      <c r="F259" s="306"/>
      <c r="G259" s="306"/>
      <c r="H259" s="306"/>
      <c r="I259" s="306"/>
      <c r="J259" s="306"/>
      <c r="K259" s="435"/>
      <c r="L259" s="306"/>
      <c r="M259" s="306"/>
      <c r="N259" s="306"/>
      <c r="O259" s="306"/>
      <c r="P259" s="435"/>
      <c r="Q259" s="306"/>
      <c r="R259" s="306"/>
      <c r="S259" s="306"/>
      <c r="T259" s="306"/>
      <c r="U259" s="435"/>
      <c r="V259" s="306"/>
      <c r="W259" s="306"/>
      <c r="X259" s="306"/>
      <c r="Y259" s="306"/>
      <c r="Z259" s="435"/>
      <c r="AA259" s="306"/>
      <c r="AB259" s="306"/>
      <c r="AC259" s="306"/>
      <c r="AD259" s="306"/>
      <c r="AE259" s="435"/>
      <c r="AF259" s="306"/>
      <c r="AG259" s="306"/>
      <c r="AH259" s="306"/>
      <c r="AI259" s="306"/>
      <c r="AJ259" s="306"/>
      <c r="AK259" s="20"/>
      <c r="AL259" s="20"/>
      <c r="AM259" s="20"/>
      <c r="AN259" s="20"/>
      <c r="AO259" s="20"/>
      <c r="AP259" s="20"/>
      <c r="AQ259" s="20"/>
      <c r="AR259" s="20"/>
      <c r="AS259" s="20"/>
      <c r="AT259" s="20"/>
      <c r="AU259" s="20"/>
      <c r="AV259" s="20"/>
      <c r="AW259" s="20"/>
      <c r="AX259" s="20"/>
      <c r="AY259" s="20"/>
      <c r="AZ259" s="20"/>
      <c r="BA259" s="20"/>
      <c r="BB259" s="20"/>
      <c r="BC259" s="20"/>
      <c r="BD259" s="20"/>
    </row>
    <row r="260" spans="1:56" x14ac:dyDescent="0.2">
      <c r="A260" s="20"/>
      <c r="B260" s="20"/>
      <c r="C260" s="306"/>
      <c r="D260" s="306"/>
      <c r="E260" s="306"/>
      <c r="F260" s="306"/>
      <c r="G260" s="306"/>
      <c r="H260" s="306"/>
      <c r="I260" s="306"/>
      <c r="J260" s="306"/>
      <c r="K260" s="435"/>
      <c r="L260" s="306"/>
      <c r="M260" s="306"/>
      <c r="N260" s="306"/>
      <c r="O260" s="306"/>
      <c r="P260" s="435"/>
      <c r="Q260" s="306"/>
      <c r="R260" s="306"/>
      <c r="S260" s="306"/>
      <c r="T260" s="306"/>
      <c r="U260" s="435"/>
      <c r="V260" s="306"/>
      <c r="W260" s="306"/>
      <c r="X260" s="306"/>
      <c r="Y260" s="306"/>
      <c r="Z260" s="435"/>
      <c r="AA260" s="306"/>
      <c r="AB260" s="306"/>
      <c r="AC260" s="306"/>
      <c r="AD260" s="306"/>
      <c r="AE260" s="435"/>
      <c r="AF260" s="306"/>
      <c r="AG260" s="306"/>
      <c r="AH260" s="306"/>
      <c r="AI260" s="306"/>
      <c r="AJ260" s="306"/>
      <c r="AK260" s="20"/>
      <c r="AL260" s="20"/>
      <c r="AM260" s="20"/>
      <c r="AN260" s="20"/>
      <c r="AO260" s="20"/>
      <c r="AP260" s="20"/>
      <c r="AQ260" s="20"/>
      <c r="AR260" s="20"/>
      <c r="AS260" s="20"/>
      <c r="AT260" s="20"/>
      <c r="AU260" s="20"/>
      <c r="AV260" s="20"/>
      <c r="AW260" s="20"/>
      <c r="AX260" s="20"/>
      <c r="AY260" s="20"/>
      <c r="AZ260" s="20"/>
      <c r="BA260" s="20"/>
      <c r="BB260" s="20"/>
      <c r="BC260" s="20"/>
      <c r="BD260" s="20"/>
    </row>
  </sheetData>
  <mergeCells count="17">
    <mergeCell ref="W4:Z4"/>
    <mergeCell ref="AB4:AE4"/>
    <mergeCell ref="AG4:AJ4"/>
    <mergeCell ref="A2:J2"/>
    <mergeCell ref="C50:AJ50"/>
    <mergeCell ref="AB51:AE51"/>
    <mergeCell ref="AG51:AJ51"/>
    <mergeCell ref="C3:AJ3"/>
    <mergeCell ref="C4:F4"/>
    <mergeCell ref="H4:K4"/>
    <mergeCell ref="M4:P4"/>
    <mergeCell ref="R4:U4"/>
    <mergeCell ref="C51:F51"/>
    <mergeCell ref="H51:K51"/>
    <mergeCell ref="M51:P51"/>
    <mergeCell ref="R51:U51"/>
    <mergeCell ref="W51:Z51"/>
  </mergeCells>
  <hyperlinks>
    <hyperlink ref="B1" location="CONTENTS!A1" display="Contents"/>
  </hyperlinks>
  <printOptions horizontalCentered="1"/>
  <pageMargins left="0.11811023622047245" right="0.11811023622047245" top="0.74803149606299213" bottom="0.74803149606299213" header="0.31496062992125984" footer="0.31496062992125984"/>
  <pageSetup paperSize="9" scale="50" fitToHeight="0"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rowBreaks count="1" manualBreakCount="1">
    <brk id="49" max="3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fitToPage="1"/>
  </sheetPr>
  <dimension ref="A1:BE232"/>
  <sheetViews>
    <sheetView zoomScaleNormal="100" workbookViewId="0">
      <pane xSplit="2" ySplit="6" topLeftCell="C34"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8.28515625" customWidth="1"/>
    <col min="2" max="2" width="31.7109375" customWidth="1"/>
    <col min="3" max="3" width="9" customWidth="1"/>
    <col min="4" max="4" width="8.140625" customWidth="1"/>
    <col min="5" max="5" width="9.85546875" bestFit="1" customWidth="1"/>
    <col min="6" max="6" width="5.85546875" bestFit="1" customWidth="1"/>
    <col min="7" max="7" width="3.5703125" customWidth="1"/>
    <col min="8" max="8" width="8.85546875" customWidth="1"/>
    <col min="9" max="9" width="7.42578125" customWidth="1"/>
    <col min="10" max="10" width="9.85546875" bestFit="1" customWidth="1"/>
    <col min="11" max="11" width="5.85546875" bestFit="1" customWidth="1"/>
    <col min="12" max="12" width="3.5703125" customWidth="1"/>
    <col min="13" max="13" width="9.28515625" bestFit="1" customWidth="1"/>
    <col min="14" max="14" width="7" bestFit="1" customWidth="1"/>
    <col min="15" max="15" width="9.85546875" bestFit="1" customWidth="1"/>
    <col min="16" max="16" width="5.85546875" bestFit="1" customWidth="1"/>
    <col min="17" max="17" width="3.5703125" customWidth="1"/>
    <col min="18" max="18" width="8.7109375" bestFit="1" customWidth="1"/>
    <col min="19" max="19" width="7.140625" customWidth="1"/>
    <col min="20" max="20" width="9.5703125" customWidth="1"/>
    <col min="21" max="21" width="7.140625" customWidth="1"/>
    <col min="22" max="22" width="3.5703125" customWidth="1"/>
    <col min="23" max="23" width="12.140625" customWidth="1"/>
    <col min="24" max="24" width="6.85546875" customWidth="1"/>
    <col min="25" max="25" width="12.28515625" customWidth="1"/>
  </cols>
  <sheetData>
    <row r="1" spans="1:57" ht="21" customHeight="1" x14ac:dyDescent="0.2">
      <c r="A1" s="1" t="s">
        <v>0</v>
      </c>
      <c r="B1" s="436" t="s">
        <v>1</v>
      </c>
      <c r="C1" s="3"/>
      <c r="D1" s="4"/>
      <c r="E1" s="5"/>
      <c r="F1" s="5"/>
      <c r="G1" s="5"/>
      <c r="H1" s="6"/>
      <c r="I1" s="5"/>
      <c r="J1" s="7"/>
      <c r="K1" s="6"/>
      <c r="L1" s="6"/>
      <c r="M1" s="6"/>
      <c r="N1" s="6"/>
      <c r="O1" s="6"/>
      <c r="P1" s="6"/>
      <c r="Q1" s="6"/>
      <c r="R1" s="6"/>
      <c r="S1" s="6"/>
      <c r="T1" s="6"/>
      <c r="U1" s="6"/>
      <c r="V1" s="6"/>
      <c r="W1" s="6"/>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row>
    <row r="2" spans="1:57" s="553" customFormat="1" ht="30" customHeight="1" x14ac:dyDescent="0.2">
      <c r="A2" s="920" t="s">
        <v>285</v>
      </c>
      <c r="B2" s="921"/>
      <c r="C2" s="921"/>
      <c r="D2" s="921"/>
      <c r="E2" s="921"/>
      <c r="F2" s="326"/>
      <c r="G2" s="326"/>
      <c r="H2" s="12"/>
      <c r="I2" s="12"/>
      <c r="J2" s="12"/>
      <c r="K2" s="326"/>
      <c r="L2" s="326"/>
      <c r="M2" s="12"/>
      <c r="N2" s="12"/>
      <c r="O2" s="12"/>
      <c r="P2" s="646"/>
      <c r="Q2" s="646"/>
      <c r="R2" s="646"/>
      <c r="S2" s="646"/>
      <c r="T2" s="646"/>
      <c r="U2" s="646"/>
      <c r="V2" s="326"/>
      <c r="W2" s="812"/>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row>
    <row r="3" spans="1:57" ht="30" customHeight="1" x14ac:dyDescent="0.2">
      <c r="A3" s="269"/>
      <c r="B3" s="303"/>
      <c r="C3" s="928" t="s">
        <v>286</v>
      </c>
      <c r="D3" s="928"/>
      <c r="E3" s="928"/>
      <c r="F3" s="928"/>
      <c r="G3" s="303"/>
      <c r="H3" s="928" t="s">
        <v>287</v>
      </c>
      <c r="I3" s="928"/>
      <c r="J3" s="928"/>
      <c r="K3" s="928"/>
      <c r="L3" s="303"/>
      <c r="M3" s="928" t="s">
        <v>288</v>
      </c>
      <c r="N3" s="928"/>
      <c r="O3" s="928"/>
      <c r="P3" s="928"/>
      <c r="Q3" s="303"/>
      <c r="R3" s="928" t="s">
        <v>289</v>
      </c>
      <c r="S3" s="928"/>
      <c r="T3" s="928"/>
      <c r="U3" s="928"/>
      <c r="V3" s="303"/>
      <c r="W3" s="781" t="s">
        <v>290</v>
      </c>
      <c r="X3" s="438"/>
      <c r="Y3" s="438"/>
      <c r="Z3" s="438"/>
      <c r="AA3" s="438"/>
      <c r="AB3" s="438"/>
      <c r="AC3" s="438"/>
      <c r="AD3" s="438"/>
      <c r="AE3" s="438"/>
      <c r="AF3" s="438"/>
      <c r="AG3" s="438"/>
      <c r="AH3" s="438"/>
      <c r="AI3" s="438"/>
      <c r="AJ3" s="438"/>
      <c r="AK3" s="438"/>
      <c r="AL3" s="438"/>
      <c r="AM3" s="438"/>
      <c r="AN3" s="438"/>
      <c r="AO3" s="438"/>
      <c r="AP3" s="438"/>
      <c r="AQ3" s="438"/>
      <c r="AR3" s="438"/>
      <c r="AS3" s="438"/>
      <c r="AT3" s="438"/>
      <c r="AU3" s="438"/>
      <c r="AV3" s="438"/>
      <c r="AW3" s="438"/>
      <c r="AX3" s="438"/>
      <c r="AY3" s="438"/>
      <c r="AZ3" s="438"/>
      <c r="BA3" s="438"/>
      <c r="BB3" s="438"/>
      <c r="BC3" s="438"/>
      <c r="BD3" s="438"/>
      <c r="BE3" s="438"/>
    </row>
    <row r="4" spans="1:57" ht="24.95" customHeight="1" x14ac:dyDescent="0.2">
      <c r="A4" s="138"/>
      <c r="B4" s="18"/>
      <c r="C4" s="23" t="s">
        <v>61</v>
      </c>
      <c r="D4" s="23" t="s">
        <v>62</v>
      </c>
      <c r="E4" s="23" t="s">
        <v>119</v>
      </c>
      <c r="F4" s="222" t="s">
        <v>120</v>
      </c>
      <c r="G4" s="299"/>
      <c r="H4" s="23" t="s">
        <v>61</v>
      </c>
      <c r="I4" s="23" t="s">
        <v>62</v>
      </c>
      <c r="J4" s="23" t="s">
        <v>119</v>
      </c>
      <c r="K4" s="222" t="s">
        <v>120</v>
      </c>
      <c r="L4" s="299"/>
      <c r="M4" s="23" t="s">
        <v>61</v>
      </c>
      <c r="N4" s="23" t="s">
        <v>62</v>
      </c>
      <c r="O4" s="23" t="s">
        <v>119</v>
      </c>
      <c r="P4" s="222" t="s">
        <v>120</v>
      </c>
      <c r="Q4" s="25"/>
      <c r="R4" s="23" t="s">
        <v>61</v>
      </c>
      <c r="S4" s="23" t="s">
        <v>62</v>
      </c>
      <c r="T4" s="23" t="s">
        <v>119</v>
      </c>
      <c r="U4" s="222" t="s">
        <v>120</v>
      </c>
      <c r="V4" s="299"/>
      <c r="W4" s="27" t="s">
        <v>291</v>
      </c>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row>
    <row r="5" spans="1:57" ht="24.95" customHeight="1" x14ac:dyDescent="0.2">
      <c r="A5" s="172" t="s">
        <v>100</v>
      </c>
      <c r="B5" s="18"/>
      <c r="C5" s="439">
        <f>C6+C50</f>
        <v>20</v>
      </c>
      <c r="D5" s="439">
        <f>D6+D50</f>
        <v>584</v>
      </c>
      <c r="E5" s="439">
        <f>E6+E50+E51</f>
        <v>107</v>
      </c>
      <c r="F5" s="439">
        <f>F6+F50+F51</f>
        <v>711</v>
      </c>
      <c r="G5" s="216"/>
      <c r="H5" s="439">
        <f>H6+H50</f>
        <v>16</v>
      </c>
      <c r="I5" s="439">
        <f>I6+I50</f>
        <v>704</v>
      </c>
      <c r="J5" s="439">
        <f>J6+J50+J51</f>
        <v>136</v>
      </c>
      <c r="K5" s="439">
        <f>K6+K50+K51</f>
        <v>856</v>
      </c>
      <c r="L5" s="216"/>
      <c r="M5" s="439">
        <f>M6+M50+M51</f>
        <v>39</v>
      </c>
      <c r="N5" s="439">
        <f>N6+N50+N51</f>
        <v>847</v>
      </c>
      <c r="O5" s="439">
        <f>O6+O50+O51</f>
        <v>15</v>
      </c>
      <c r="P5" s="439">
        <f>P6+P50+P51</f>
        <v>901</v>
      </c>
      <c r="Q5" s="216"/>
      <c r="R5" s="439">
        <f>R6+R50+R51</f>
        <v>26</v>
      </c>
      <c r="S5" s="439">
        <f>S6+S50+S51</f>
        <v>926</v>
      </c>
      <c r="T5" s="439">
        <f>T6+T50+T51</f>
        <v>3</v>
      </c>
      <c r="U5" s="439">
        <f>U6+U50+U51</f>
        <v>955</v>
      </c>
      <c r="V5" s="216"/>
      <c r="W5" s="440">
        <f>(U5-P5)/P5*100</f>
        <v>5.9933407325194228</v>
      </c>
      <c r="X5" s="9"/>
      <c r="Y5" s="441"/>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row>
    <row r="6" spans="1:57" ht="24.95" customHeight="1" x14ac:dyDescent="0.2">
      <c r="A6" s="172" t="s">
        <v>11</v>
      </c>
      <c r="B6" s="134"/>
      <c r="C6" s="216">
        <v>20</v>
      </c>
      <c r="D6" s="216">
        <v>557</v>
      </c>
      <c r="E6" s="216">
        <v>16</v>
      </c>
      <c r="F6" s="216">
        <v>593</v>
      </c>
      <c r="G6" s="216"/>
      <c r="H6" s="216">
        <f>SUM(H7:H48)</f>
        <v>16</v>
      </c>
      <c r="I6" s="216">
        <f>SUM(I7:I48)</f>
        <v>672</v>
      </c>
      <c r="J6" s="216">
        <v>40</v>
      </c>
      <c r="K6" s="216">
        <f>SUM(H6:J6)</f>
        <v>728</v>
      </c>
      <c r="L6" s="216"/>
      <c r="M6" s="216">
        <f>SUM(M7:M48)</f>
        <v>29</v>
      </c>
      <c r="N6" s="216">
        <f>SUM(N7:N48)</f>
        <v>704</v>
      </c>
      <c r="O6" s="216">
        <f>SUM(O7:O48)</f>
        <v>15</v>
      </c>
      <c r="P6" s="216">
        <f>SUM(P7:P48)</f>
        <v>748</v>
      </c>
      <c r="Q6" s="216"/>
      <c r="R6" s="216">
        <f>SUM(R7:R48)</f>
        <v>22</v>
      </c>
      <c r="S6" s="216">
        <f>SUM(S7:S48)</f>
        <v>737</v>
      </c>
      <c r="T6" s="216">
        <f>SUM(T7:T48)</f>
        <v>3</v>
      </c>
      <c r="U6" s="216">
        <f>SUM(U7:U48)</f>
        <v>762</v>
      </c>
      <c r="V6" s="216"/>
      <c r="W6" s="329">
        <f>(U6-P6)/P6*100</f>
        <v>1.8716577540106951</v>
      </c>
      <c r="X6" s="249"/>
      <c r="Y6" s="441"/>
      <c r="Z6" s="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row>
    <row r="7" spans="1:57" ht="15" customHeight="1" x14ac:dyDescent="0.2">
      <c r="A7" s="16"/>
      <c r="B7" s="17" t="s">
        <v>12</v>
      </c>
      <c r="C7" s="36">
        <v>0</v>
      </c>
      <c r="D7" s="36">
        <v>4</v>
      </c>
      <c r="E7" s="36">
        <v>0</v>
      </c>
      <c r="F7" s="39">
        <v>4</v>
      </c>
      <c r="G7" s="36"/>
      <c r="H7" s="36">
        <v>0</v>
      </c>
      <c r="I7" s="36">
        <v>10</v>
      </c>
      <c r="J7" s="36">
        <v>0</v>
      </c>
      <c r="K7" s="39">
        <f t="shared" ref="K7:K48" si="0">SUM(H7:J7)</f>
        <v>10</v>
      </c>
      <c r="L7" s="36"/>
      <c r="M7" s="36">
        <v>1</v>
      </c>
      <c r="N7" s="36">
        <v>9</v>
      </c>
      <c r="O7" s="36">
        <v>0</v>
      </c>
      <c r="P7" s="39">
        <v>10</v>
      </c>
      <c r="Q7" s="39"/>
      <c r="R7" s="39">
        <v>0</v>
      </c>
      <c r="S7" s="39">
        <v>26</v>
      </c>
      <c r="T7" s="39">
        <v>0</v>
      </c>
      <c r="U7" s="39">
        <v>26</v>
      </c>
      <c r="V7" s="36"/>
      <c r="W7" s="281">
        <f t="shared" ref="W7:W11" si="1">(U7-P7)/P7*100</f>
        <v>160</v>
      </c>
      <c r="X7" s="20"/>
      <c r="Y7" s="442"/>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row>
    <row r="8" spans="1:57" ht="15" customHeight="1" x14ac:dyDescent="0.2">
      <c r="A8" s="16"/>
      <c r="B8" s="17" t="s">
        <v>13</v>
      </c>
      <c r="C8" s="36">
        <v>0</v>
      </c>
      <c r="D8" s="36">
        <v>9</v>
      </c>
      <c r="E8" s="36">
        <v>0</v>
      </c>
      <c r="F8" s="39">
        <v>9</v>
      </c>
      <c r="G8" s="36"/>
      <c r="H8" s="36">
        <v>0</v>
      </c>
      <c r="I8" s="36">
        <v>8</v>
      </c>
      <c r="J8" s="36">
        <v>0</v>
      </c>
      <c r="K8" s="39">
        <f t="shared" si="0"/>
        <v>8</v>
      </c>
      <c r="L8" s="36"/>
      <c r="M8" s="36">
        <v>1</v>
      </c>
      <c r="N8" s="36">
        <v>10</v>
      </c>
      <c r="O8" s="36">
        <v>0</v>
      </c>
      <c r="P8" s="39">
        <v>11</v>
      </c>
      <c r="Q8" s="39"/>
      <c r="R8" s="39">
        <v>0</v>
      </c>
      <c r="S8" s="39">
        <v>9</v>
      </c>
      <c r="T8" s="39">
        <v>0</v>
      </c>
      <c r="U8" s="39">
        <v>9</v>
      </c>
      <c r="V8" s="36"/>
      <c r="W8" s="281">
        <f t="shared" si="1"/>
        <v>-18.181818181818183</v>
      </c>
      <c r="X8" s="20"/>
      <c r="Y8" s="442"/>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row>
    <row r="9" spans="1:57" ht="15" customHeight="1" x14ac:dyDescent="0.2">
      <c r="A9" s="16"/>
      <c r="B9" s="17" t="s">
        <v>14</v>
      </c>
      <c r="C9" s="36">
        <v>0</v>
      </c>
      <c r="D9" s="36">
        <v>8</v>
      </c>
      <c r="E9" s="36">
        <v>0</v>
      </c>
      <c r="F9" s="39">
        <v>8</v>
      </c>
      <c r="G9" s="36"/>
      <c r="H9" s="36">
        <v>0</v>
      </c>
      <c r="I9" s="36">
        <v>7</v>
      </c>
      <c r="J9" s="36">
        <v>0</v>
      </c>
      <c r="K9" s="39">
        <f t="shared" si="0"/>
        <v>7</v>
      </c>
      <c r="L9" s="36"/>
      <c r="M9" s="36">
        <v>0</v>
      </c>
      <c r="N9" s="36">
        <v>11</v>
      </c>
      <c r="O9" s="36">
        <v>0</v>
      </c>
      <c r="P9" s="39">
        <v>11</v>
      </c>
      <c r="Q9" s="39"/>
      <c r="R9" s="39">
        <v>0</v>
      </c>
      <c r="S9" s="39">
        <v>11</v>
      </c>
      <c r="T9" s="39">
        <v>0</v>
      </c>
      <c r="U9" s="39">
        <v>11</v>
      </c>
      <c r="V9" s="36"/>
      <c r="W9" s="281">
        <f t="shared" si="1"/>
        <v>0</v>
      </c>
      <c r="X9" s="20"/>
      <c r="Y9" s="442"/>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row>
    <row r="10" spans="1:57" ht="15" customHeight="1" x14ac:dyDescent="0.2">
      <c r="A10" s="16"/>
      <c r="B10" s="17" t="s">
        <v>15</v>
      </c>
      <c r="C10" s="36">
        <v>0</v>
      </c>
      <c r="D10" s="36">
        <v>9</v>
      </c>
      <c r="E10" s="36">
        <v>0</v>
      </c>
      <c r="F10" s="39">
        <v>9</v>
      </c>
      <c r="G10" s="36"/>
      <c r="H10" s="36">
        <v>1</v>
      </c>
      <c r="I10" s="36">
        <v>12</v>
      </c>
      <c r="J10" s="36">
        <v>0</v>
      </c>
      <c r="K10" s="39">
        <f t="shared" si="0"/>
        <v>13</v>
      </c>
      <c r="L10" s="36"/>
      <c r="M10" s="36">
        <v>0</v>
      </c>
      <c r="N10" s="36">
        <v>12</v>
      </c>
      <c r="O10" s="36">
        <v>0</v>
      </c>
      <c r="P10" s="39">
        <v>12</v>
      </c>
      <c r="Q10" s="39"/>
      <c r="R10" s="39">
        <v>1</v>
      </c>
      <c r="S10" s="39">
        <v>19</v>
      </c>
      <c r="T10" s="39">
        <v>0</v>
      </c>
      <c r="U10" s="39">
        <v>20</v>
      </c>
      <c r="V10" s="36"/>
      <c r="W10" s="281">
        <f t="shared" si="1"/>
        <v>66.666666666666657</v>
      </c>
      <c r="X10" s="20"/>
      <c r="Y10" s="442"/>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row>
    <row r="11" spans="1:57" ht="15" customHeight="1" x14ac:dyDescent="0.2">
      <c r="A11" s="16"/>
      <c r="B11" s="17" t="s">
        <v>16</v>
      </c>
      <c r="C11" s="36">
        <v>0</v>
      </c>
      <c r="D11" s="36">
        <v>1</v>
      </c>
      <c r="E11" s="36">
        <v>1</v>
      </c>
      <c r="F11" s="39">
        <v>2</v>
      </c>
      <c r="G11" s="36"/>
      <c r="H11" s="36">
        <v>0</v>
      </c>
      <c r="I11" s="36">
        <v>3</v>
      </c>
      <c r="J11" s="36">
        <v>0</v>
      </c>
      <c r="K11" s="39">
        <f t="shared" si="0"/>
        <v>3</v>
      </c>
      <c r="L11" s="36"/>
      <c r="M11" s="36">
        <v>0</v>
      </c>
      <c r="N11" s="36">
        <v>1</v>
      </c>
      <c r="O11" s="36">
        <v>0</v>
      </c>
      <c r="P11" s="39">
        <v>1</v>
      </c>
      <c r="Q11" s="39"/>
      <c r="R11" s="39">
        <v>0</v>
      </c>
      <c r="S11" s="39">
        <v>1</v>
      </c>
      <c r="T11" s="39">
        <v>0</v>
      </c>
      <c r="U11" s="39">
        <v>1</v>
      </c>
      <c r="V11" s="36"/>
      <c r="W11" s="281">
        <f t="shared" si="1"/>
        <v>0</v>
      </c>
      <c r="X11" s="20"/>
      <c r="Y11" s="442"/>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row>
    <row r="12" spans="1:57" ht="15" customHeight="1" x14ac:dyDescent="0.2">
      <c r="A12" s="16"/>
      <c r="B12" s="17" t="s">
        <v>17</v>
      </c>
      <c r="C12" s="36" t="s">
        <v>22</v>
      </c>
      <c r="D12" s="36" t="s">
        <v>22</v>
      </c>
      <c r="E12" s="36" t="s">
        <v>22</v>
      </c>
      <c r="F12" s="39" t="s">
        <v>22</v>
      </c>
      <c r="G12" s="36"/>
      <c r="H12" s="36" t="s">
        <v>22</v>
      </c>
      <c r="I12" s="36" t="s">
        <v>22</v>
      </c>
      <c r="J12" s="36" t="s">
        <v>22</v>
      </c>
      <c r="K12" s="39" t="s">
        <v>22</v>
      </c>
      <c r="L12" s="36"/>
      <c r="M12" s="36" t="s">
        <v>22</v>
      </c>
      <c r="N12" s="36" t="s">
        <v>22</v>
      </c>
      <c r="O12" s="36" t="s">
        <v>22</v>
      </c>
      <c r="P12" s="39" t="s">
        <v>22</v>
      </c>
      <c r="Q12" s="39"/>
      <c r="R12" s="36">
        <v>0</v>
      </c>
      <c r="S12" s="36">
        <v>3</v>
      </c>
      <c r="T12" s="36">
        <v>0</v>
      </c>
      <c r="U12" s="39">
        <v>3</v>
      </c>
      <c r="V12" s="36"/>
      <c r="W12" s="281" t="s">
        <v>89</v>
      </c>
      <c r="X12" s="20"/>
      <c r="Y12" s="442"/>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row>
    <row r="13" spans="1:57" ht="15" customHeight="1" x14ac:dyDescent="0.2">
      <c r="A13" s="16"/>
      <c r="B13" s="17" t="s">
        <v>18</v>
      </c>
      <c r="C13" s="36" t="s">
        <v>22</v>
      </c>
      <c r="D13" s="36" t="s">
        <v>22</v>
      </c>
      <c r="E13" s="36" t="s">
        <v>22</v>
      </c>
      <c r="F13" s="39" t="s">
        <v>22</v>
      </c>
      <c r="G13" s="36"/>
      <c r="H13" s="443" t="s">
        <v>22</v>
      </c>
      <c r="I13" s="36" t="s">
        <v>22</v>
      </c>
      <c r="J13" s="36" t="s">
        <v>22</v>
      </c>
      <c r="K13" s="39" t="s">
        <v>22</v>
      </c>
      <c r="L13" s="36"/>
      <c r="M13" s="36">
        <v>1</v>
      </c>
      <c r="N13" s="36">
        <v>13</v>
      </c>
      <c r="O13" s="36">
        <v>0</v>
      </c>
      <c r="P13" s="39">
        <v>14</v>
      </c>
      <c r="Q13" s="39"/>
      <c r="R13" s="39">
        <v>0</v>
      </c>
      <c r="S13" s="39">
        <v>17</v>
      </c>
      <c r="T13" s="39">
        <v>0</v>
      </c>
      <c r="U13" s="39">
        <v>17</v>
      </c>
      <c r="V13" s="36"/>
      <c r="W13" s="281">
        <f t="shared" ref="W13:W46" si="2">(U13-P13)/P13*100</f>
        <v>21.428571428571427</v>
      </c>
      <c r="X13" s="20"/>
      <c r="Y13" s="442"/>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row>
    <row r="14" spans="1:57" ht="15" customHeight="1" x14ac:dyDescent="0.2">
      <c r="A14" s="16"/>
      <c r="B14" s="17" t="s">
        <v>19</v>
      </c>
      <c r="C14" s="36">
        <v>0</v>
      </c>
      <c r="D14" s="36">
        <v>8</v>
      </c>
      <c r="E14" s="36">
        <v>0</v>
      </c>
      <c r="F14" s="39">
        <v>8</v>
      </c>
      <c r="G14" s="36"/>
      <c r="H14" s="36">
        <v>0</v>
      </c>
      <c r="I14" s="36">
        <v>8</v>
      </c>
      <c r="J14" s="36">
        <v>0</v>
      </c>
      <c r="K14" s="39">
        <f t="shared" si="0"/>
        <v>8</v>
      </c>
      <c r="L14" s="36"/>
      <c r="M14" s="36">
        <v>1</v>
      </c>
      <c r="N14" s="36">
        <v>10</v>
      </c>
      <c r="O14" s="36">
        <v>0</v>
      </c>
      <c r="P14" s="39">
        <v>11</v>
      </c>
      <c r="Q14" s="39"/>
      <c r="R14" s="39">
        <v>0</v>
      </c>
      <c r="S14" s="39">
        <v>9</v>
      </c>
      <c r="T14" s="39">
        <v>0</v>
      </c>
      <c r="U14" s="39">
        <v>9</v>
      </c>
      <c r="V14" s="36"/>
      <c r="W14" s="281">
        <f t="shared" si="2"/>
        <v>-18.181818181818183</v>
      </c>
      <c r="X14" s="20"/>
      <c r="Y14" s="442"/>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row>
    <row r="15" spans="1:57" ht="15" customHeight="1" x14ac:dyDescent="0.2">
      <c r="A15" s="16"/>
      <c r="B15" s="17" t="s">
        <v>20</v>
      </c>
      <c r="C15" s="36">
        <v>1</v>
      </c>
      <c r="D15" s="36">
        <v>47</v>
      </c>
      <c r="E15" s="36">
        <v>0</v>
      </c>
      <c r="F15" s="39">
        <v>48</v>
      </c>
      <c r="G15" s="36"/>
      <c r="H15" s="36">
        <v>4</v>
      </c>
      <c r="I15" s="36">
        <v>44</v>
      </c>
      <c r="J15" s="36">
        <v>0</v>
      </c>
      <c r="K15" s="39">
        <f t="shared" si="0"/>
        <v>48</v>
      </c>
      <c r="L15" s="36"/>
      <c r="M15" s="36">
        <v>1</v>
      </c>
      <c r="N15" s="36">
        <v>27</v>
      </c>
      <c r="O15" s="36">
        <v>0</v>
      </c>
      <c r="P15" s="39">
        <v>28</v>
      </c>
      <c r="Q15" s="39"/>
      <c r="R15" s="39">
        <v>0</v>
      </c>
      <c r="S15" s="39">
        <v>48</v>
      </c>
      <c r="T15" s="39">
        <v>0</v>
      </c>
      <c r="U15" s="39">
        <v>48</v>
      </c>
      <c r="V15" s="36"/>
      <c r="W15" s="281">
        <f t="shared" si="2"/>
        <v>71.428571428571431</v>
      </c>
      <c r="X15" s="20"/>
      <c r="Y15" s="442"/>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row>
    <row r="16" spans="1:57" ht="15" customHeight="1" x14ac:dyDescent="0.2">
      <c r="A16" s="16"/>
      <c r="B16" s="17" t="s">
        <v>21</v>
      </c>
      <c r="C16" s="36">
        <v>0</v>
      </c>
      <c r="D16" s="36">
        <v>1</v>
      </c>
      <c r="E16" s="36">
        <v>0</v>
      </c>
      <c r="F16" s="39">
        <v>1</v>
      </c>
      <c r="G16" s="36"/>
      <c r="H16" s="36">
        <v>0</v>
      </c>
      <c r="I16" s="36">
        <v>33</v>
      </c>
      <c r="J16" s="36">
        <v>0</v>
      </c>
      <c r="K16" s="39">
        <f t="shared" si="0"/>
        <v>33</v>
      </c>
      <c r="L16" s="36"/>
      <c r="M16" s="36">
        <v>1</v>
      </c>
      <c r="N16" s="36">
        <v>41</v>
      </c>
      <c r="O16" s="36">
        <v>1</v>
      </c>
      <c r="P16" s="39">
        <v>43</v>
      </c>
      <c r="Q16" s="39"/>
      <c r="R16" s="39">
        <v>1</v>
      </c>
      <c r="S16" s="39">
        <v>34</v>
      </c>
      <c r="T16" s="39">
        <v>1</v>
      </c>
      <c r="U16" s="39">
        <v>36</v>
      </c>
      <c r="V16" s="36"/>
      <c r="W16" s="281">
        <f t="shared" si="2"/>
        <v>-16.279069767441861</v>
      </c>
      <c r="X16" s="20"/>
      <c r="Y16" s="442"/>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row>
    <row r="17" spans="1:57" ht="15" customHeight="1" x14ac:dyDescent="0.2">
      <c r="A17" s="16"/>
      <c r="B17" s="17" t="s">
        <v>121</v>
      </c>
      <c r="C17" s="36">
        <v>1</v>
      </c>
      <c r="D17" s="36">
        <v>1</v>
      </c>
      <c r="E17" s="36">
        <v>0</v>
      </c>
      <c r="F17" s="39">
        <v>2</v>
      </c>
      <c r="G17" s="36"/>
      <c r="H17" s="443" t="s">
        <v>22</v>
      </c>
      <c r="I17" s="36" t="s">
        <v>22</v>
      </c>
      <c r="J17" s="36" t="s">
        <v>22</v>
      </c>
      <c r="K17" s="39" t="s">
        <v>22</v>
      </c>
      <c r="L17" s="36"/>
      <c r="M17" s="443" t="s">
        <v>22</v>
      </c>
      <c r="N17" s="36" t="s">
        <v>22</v>
      </c>
      <c r="O17" s="36" t="s">
        <v>22</v>
      </c>
      <c r="P17" s="39" t="s">
        <v>22</v>
      </c>
      <c r="Q17" s="39"/>
      <c r="R17" s="443" t="s">
        <v>22</v>
      </c>
      <c r="S17" s="36" t="s">
        <v>22</v>
      </c>
      <c r="T17" s="36" t="s">
        <v>22</v>
      </c>
      <c r="U17" s="39" t="s">
        <v>22</v>
      </c>
      <c r="V17" s="36"/>
      <c r="W17" s="281" t="s">
        <v>89</v>
      </c>
      <c r="X17" s="20"/>
      <c r="Y17" s="442"/>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row>
    <row r="18" spans="1:57" ht="15" customHeight="1" x14ac:dyDescent="0.2">
      <c r="A18" s="16"/>
      <c r="B18" s="17" t="s">
        <v>24</v>
      </c>
      <c r="C18" s="36">
        <v>0</v>
      </c>
      <c r="D18" s="36">
        <v>13</v>
      </c>
      <c r="E18" s="36">
        <v>0</v>
      </c>
      <c r="F18" s="39">
        <v>13</v>
      </c>
      <c r="G18" s="36"/>
      <c r="H18" s="36">
        <v>1</v>
      </c>
      <c r="I18" s="36">
        <v>18</v>
      </c>
      <c r="J18" s="36">
        <v>0</v>
      </c>
      <c r="K18" s="39">
        <f t="shared" si="0"/>
        <v>19</v>
      </c>
      <c r="L18" s="36"/>
      <c r="M18" s="36">
        <v>0</v>
      </c>
      <c r="N18" s="36">
        <v>18</v>
      </c>
      <c r="O18" s="36">
        <v>0</v>
      </c>
      <c r="P18" s="39">
        <v>18</v>
      </c>
      <c r="Q18" s="39"/>
      <c r="R18" s="39">
        <v>2</v>
      </c>
      <c r="S18" s="39">
        <v>10</v>
      </c>
      <c r="T18" s="39">
        <v>0</v>
      </c>
      <c r="U18" s="39">
        <v>12</v>
      </c>
      <c r="V18" s="36"/>
      <c r="W18" s="281">
        <f t="shared" si="2"/>
        <v>-33.333333333333329</v>
      </c>
      <c r="X18" s="20"/>
      <c r="Y18" s="442"/>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row>
    <row r="19" spans="1:57" ht="15" customHeight="1" x14ac:dyDescent="0.2">
      <c r="A19" s="16"/>
      <c r="B19" s="17" t="s">
        <v>25</v>
      </c>
      <c r="C19" s="36">
        <v>0</v>
      </c>
      <c r="D19" s="36">
        <v>17</v>
      </c>
      <c r="E19" s="36">
        <v>0</v>
      </c>
      <c r="F19" s="39">
        <v>17</v>
      </c>
      <c r="G19" s="36"/>
      <c r="H19" s="36">
        <v>1</v>
      </c>
      <c r="I19" s="36">
        <v>21</v>
      </c>
      <c r="J19" s="36">
        <v>0</v>
      </c>
      <c r="K19" s="39">
        <f t="shared" si="0"/>
        <v>22</v>
      </c>
      <c r="L19" s="36"/>
      <c r="M19" s="36">
        <v>1</v>
      </c>
      <c r="N19" s="36">
        <v>29</v>
      </c>
      <c r="O19" s="36">
        <v>0</v>
      </c>
      <c r="P19" s="39">
        <v>30</v>
      </c>
      <c r="Q19" s="39"/>
      <c r="R19" s="39">
        <v>0</v>
      </c>
      <c r="S19" s="39">
        <v>27</v>
      </c>
      <c r="T19" s="39">
        <v>0</v>
      </c>
      <c r="U19" s="39">
        <v>27</v>
      </c>
      <c r="V19" s="36"/>
      <c r="W19" s="281">
        <f t="shared" si="2"/>
        <v>-10</v>
      </c>
      <c r="X19" s="20"/>
      <c r="Y19" s="442"/>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row>
    <row r="20" spans="1:57" ht="15" customHeight="1" x14ac:dyDescent="0.2">
      <c r="A20" s="16"/>
      <c r="B20" s="17" t="s">
        <v>26</v>
      </c>
      <c r="C20" s="36">
        <v>0</v>
      </c>
      <c r="D20" s="36">
        <v>14</v>
      </c>
      <c r="E20" s="36">
        <v>0</v>
      </c>
      <c r="F20" s="39">
        <v>14</v>
      </c>
      <c r="G20" s="36"/>
      <c r="H20" s="36">
        <v>0</v>
      </c>
      <c r="I20" s="36">
        <v>15</v>
      </c>
      <c r="J20" s="36">
        <v>0</v>
      </c>
      <c r="K20" s="39">
        <f t="shared" si="0"/>
        <v>15</v>
      </c>
      <c r="L20" s="36"/>
      <c r="M20" s="36">
        <v>0</v>
      </c>
      <c r="N20" s="36">
        <v>17</v>
      </c>
      <c r="O20" s="36">
        <v>0</v>
      </c>
      <c r="P20" s="39">
        <v>17</v>
      </c>
      <c r="Q20" s="39"/>
      <c r="R20" s="39">
        <v>0</v>
      </c>
      <c r="S20" s="39">
        <v>7</v>
      </c>
      <c r="T20" s="39">
        <v>0</v>
      </c>
      <c r="U20" s="39">
        <v>7</v>
      </c>
      <c r="V20" s="36"/>
      <c r="W20" s="281">
        <f t="shared" si="2"/>
        <v>-58.82352941176471</v>
      </c>
      <c r="X20" s="20"/>
      <c r="Y20" s="442"/>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row>
    <row r="21" spans="1:57" ht="15" customHeight="1" x14ac:dyDescent="0.2">
      <c r="A21" s="16"/>
      <c r="B21" s="17" t="s">
        <v>70</v>
      </c>
      <c r="C21" s="36">
        <v>1</v>
      </c>
      <c r="D21" s="36">
        <v>38</v>
      </c>
      <c r="E21" s="36">
        <v>0</v>
      </c>
      <c r="F21" s="39">
        <v>39</v>
      </c>
      <c r="G21" s="36"/>
      <c r="H21" s="36">
        <v>1</v>
      </c>
      <c r="I21" s="36">
        <v>62</v>
      </c>
      <c r="J21" s="36">
        <v>0</v>
      </c>
      <c r="K21" s="39">
        <f t="shared" si="0"/>
        <v>63</v>
      </c>
      <c r="L21" s="36"/>
      <c r="M21" s="36">
        <v>4</v>
      </c>
      <c r="N21" s="36">
        <v>52</v>
      </c>
      <c r="O21" s="36">
        <v>0</v>
      </c>
      <c r="P21" s="39">
        <v>56</v>
      </c>
      <c r="Q21" s="39"/>
      <c r="R21" s="39">
        <v>0</v>
      </c>
      <c r="S21" s="39">
        <v>66</v>
      </c>
      <c r="T21" s="39">
        <v>0</v>
      </c>
      <c r="U21" s="39">
        <v>66</v>
      </c>
      <c r="V21" s="36"/>
      <c r="W21" s="281">
        <f t="shared" si="2"/>
        <v>17.857142857142858</v>
      </c>
      <c r="X21" s="20"/>
      <c r="Y21" s="442"/>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row>
    <row r="22" spans="1:57" ht="15" customHeight="1" x14ac:dyDescent="0.2">
      <c r="A22" s="16"/>
      <c r="B22" s="17" t="s">
        <v>28</v>
      </c>
      <c r="C22" s="36" t="s">
        <v>22</v>
      </c>
      <c r="D22" s="36" t="s">
        <v>22</v>
      </c>
      <c r="E22" s="36" t="s">
        <v>22</v>
      </c>
      <c r="F22" s="39" t="s">
        <v>22</v>
      </c>
      <c r="G22" s="36"/>
      <c r="H22" s="36" t="s">
        <v>22</v>
      </c>
      <c r="I22" s="36" t="s">
        <v>22</v>
      </c>
      <c r="J22" s="36">
        <v>20</v>
      </c>
      <c r="K22" s="39">
        <f t="shared" si="0"/>
        <v>20</v>
      </c>
      <c r="L22" s="36"/>
      <c r="M22" s="36" t="s">
        <v>22</v>
      </c>
      <c r="N22" s="36" t="s">
        <v>22</v>
      </c>
      <c r="O22" s="36" t="s">
        <v>22</v>
      </c>
      <c r="P22" s="39" t="s">
        <v>22</v>
      </c>
      <c r="Q22" s="39"/>
      <c r="R22" s="36" t="s">
        <v>22</v>
      </c>
      <c r="S22" s="36" t="s">
        <v>22</v>
      </c>
      <c r="T22" s="36" t="s">
        <v>22</v>
      </c>
      <c r="U22" s="39" t="s">
        <v>22</v>
      </c>
      <c r="V22" s="36"/>
      <c r="W22" s="281" t="s">
        <v>89</v>
      </c>
      <c r="X22" s="20"/>
      <c r="Y22" s="442"/>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row>
    <row r="23" spans="1:57" ht="15" customHeight="1" x14ac:dyDescent="0.2">
      <c r="A23" s="16"/>
      <c r="B23" s="17" t="s">
        <v>29</v>
      </c>
      <c r="C23" s="36">
        <v>0</v>
      </c>
      <c r="D23" s="36">
        <v>2</v>
      </c>
      <c r="E23" s="36">
        <v>0</v>
      </c>
      <c r="F23" s="39">
        <v>2</v>
      </c>
      <c r="G23" s="36"/>
      <c r="H23" s="36">
        <v>0</v>
      </c>
      <c r="I23" s="36">
        <v>6</v>
      </c>
      <c r="J23" s="36">
        <v>0</v>
      </c>
      <c r="K23" s="39">
        <f t="shared" si="0"/>
        <v>6</v>
      </c>
      <c r="L23" s="36"/>
      <c r="M23" s="36">
        <v>1</v>
      </c>
      <c r="N23" s="36">
        <v>18</v>
      </c>
      <c r="O23" s="36">
        <v>0</v>
      </c>
      <c r="P23" s="39">
        <v>19</v>
      </c>
      <c r="Q23" s="39"/>
      <c r="R23" s="39">
        <v>0</v>
      </c>
      <c r="S23" s="39">
        <v>12</v>
      </c>
      <c r="T23" s="39">
        <v>1</v>
      </c>
      <c r="U23" s="39">
        <v>13</v>
      </c>
      <c r="V23" s="36"/>
      <c r="W23" s="281">
        <f t="shared" si="2"/>
        <v>-31.578947368421051</v>
      </c>
      <c r="X23" s="20"/>
      <c r="Y23" s="442"/>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row>
    <row r="24" spans="1:57" ht="15" customHeight="1" x14ac:dyDescent="0.2">
      <c r="A24" s="16"/>
      <c r="B24" s="17" t="s">
        <v>30</v>
      </c>
      <c r="C24" s="36">
        <v>0</v>
      </c>
      <c r="D24" s="36">
        <v>10</v>
      </c>
      <c r="E24" s="36">
        <v>0</v>
      </c>
      <c r="F24" s="39">
        <v>10</v>
      </c>
      <c r="G24" s="36"/>
      <c r="H24" s="36">
        <v>0</v>
      </c>
      <c r="I24" s="36">
        <v>18</v>
      </c>
      <c r="J24" s="36">
        <v>0</v>
      </c>
      <c r="K24" s="39">
        <f t="shared" si="0"/>
        <v>18</v>
      </c>
      <c r="L24" s="36"/>
      <c r="M24" s="36">
        <v>0</v>
      </c>
      <c r="N24" s="36">
        <v>11</v>
      </c>
      <c r="O24" s="36">
        <v>0</v>
      </c>
      <c r="P24" s="39">
        <v>11</v>
      </c>
      <c r="Q24" s="39"/>
      <c r="R24" s="39">
        <v>1</v>
      </c>
      <c r="S24" s="39">
        <v>6</v>
      </c>
      <c r="T24" s="39">
        <v>0</v>
      </c>
      <c r="U24" s="39">
        <v>7</v>
      </c>
      <c r="V24" s="36"/>
      <c r="W24" s="281">
        <f t="shared" si="2"/>
        <v>-36.363636363636367</v>
      </c>
      <c r="X24" s="20"/>
      <c r="Y24" s="442"/>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row>
    <row r="25" spans="1:57" ht="15" customHeight="1" x14ac:dyDescent="0.2">
      <c r="A25" s="16"/>
      <c r="B25" s="17" t="s">
        <v>31</v>
      </c>
      <c r="C25" s="36">
        <v>0</v>
      </c>
      <c r="D25" s="36">
        <v>12</v>
      </c>
      <c r="E25" s="36">
        <v>0</v>
      </c>
      <c r="F25" s="39">
        <v>12</v>
      </c>
      <c r="G25" s="36"/>
      <c r="H25" s="36">
        <v>0</v>
      </c>
      <c r="I25" s="36">
        <v>14</v>
      </c>
      <c r="J25" s="36">
        <v>0</v>
      </c>
      <c r="K25" s="39">
        <f t="shared" si="0"/>
        <v>14</v>
      </c>
      <c r="L25" s="36"/>
      <c r="M25" s="36">
        <v>0</v>
      </c>
      <c r="N25" s="36">
        <v>14</v>
      </c>
      <c r="O25" s="36">
        <v>0</v>
      </c>
      <c r="P25" s="39">
        <v>14</v>
      </c>
      <c r="Q25" s="39"/>
      <c r="R25" s="39">
        <v>1</v>
      </c>
      <c r="S25" s="39">
        <v>18</v>
      </c>
      <c r="T25" s="39">
        <v>0</v>
      </c>
      <c r="U25" s="39">
        <v>19</v>
      </c>
      <c r="V25" s="36"/>
      <c r="W25" s="281">
        <f t="shared" si="2"/>
        <v>35.714285714285715</v>
      </c>
      <c r="X25" s="20"/>
      <c r="Y25" s="442"/>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row>
    <row r="26" spans="1:57" ht="15" customHeight="1" x14ac:dyDescent="0.2">
      <c r="A26" s="16"/>
      <c r="B26" s="17" t="s">
        <v>32</v>
      </c>
      <c r="C26" s="36">
        <v>1</v>
      </c>
      <c r="D26" s="36">
        <v>23</v>
      </c>
      <c r="E26" s="36">
        <v>0</v>
      </c>
      <c r="F26" s="39">
        <v>24</v>
      </c>
      <c r="G26" s="36"/>
      <c r="H26" s="36">
        <v>0</v>
      </c>
      <c r="I26" s="36">
        <v>20</v>
      </c>
      <c r="J26" s="36">
        <v>0</v>
      </c>
      <c r="K26" s="39">
        <f t="shared" si="0"/>
        <v>20</v>
      </c>
      <c r="L26" s="36"/>
      <c r="M26" s="36">
        <v>0</v>
      </c>
      <c r="N26" s="36">
        <v>24</v>
      </c>
      <c r="O26" s="36">
        <v>0</v>
      </c>
      <c r="P26" s="39">
        <v>24</v>
      </c>
      <c r="Q26" s="39"/>
      <c r="R26" s="39">
        <v>2</v>
      </c>
      <c r="S26" s="39">
        <v>29</v>
      </c>
      <c r="T26" s="39">
        <v>0</v>
      </c>
      <c r="U26" s="39">
        <v>31</v>
      </c>
      <c r="V26" s="36"/>
      <c r="W26" s="281">
        <f t="shared" si="2"/>
        <v>29.166666666666668</v>
      </c>
      <c r="X26" s="20"/>
      <c r="Y26" s="442"/>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row>
    <row r="27" spans="1:57" ht="15" customHeight="1" x14ac:dyDescent="0.2">
      <c r="A27" s="16"/>
      <c r="B27" s="17" t="s">
        <v>33</v>
      </c>
      <c r="C27" s="36" t="s">
        <v>22</v>
      </c>
      <c r="D27" s="36" t="s">
        <v>22</v>
      </c>
      <c r="E27" s="36">
        <v>15</v>
      </c>
      <c r="F27" s="39">
        <v>15</v>
      </c>
      <c r="G27" s="36"/>
      <c r="H27" s="36" t="s">
        <v>22</v>
      </c>
      <c r="I27" s="36" t="s">
        <v>22</v>
      </c>
      <c r="J27" s="36">
        <v>20</v>
      </c>
      <c r="K27" s="39">
        <f t="shared" si="0"/>
        <v>20</v>
      </c>
      <c r="L27" s="36"/>
      <c r="M27" s="36">
        <v>0</v>
      </c>
      <c r="N27" s="36">
        <v>7</v>
      </c>
      <c r="O27" s="36">
        <v>14</v>
      </c>
      <c r="P27" s="39">
        <v>21</v>
      </c>
      <c r="Q27" s="39"/>
      <c r="R27" s="39">
        <v>6</v>
      </c>
      <c r="S27" s="39">
        <v>28</v>
      </c>
      <c r="T27" s="39">
        <v>0</v>
      </c>
      <c r="U27" s="39">
        <v>34</v>
      </c>
      <c r="V27" s="36"/>
      <c r="W27" s="281">
        <f t="shared" si="2"/>
        <v>61.904761904761905</v>
      </c>
      <c r="X27" s="20"/>
      <c r="Y27" s="442"/>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row>
    <row r="28" spans="1:57" ht="15" customHeight="1" x14ac:dyDescent="0.2">
      <c r="A28" s="16"/>
      <c r="B28" s="17" t="s">
        <v>34</v>
      </c>
      <c r="C28" s="36">
        <v>0</v>
      </c>
      <c r="D28" s="36">
        <v>8</v>
      </c>
      <c r="E28" s="36">
        <v>0</v>
      </c>
      <c r="F28" s="39">
        <v>8</v>
      </c>
      <c r="G28" s="36"/>
      <c r="H28" s="36">
        <v>0</v>
      </c>
      <c r="I28" s="36">
        <v>9</v>
      </c>
      <c r="J28" s="36">
        <v>0</v>
      </c>
      <c r="K28" s="39">
        <f t="shared" si="0"/>
        <v>9</v>
      </c>
      <c r="L28" s="36"/>
      <c r="M28" s="36">
        <v>0</v>
      </c>
      <c r="N28" s="36">
        <v>17</v>
      </c>
      <c r="O28" s="36">
        <v>0</v>
      </c>
      <c r="P28" s="39">
        <v>17</v>
      </c>
      <c r="Q28" s="39"/>
      <c r="R28" s="39">
        <v>1</v>
      </c>
      <c r="S28" s="39">
        <v>14</v>
      </c>
      <c r="T28" s="39">
        <v>0</v>
      </c>
      <c r="U28" s="39">
        <v>15</v>
      </c>
      <c r="V28" s="36"/>
      <c r="W28" s="281">
        <f t="shared" si="2"/>
        <v>-11.76470588235294</v>
      </c>
      <c r="X28" s="20"/>
      <c r="Y28" s="442"/>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row>
    <row r="29" spans="1:57" ht="15" customHeight="1" x14ac:dyDescent="0.2">
      <c r="A29" s="16"/>
      <c r="B29" s="17" t="s">
        <v>35</v>
      </c>
      <c r="C29" s="36">
        <v>0</v>
      </c>
      <c r="D29" s="36">
        <v>5</v>
      </c>
      <c r="E29" s="36">
        <v>0</v>
      </c>
      <c r="F29" s="39">
        <v>5</v>
      </c>
      <c r="G29" s="36"/>
      <c r="H29" s="36">
        <v>0</v>
      </c>
      <c r="I29" s="36">
        <v>6</v>
      </c>
      <c r="J29" s="36">
        <v>0</v>
      </c>
      <c r="K29" s="39">
        <f t="shared" si="0"/>
        <v>6</v>
      </c>
      <c r="L29" s="36"/>
      <c r="M29" s="36">
        <v>0</v>
      </c>
      <c r="N29" s="36">
        <v>5</v>
      </c>
      <c r="O29" s="36">
        <v>0</v>
      </c>
      <c r="P29" s="39">
        <v>5</v>
      </c>
      <c r="Q29" s="39"/>
      <c r="R29" s="39">
        <v>0</v>
      </c>
      <c r="S29" s="39">
        <v>11</v>
      </c>
      <c r="T29" s="39">
        <v>0</v>
      </c>
      <c r="U29" s="39">
        <v>11</v>
      </c>
      <c r="V29" s="36"/>
      <c r="W29" s="281">
        <f t="shared" si="2"/>
        <v>120</v>
      </c>
      <c r="X29" s="20"/>
      <c r="Y29" s="442"/>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row>
    <row r="30" spans="1:57" ht="15" customHeight="1" x14ac:dyDescent="0.2">
      <c r="A30" s="16"/>
      <c r="B30" s="17" t="s">
        <v>36</v>
      </c>
      <c r="C30" s="36">
        <v>1</v>
      </c>
      <c r="D30" s="36">
        <v>19</v>
      </c>
      <c r="E30" s="36">
        <v>0</v>
      </c>
      <c r="F30" s="39">
        <v>20</v>
      </c>
      <c r="G30" s="36"/>
      <c r="H30" s="36">
        <v>1</v>
      </c>
      <c r="I30" s="36">
        <v>18</v>
      </c>
      <c r="J30" s="36">
        <v>0</v>
      </c>
      <c r="K30" s="39">
        <f t="shared" si="0"/>
        <v>19</v>
      </c>
      <c r="L30" s="36"/>
      <c r="M30" s="36">
        <v>0</v>
      </c>
      <c r="N30" s="36">
        <v>15</v>
      </c>
      <c r="O30" s="36">
        <v>0</v>
      </c>
      <c r="P30" s="39">
        <v>15</v>
      </c>
      <c r="Q30" s="39"/>
      <c r="R30" s="39">
        <v>0</v>
      </c>
      <c r="S30" s="39">
        <v>13</v>
      </c>
      <c r="T30" s="39">
        <v>0</v>
      </c>
      <c r="U30" s="39">
        <v>13</v>
      </c>
      <c r="V30" s="36"/>
      <c r="W30" s="281">
        <f t="shared" si="2"/>
        <v>-13.333333333333334</v>
      </c>
      <c r="X30" s="20"/>
      <c r="Y30" s="442"/>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row>
    <row r="31" spans="1:57" ht="15" customHeight="1" x14ac:dyDescent="0.2">
      <c r="A31" s="16"/>
      <c r="B31" s="17" t="s">
        <v>37</v>
      </c>
      <c r="C31" s="36">
        <v>13</v>
      </c>
      <c r="D31" s="36">
        <v>120</v>
      </c>
      <c r="E31" s="36">
        <v>0</v>
      </c>
      <c r="F31" s="39">
        <v>133</v>
      </c>
      <c r="G31" s="36"/>
      <c r="H31" s="36">
        <v>4</v>
      </c>
      <c r="I31" s="36">
        <v>129</v>
      </c>
      <c r="J31" s="36">
        <v>0</v>
      </c>
      <c r="K31" s="39">
        <f t="shared" si="0"/>
        <v>133</v>
      </c>
      <c r="L31" s="36"/>
      <c r="M31" s="36">
        <v>16</v>
      </c>
      <c r="N31" s="36">
        <v>149</v>
      </c>
      <c r="O31" s="36">
        <v>0</v>
      </c>
      <c r="P31" s="39">
        <v>165</v>
      </c>
      <c r="Q31" s="39"/>
      <c r="R31" s="39">
        <v>3</v>
      </c>
      <c r="S31" s="39">
        <v>104</v>
      </c>
      <c r="T31" s="39">
        <v>0</v>
      </c>
      <c r="U31" s="39">
        <v>107</v>
      </c>
      <c r="V31" s="36"/>
      <c r="W31" s="281">
        <f t="shared" si="2"/>
        <v>-35.151515151515149</v>
      </c>
      <c r="X31" s="20"/>
      <c r="Y31" s="442"/>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row>
    <row r="32" spans="1:57" ht="15" customHeight="1" x14ac:dyDescent="0.2">
      <c r="A32" s="16"/>
      <c r="B32" s="17" t="s">
        <v>38</v>
      </c>
      <c r="C32" s="36">
        <v>0</v>
      </c>
      <c r="D32" s="36">
        <v>15</v>
      </c>
      <c r="E32" s="36">
        <v>0</v>
      </c>
      <c r="F32" s="39">
        <v>15</v>
      </c>
      <c r="G32" s="36"/>
      <c r="H32" s="36">
        <v>0</v>
      </c>
      <c r="I32" s="36">
        <v>16</v>
      </c>
      <c r="J32" s="36">
        <v>0</v>
      </c>
      <c r="K32" s="39">
        <f t="shared" si="0"/>
        <v>16</v>
      </c>
      <c r="L32" s="36"/>
      <c r="M32" s="36">
        <v>0</v>
      </c>
      <c r="N32" s="36">
        <v>19</v>
      </c>
      <c r="O32" s="36">
        <v>0</v>
      </c>
      <c r="P32" s="39">
        <v>19</v>
      </c>
      <c r="Q32" s="39"/>
      <c r="R32" s="39">
        <v>0</v>
      </c>
      <c r="S32" s="39">
        <v>18</v>
      </c>
      <c r="T32" s="39">
        <v>0</v>
      </c>
      <c r="U32" s="39">
        <v>18</v>
      </c>
      <c r="V32" s="36"/>
      <c r="W32" s="281">
        <f t="shared" si="2"/>
        <v>-5.2631578947368416</v>
      </c>
      <c r="X32" s="20"/>
      <c r="Y32" s="442"/>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row>
    <row r="33" spans="1:57" ht="15" customHeight="1" x14ac:dyDescent="0.2">
      <c r="A33" s="16"/>
      <c r="B33" s="47" t="s">
        <v>39</v>
      </c>
      <c r="C33" s="36" t="s">
        <v>22</v>
      </c>
      <c r="D33" s="36" t="s">
        <v>22</v>
      </c>
      <c r="E33" s="36" t="s">
        <v>22</v>
      </c>
      <c r="F33" s="39" t="s">
        <v>22</v>
      </c>
      <c r="G33" s="36"/>
      <c r="H33" s="36" t="s">
        <v>22</v>
      </c>
      <c r="I33" s="36" t="s">
        <v>22</v>
      </c>
      <c r="J33" s="36" t="s">
        <v>22</v>
      </c>
      <c r="K33" s="39" t="s">
        <v>22</v>
      </c>
      <c r="L33" s="36"/>
      <c r="M33" s="36">
        <v>0</v>
      </c>
      <c r="N33" s="36">
        <v>12</v>
      </c>
      <c r="O33" s="36">
        <v>0</v>
      </c>
      <c r="P33" s="39">
        <v>12</v>
      </c>
      <c r="Q33" s="39"/>
      <c r="R33" s="39">
        <v>0</v>
      </c>
      <c r="S33" s="39">
        <v>8</v>
      </c>
      <c r="T33" s="39">
        <v>0</v>
      </c>
      <c r="U33" s="39">
        <v>8</v>
      </c>
      <c r="V33" s="36"/>
      <c r="W33" s="281">
        <f t="shared" si="2"/>
        <v>-33.333333333333329</v>
      </c>
      <c r="X33" s="20"/>
      <c r="Y33" s="442"/>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row>
    <row r="34" spans="1:57" ht="15" customHeight="1" x14ac:dyDescent="0.2">
      <c r="A34" s="16"/>
      <c r="B34" s="47" t="s">
        <v>40</v>
      </c>
      <c r="C34" s="36">
        <v>0</v>
      </c>
      <c r="D34" s="36">
        <v>7</v>
      </c>
      <c r="E34" s="36">
        <v>0</v>
      </c>
      <c r="F34" s="39">
        <v>7</v>
      </c>
      <c r="G34" s="36"/>
      <c r="H34" s="36">
        <v>0</v>
      </c>
      <c r="I34" s="36">
        <v>15</v>
      </c>
      <c r="J34" s="36">
        <v>0</v>
      </c>
      <c r="K34" s="39">
        <f t="shared" si="0"/>
        <v>15</v>
      </c>
      <c r="L34" s="36"/>
      <c r="M34" s="36">
        <v>0</v>
      </c>
      <c r="N34" s="36">
        <v>10</v>
      </c>
      <c r="O34" s="36">
        <v>0</v>
      </c>
      <c r="P34" s="39">
        <v>10</v>
      </c>
      <c r="Q34" s="39"/>
      <c r="R34" s="39">
        <v>1</v>
      </c>
      <c r="S34" s="39">
        <v>18</v>
      </c>
      <c r="T34" s="39">
        <v>1</v>
      </c>
      <c r="U34" s="39">
        <v>20</v>
      </c>
      <c r="V34" s="36"/>
      <c r="W34" s="281">
        <f t="shared" si="2"/>
        <v>100</v>
      </c>
      <c r="X34" s="20"/>
      <c r="Y34" s="442"/>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row>
    <row r="35" spans="1:57" ht="15" customHeight="1" x14ac:dyDescent="0.2">
      <c r="A35" s="16"/>
      <c r="B35" s="47" t="s">
        <v>41</v>
      </c>
      <c r="C35" s="36">
        <v>0</v>
      </c>
      <c r="D35" s="36">
        <v>6</v>
      </c>
      <c r="E35" s="36">
        <v>0</v>
      </c>
      <c r="F35" s="39">
        <v>6</v>
      </c>
      <c r="G35" s="36"/>
      <c r="H35" s="36">
        <v>0</v>
      </c>
      <c r="I35" s="36">
        <v>8</v>
      </c>
      <c r="J35" s="36">
        <v>0</v>
      </c>
      <c r="K35" s="39">
        <f t="shared" si="0"/>
        <v>8</v>
      </c>
      <c r="L35" s="36"/>
      <c r="M35" s="36">
        <v>0</v>
      </c>
      <c r="N35" s="36">
        <v>10</v>
      </c>
      <c r="O35" s="36">
        <v>0</v>
      </c>
      <c r="P35" s="39">
        <v>10</v>
      </c>
      <c r="Q35" s="39"/>
      <c r="R35" s="39">
        <v>0</v>
      </c>
      <c r="S35" s="39">
        <v>4</v>
      </c>
      <c r="T35" s="39">
        <v>0</v>
      </c>
      <c r="U35" s="39">
        <v>4</v>
      </c>
      <c r="V35" s="36"/>
      <c r="W35" s="281">
        <f t="shared" si="2"/>
        <v>-60</v>
      </c>
      <c r="X35" s="20"/>
      <c r="Y35" s="442"/>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row>
    <row r="36" spans="1:57" ht="15" customHeight="1" x14ac:dyDescent="0.2">
      <c r="A36" s="16"/>
      <c r="B36" s="17" t="s">
        <v>42</v>
      </c>
      <c r="C36" s="36">
        <v>0</v>
      </c>
      <c r="D36" s="36">
        <v>22</v>
      </c>
      <c r="E36" s="36">
        <v>0</v>
      </c>
      <c r="F36" s="39">
        <v>22</v>
      </c>
      <c r="G36" s="36"/>
      <c r="H36" s="36">
        <v>0</v>
      </c>
      <c r="I36" s="36">
        <v>17</v>
      </c>
      <c r="J36" s="36">
        <v>0</v>
      </c>
      <c r="K36" s="39">
        <f t="shared" si="0"/>
        <v>17</v>
      </c>
      <c r="L36" s="36"/>
      <c r="M36" s="36">
        <v>0</v>
      </c>
      <c r="N36" s="36">
        <v>14</v>
      </c>
      <c r="O36" s="36">
        <v>0</v>
      </c>
      <c r="P36" s="39">
        <v>14</v>
      </c>
      <c r="Q36" s="39"/>
      <c r="R36" s="39">
        <v>1</v>
      </c>
      <c r="S36" s="39">
        <v>23</v>
      </c>
      <c r="T36" s="39">
        <v>0</v>
      </c>
      <c r="U36" s="39">
        <v>24</v>
      </c>
      <c r="V36" s="36"/>
      <c r="W36" s="281">
        <f t="shared" si="2"/>
        <v>71.428571428571431</v>
      </c>
      <c r="X36" s="20"/>
      <c r="Y36" s="442"/>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row>
    <row r="37" spans="1:57" ht="15" customHeight="1" x14ac:dyDescent="0.2">
      <c r="A37" s="16"/>
      <c r="B37" s="17" t="s">
        <v>43</v>
      </c>
      <c r="C37" s="36">
        <v>0</v>
      </c>
      <c r="D37" s="36">
        <v>12</v>
      </c>
      <c r="E37" s="36">
        <v>0</v>
      </c>
      <c r="F37" s="39">
        <v>12</v>
      </c>
      <c r="G37" s="36"/>
      <c r="H37" s="36">
        <v>1</v>
      </c>
      <c r="I37" s="36">
        <v>5</v>
      </c>
      <c r="J37" s="36">
        <v>0</v>
      </c>
      <c r="K37" s="39">
        <f t="shared" si="0"/>
        <v>6</v>
      </c>
      <c r="L37" s="36"/>
      <c r="M37" s="36">
        <v>0</v>
      </c>
      <c r="N37" s="36">
        <v>10</v>
      </c>
      <c r="O37" s="36">
        <v>0</v>
      </c>
      <c r="P37" s="39">
        <v>10</v>
      </c>
      <c r="Q37" s="39"/>
      <c r="R37" s="39">
        <v>0</v>
      </c>
      <c r="S37" s="39">
        <v>10</v>
      </c>
      <c r="T37" s="39">
        <v>0</v>
      </c>
      <c r="U37" s="39">
        <v>10</v>
      </c>
      <c r="V37" s="36"/>
      <c r="W37" s="281">
        <f t="shared" si="2"/>
        <v>0</v>
      </c>
      <c r="X37" s="20"/>
      <c r="Y37" s="442"/>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row>
    <row r="38" spans="1:57" ht="15" customHeight="1" x14ac:dyDescent="0.2">
      <c r="A38" s="16"/>
      <c r="B38" s="17" t="s">
        <v>292</v>
      </c>
      <c r="C38" s="36" t="s">
        <v>22</v>
      </c>
      <c r="D38" s="36" t="s">
        <v>22</v>
      </c>
      <c r="E38" s="36" t="s">
        <v>22</v>
      </c>
      <c r="F38" s="39" t="s">
        <v>22</v>
      </c>
      <c r="G38" s="36"/>
      <c r="H38" s="36" t="s">
        <v>22</v>
      </c>
      <c r="I38" s="36" t="s">
        <v>22</v>
      </c>
      <c r="J38" s="36" t="s">
        <v>22</v>
      </c>
      <c r="K38" s="39" t="s">
        <v>22</v>
      </c>
      <c r="L38" s="36"/>
      <c r="M38" s="36" t="s">
        <v>22</v>
      </c>
      <c r="N38" s="36" t="s">
        <v>22</v>
      </c>
      <c r="O38" s="36" t="s">
        <v>22</v>
      </c>
      <c r="P38" s="39" t="s">
        <v>22</v>
      </c>
      <c r="Q38" s="39"/>
      <c r="R38" s="36" t="s">
        <v>22</v>
      </c>
      <c r="S38" s="36" t="s">
        <v>22</v>
      </c>
      <c r="T38" s="36" t="s">
        <v>22</v>
      </c>
      <c r="U38" s="39" t="s">
        <v>22</v>
      </c>
      <c r="V38" s="36"/>
      <c r="W38" s="281" t="s">
        <v>89</v>
      </c>
      <c r="X38" s="20"/>
      <c r="Y38" s="442"/>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row>
    <row r="39" spans="1:57" ht="15" customHeight="1" x14ac:dyDescent="0.2">
      <c r="A39" s="16"/>
      <c r="B39" s="17" t="s">
        <v>45</v>
      </c>
      <c r="C39" s="36" t="s">
        <v>22</v>
      </c>
      <c r="D39" s="36" t="s">
        <v>22</v>
      </c>
      <c r="E39" s="36" t="s">
        <v>22</v>
      </c>
      <c r="F39" s="39" t="s">
        <v>22</v>
      </c>
      <c r="G39" s="36"/>
      <c r="H39" s="36" t="s">
        <v>22</v>
      </c>
      <c r="I39" s="36" t="s">
        <v>22</v>
      </c>
      <c r="J39" s="36" t="s">
        <v>22</v>
      </c>
      <c r="K39" s="39" t="s">
        <v>22</v>
      </c>
      <c r="L39" s="36"/>
      <c r="M39" s="36" t="s">
        <v>22</v>
      </c>
      <c r="N39" s="36" t="s">
        <v>22</v>
      </c>
      <c r="O39" s="36" t="s">
        <v>22</v>
      </c>
      <c r="P39" s="39" t="s">
        <v>22</v>
      </c>
      <c r="Q39" s="39"/>
      <c r="R39" s="36" t="s">
        <v>22</v>
      </c>
      <c r="S39" s="36" t="s">
        <v>22</v>
      </c>
      <c r="T39" s="36" t="s">
        <v>22</v>
      </c>
      <c r="U39" s="39" t="s">
        <v>22</v>
      </c>
      <c r="V39" s="36"/>
      <c r="W39" s="281" t="s">
        <v>89</v>
      </c>
      <c r="X39" s="20"/>
      <c r="Y39" s="442"/>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row>
    <row r="40" spans="1:57" ht="15" customHeight="1" x14ac:dyDescent="0.2">
      <c r="A40" s="16"/>
      <c r="B40" s="17" t="s">
        <v>46</v>
      </c>
      <c r="C40" s="36">
        <v>0</v>
      </c>
      <c r="D40" s="36">
        <v>15</v>
      </c>
      <c r="E40" s="36">
        <v>0</v>
      </c>
      <c r="F40" s="39">
        <v>15</v>
      </c>
      <c r="G40" s="36"/>
      <c r="H40" s="36">
        <v>0</v>
      </c>
      <c r="I40" s="36">
        <v>9</v>
      </c>
      <c r="J40" s="36">
        <v>0</v>
      </c>
      <c r="K40" s="39">
        <f t="shared" si="0"/>
        <v>9</v>
      </c>
      <c r="L40" s="36"/>
      <c r="M40" s="36">
        <v>0</v>
      </c>
      <c r="N40" s="36">
        <v>15</v>
      </c>
      <c r="O40" s="36">
        <v>0</v>
      </c>
      <c r="P40" s="39">
        <v>15</v>
      </c>
      <c r="Q40" s="39"/>
      <c r="R40" s="39">
        <v>0</v>
      </c>
      <c r="S40" s="39">
        <v>20</v>
      </c>
      <c r="T40" s="39">
        <v>0</v>
      </c>
      <c r="U40" s="39">
        <v>20</v>
      </c>
      <c r="V40" s="36"/>
      <c r="W40" s="281">
        <f t="shared" si="2"/>
        <v>33.333333333333329</v>
      </c>
      <c r="X40" s="20"/>
      <c r="Y40" s="442"/>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row>
    <row r="41" spans="1:57" ht="15" customHeight="1" x14ac:dyDescent="0.2">
      <c r="A41" s="16"/>
      <c r="B41" s="17" t="s">
        <v>47</v>
      </c>
      <c r="C41" s="36">
        <v>0</v>
      </c>
      <c r="D41" s="36">
        <v>14</v>
      </c>
      <c r="E41" s="36">
        <v>0</v>
      </c>
      <c r="F41" s="39">
        <v>14</v>
      </c>
      <c r="G41" s="36"/>
      <c r="H41" s="36">
        <v>0</v>
      </c>
      <c r="I41" s="36">
        <v>10</v>
      </c>
      <c r="J41" s="36">
        <v>0</v>
      </c>
      <c r="K41" s="39">
        <f t="shared" si="0"/>
        <v>10</v>
      </c>
      <c r="L41" s="36"/>
      <c r="M41" s="36">
        <v>0</v>
      </c>
      <c r="N41" s="36">
        <v>11</v>
      </c>
      <c r="O41" s="36">
        <v>0</v>
      </c>
      <c r="P41" s="39">
        <v>11</v>
      </c>
      <c r="Q41" s="39"/>
      <c r="R41" s="39">
        <v>0</v>
      </c>
      <c r="S41" s="39">
        <v>11</v>
      </c>
      <c r="T41" s="39">
        <v>0</v>
      </c>
      <c r="U41" s="39">
        <v>11</v>
      </c>
      <c r="V41" s="36"/>
      <c r="W41" s="281">
        <f t="shared" si="2"/>
        <v>0</v>
      </c>
      <c r="X41" s="20"/>
      <c r="Y41" s="442"/>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row>
    <row r="42" spans="1:57" ht="15" customHeight="1" x14ac:dyDescent="0.2">
      <c r="A42" s="16"/>
      <c r="B42" s="17" t="s">
        <v>48</v>
      </c>
      <c r="C42" s="36">
        <v>1</v>
      </c>
      <c r="D42" s="36">
        <v>14</v>
      </c>
      <c r="E42" s="36">
        <v>0</v>
      </c>
      <c r="F42" s="39">
        <v>15</v>
      </c>
      <c r="G42" s="36"/>
      <c r="H42" s="36">
        <v>0</v>
      </c>
      <c r="I42" s="36">
        <v>11</v>
      </c>
      <c r="J42" s="36">
        <v>0</v>
      </c>
      <c r="K42" s="39">
        <f t="shared" si="0"/>
        <v>11</v>
      </c>
      <c r="L42" s="36"/>
      <c r="M42" s="36">
        <v>0</v>
      </c>
      <c r="N42" s="36">
        <v>8</v>
      </c>
      <c r="O42" s="36">
        <v>0</v>
      </c>
      <c r="P42" s="39">
        <v>8</v>
      </c>
      <c r="Q42" s="39"/>
      <c r="R42" s="39">
        <v>0</v>
      </c>
      <c r="S42" s="39">
        <v>1</v>
      </c>
      <c r="T42" s="39">
        <v>0</v>
      </c>
      <c r="U42" s="39">
        <v>1</v>
      </c>
      <c r="V42" s="36"/>
      <c r="W42" s="281">
        <f t="shared" si="2"/>
        <v>-87.5</v>
      </c>
      <c r="X42" s="20"/>
      <c r="Y42" s="442"/>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row>
    <row r="43" spans="1:57" ht="15" customHeight="1" x14ac:dyDescent="0.2">
      <c r="A43" s="16"/>
      <c r="B43" s="17" t="s">
        <v>139</v>
      </c>
      <c r="C43" s="36">
        <v>0</v>
      </c>
      <c r="D43" s="36">
        <v>12</v>
      </c>
      <c r="E43" s="36">
        <v>0</v>
      </c>
      <c r="F43" s="39">
        <v>12</v>
      </c>
      <c r="G43" s="36"/>
      <c r="H43" s="36">
        <v>0</v>
      </c>
      <c r="I43" s="36">
        <v>34</v>
      </c>
      <c r="J43" s="36">
        <v>0</v>
      </c>
      <c r="K43" s="39">
        <f t="shared" si="0"/>
        <v>34</v>
      </c>
      <c r="L43" s="36"/>
      <c r="M43" s="36" t="s">
        <v>22</v>
      </c>
      <c r="N43" s="36" t="s">
        <v>22</v>
      </c>
      <c r="O43" s="36" t="s">
        <v>22</v>
      </c>
      <c r="P43" s="39" t="s">
        <v>22</v>
      </c>
      <c r="Q43" s="39"/>
      <c r="R43" s="36" t="s">
        <v>22</v>
      </c>
      <c r="S43" s="36" t="s">
        <v>22</v>
      </c>
      <c r="T43" s="36" t="s">
        <v>22</v>
      </c>
      <c r="U43" s="39" t="s">
        <v>22</v>
      </c>
      <c r="V43" s="36"/>
      <c r="W43" s="281" t="s">
        <v>89</v>
      </c>
      <c r="X43" s="20"/>
      <c r="Y43" s="442"/>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row>
    <row r="44" spans="1:57" ht="15" customHeight="1" x14ac:dyDescent="0.2">
      <c r="A44" s="16"/>
      <c r="B44" s="17" t="s">
        <v>50</v>
      </c>
      <c r="C44" s="36">
        <v>0</v>
      </c>
      <c r="D44" s="36">
        <v>6</v>
      </c>
      <c r="E44" s="36">
        <v>0</v>
      </c>
      <c r="F44" s="39">
        <v>6</v>
      </c>
      <c r="G44" s="36"/>
      <c r="H44" s="36">
        <v>0</v>
      </c>
      <c r="I44" s="36">
        <v>8</v>
      </c>
      <c r="J44" s="36">
        <v>0</v>
      </c>
      <c r="K44" s="39">
        <f t="shared" si="0"/>
        <v>8</v>
      </c>
      <c r="L44" s="36"/>
      <c r="M44" s="36">
        <v>1</v>
      </c>
      <c r="N44" s="36">
        <v>20</v>
      </c>
      <c r="O44" s="36">
        <v>0</v>
      </c>
      <c r="P44" s="39">
        <v>21</v>
      </c>
      <c r="Q44" s="39"/>
      <c r="R44" s="39">
        <v>2</v>
      </c>
      <c r="S44" s="39">
        <v>21</v>
      </c>
      <c r="T44" s="39">
        <v>0</v>
      </c>
      <c r="U44" s="39">
        <v>23</v>
      </c>
      <c r="V44" s="36"/>
      <c r="W44" s="281">
        <f t="shared" si="2"/>
        <v>9.5238095238095237</v>
      </c>
      <c r="X44" s="20"/>
      <c r="Y44" s="442"/>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row>
    <row r="45" spans="1:57" ht="15" customHeight="1" x14ac:dyDescent="0.2">
      <c r="A45" s="16"/>
      <c r="B45" s="17" t="s">
        <v>51</v>
      </c>
      <c r="C45" s="36">
        <v>0</v>
      </c>
      <c r="D45" s="36">
        <v>32</v>
      </c>
      <c r="E45" s="36">
        <v>0</v>
      </c>
      <c r="F45" s="39">
        <v>32</v>
      </c>
      <c r="G45" s="36"/>
      <c r="H45" s="36">
        <v>0</v>
      </c>
      <c r="I45" s="36">
        <v>27</v>
      </c>
      <c r="J45" s="36">
        <v>0</v>
      </c>
      <c r="K45" s="39">
        <f t="shared" si="0"/>
        <v>27</v>
      </c>
      <c r="L45" s="36"/>
      <c r="M45" s="36">
        <v>0</v>
      </c>
      <c r="N45" s="36">
        <v>32</v>
      </c>
      <c r="O45" s="36">
        <v>0</v>
      </c>
      <c r="P45" s="39">
        <v>32</v>
      </c>
      <c r="Q45" s="39"/>
      <c r="R45" s="39">
        <v>0</v>
      </c>
      <c r="S45" s="39">
        <v>27</v>
      </c>
      <c r="T45" s="39">
        <v>0</v>
      </c>
      <c r="U45" s="39">
        <v>27</v>
      </c>
      <c r="V45" s="36"/>
      <c r="W45" s="281">
        <f t="shared" si="2"/>
        <v>-15.625</v>
      </c>
      <c r="X45" s="20"/>
      <c r="Y45" s="442"/>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row>
    <row r="46" spans="1:57" ht="15" customHeight="1" x14ac:dyDescent="0.2">
      <c r="A46" s="16"/>
      <c r="B46" s="17" t="s">
        <v>76</v>
      </c>
      <c r="C46" s="36">
        <v>1</v>
      </c>
      <c r="D46" s="36">
        <v>16</v>
      </c>
      <c r="E46" s="36">
        <v>0</v>
      </c>
      <c r="F46" s="39">
        <v>17</v>
      </c>
      <c r="G46" s="36"/>
      <c r="H46" s="36">
        <v>1</v>
      </c>
      <c r="I46" s="36">
        <v>35</v>
      </c>
      <c r="J46" s="36">
        <v>0</v>
      </c>
      <c r="K46" s="39">
        <f t="shared" si="0"/>
        <v>36</v>
      </c>
      <c r="L46" s="36"/>
      <c r="M46" s="36">
        <v>0</v>
      </c>
      <c r="N46" s="36">
        <v>15</v>
      </c>
      <c r="O46" s="36">
        <v>0</v>
      </c>
      <c r="P46" s="39">
        <v>15</v>
      </c>
      <c r="Q46" s="39"/>
      <c r="R46" s="39">
        <v>0</v>
      </c>
      <c r="S46" s="39">
        <v>30</v>
      </c>
      <c r="T46" s="39">
        <v>0</v>
      </c>
      <c r="U46" s="39">
        <v>30</v>
      </c>
      <c r="V46" s="36"/>
      <c r="W46" s="281">
        <f t="shared" si="2"/>
        <v>100</v>
      </c>
      <c r="X46" s="20"/>
      <c r="Y46" s="442"/>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row>
    <row r="47" spans="1:57" ht="15" customHeight="1" x14ac:dyDescent="0.2">
      <c r="A47" s="16"/>
      <c r="B47" s="17" t="s">
        <v>53</v>
      </c>
      <c r="C47" s="36">
        <v>0</v>
      </c>
      <c r="D47" s="36">
        <v>10</v>
      </c>
      <c r="E47" s="36">
        <v>0</v>
      </c>
      <c r="F47" s="39">
        <v>10</v>
      </c>
      <c r="G47" s="36"/>
      <c r="H47" s="36">
        <v>1</v>
      </c>
      <c r="I47" s="36">
        <v>9</v>
      </c>
      <c r="J47" s="36">
        <v>0</v>
      </c>
      <c r="K47" s="39">
        <f t="shared" si="0"/>
        <v>10</v>
      </c>
      <c r="L47" s="36"/>
      <c r="M47" s="36">
        <v>0</v>
      </c>
      <c r="N47" s="36">
        <v>13</v>
      </c>
      <c r="O47" s="36">
        <v>0</v>
      </c>
      <c r="P47" s="39">
        <v>13</v>
      </c>
      <c r="Q47" s="39"/>
      <c r="R47" s="39">
        <v>0</v>
      </c>
      <c r="S47" s="39">
        <v>24</v>
      </c>
      <c r="T47" s="39">
        <v>0</v>
      </c>
      <c r="U47" s="39">
        <v>24</v>
      </c>
      <c r="V47" s="36"/>
      <c r="W47" s="281">
        <f>(U47-P47)/P47*100</f>
        <v>84.615384615384613</v>
      </c>
      <c r="X47" s="20"/>
      <c r="Y47" s="442"/>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row>
    <row r="48" spans="1:57" ht="15" customHeight="1" x14ac:dyDescent="0.2">
      <c r="A48" s="16"/>
      <c r="B48" s="17" t="s">
        <v>140</v>
      </c>
      <c r="C48" s="36">
        <v>0</v>
      </c>
      <c r="D48" s="36">
        <v>7</v>
      </c>
      <c r="E48" s="36">
        <v>0</v>
      </c>
      <c r="F48" s="39">
        <v>7</v>
      </c>
      <c r="G48" s="36"/>
      <c r="H48" s="36">
        <v>0</v>
      </c>
      <c r="I48" s="36">
        <v>7</v>
      </c>
      <c r="J48" s="36">
        <v>0</v>
      </c>
      <c r="K48" s="39">
        <f t="shared" si="0"/>
        <v>7</v>
      </c>
      <c r="L48" s="36"/>
      <c r="M48" s="36">
        <v>0</v>
      </c>
      <c r="N48" s="36">
        <v>5</v>
      </c>
      <c r="O48" s="36">
        <v>0</v>
      </c>
      <c r="P48" s="39">
        <v>5</v>
      </c>
      <c r="Q48" s="39"/>
      <c r="R48" s="39" t="s">
        <v>22</v>
      </c>
      <c r="S48" s="39" t="s">
        <v>22</v>
      </c>
      <c r="T48" s="39" t="s">
        <v>22</v>
      </c>
      <c r="U48" s="39" t="s">
        <v>22</v>
      </c>
      <c r="V48" s="36"/>
      <c r="W48" s="281" t="s">
        <v>89</v>
      </c>
      <c r="X48" s="20"/>
      <c r="Y48" s="442"/>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row>
    <row r="49" spans="1:57" ht="15" customHeight="1" x14ac:dyDescent="0.2">
      <c r="A49" s="16"/>
      <c r="B49" s="17"/>
      <c r="C49" s="253"/>
      <c r="D49" s="253"/>
      <c r="E49" s="36"/>
      <c r="F49" s="39"/>
      <c r="G49" s="253"/>
      <c r="H49" s="253"/>
      <c r="I49" s="253"/>
      <c r="J49" s="36"/>
      <c r="K49" s="39"/>
      <c r="L49" s="253"/>
      <c r="M49" s="17"/>
      <c r="N49" s="17"/>
      <c r="O49" s="17"/>
      <c r="P49" s="53"/>
      <c r="Q49" s="53"/>
      <c r="R49" s="53"/>
      <c r="S49" s="53"/>
      <c r="T49" s="53"/>
      <c r="U49" s="53"/>
      <c r="V49" s="253"/>
      <c r="W49" s="281"/>
      <c r="X49" s="20"/>
      <c r="Y49" s="442"/>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row>
    <row r="50" spans="1:57" ht="24.95" customHeight="1" x14ac:dyDescent="0.2">
      <c r="A50" s="172" t="s">
        <v>55</v>
      </c>
      <c r="B50" s="134"/>
      <c r="C50" s="216">
        <v>0</v>
      </c>
      <c r="D50" s="216">
        <v>27</v>
      </c>
      <c r="E50" s="216">
        <v>0</v>
      </c>
      <c r="F50" s="216">
        <v>27</v>
      </c>
      <c r="G50" s="216"/>
      <c r="H50" s="216">
        <v>0</v>
      </c>
      <c r="I50" s="216">
        <v>32</v>
      </c>
      <c r="J50" s="216">
        <v>0</v>
      </c>
      <c r="K50" s="216">
        <f>SUM(H50:J50)</f>
        <v>32</v>
      </c>
      <c r="L50" s="216"/>
      <c r="M50" s="216">
        <v>2</v>
      </c>
      <c r="N50" s="216">
        <v>49</v>
      </c>
      <c r="O50" s="216">
        <v>0</v>
      </c>
      <c r="P50" s="216">
        <v>51</v>
      </c>
      <c r="Q50" s="216"/>
      <c r="R50" s="216">
        <v>2</v>
      </c>
      <c r="S50" s="216">
        <v>46</v>
      </c>
      <c r="T50" s="216">
        <v>0</v>
      </c>
      <c r="U50" s="216">
        <v>48</v>
      </c>
      <c r="V50" s="216"/>
      <c r="W50" s="329">
        <f>(U50-P50)/P50*100</f>
        <v>-5.8823529411764701</v>
      </c>
      <c r="X50" s="249"/>
      <c r="Y50" s="441"/>
      <c r="Z50" s="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row>
    <row r="51" spans="1:57" ht="24.95" customHeight="1" x14ac:dyDescent="0.2">
      <c r="A51" s="403" t="s">
        <v>91</v>
      </c>
      <c r="B51" s="404"/>
      <c r="C51" s="330" t="s">
        <v>22</v>
      </c>
      <c r="D51" s="330" t="s">
        <v>22</v>
      </c>
      <c r="E51" s="330">
        <v>91</v>
      </c>
      <c r="F51" s="330">
        <v>91</v>
      </c>
      <c r="G51" s="330"/>
      <c r="H51" s="330" t="s">
        <v>22</v>
      </c>
      <c r="I51" s="330" t="s">
        <v>22</v>
      </c>
      <c r="J51" s="330">
        <v>96</v>
      </c>
      <c r="K51" s="330">
        <v>96</v>
      </c>
      <c r="L51" s="330"/>
      <c r="M51" s="330">
        <v>8</v>
      </c>
      <c r="N51" s="330">
        <v>94</v>
      </c>
      <c r="O51" s="330">
        <v>0</v>
      </c>
      <c r="P51" s="330">
        <v>102</v>
      </c>
      <c r="Q51" s="330"/>
      <c r="R51" s="330">
        <v>2</v>
      </c>
      <c r="S51" s="330">
        <v>143</v>
      </c>
      <c r="T51" s="330">
        <v>0</v>
      </c>
      <c r="U51" s="330">
        <v>145</v>
      </c>
      <c r="V51" s="330"/>
      <c r="W51" s="332">
        <f>(U51-P51)/P51*100</f>
        <v>42.156862745098039</v>
      </c>
      <c r="X51" s="249"/>
      <c r="Y51" s="441"/>
      <c r="Z51" s="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row>
    <row r="52" spans="1:57" ht="29.45" customHeight="1" x14ac:dyDescent="0.2">
      <c r="A52" s="16" t="s">
        <v>293</v>
      </c>
      <c r="B52" s="17"/>
      <c r="C52" s="253"/>
      <c r="D52" s="253"/>
      <c r="E52" s="253"/>
      <c r="F52" s="253"/>
      <c r="G52" s="253"/>
      <c r="H52" s="253"/>
      <c r="I52" s="253"/>
      <c r="J52" s="253"/>
      <c r="K52" s="253"/>
      <c r="L52" s="253"/>
      <c r="M52" s="17"/>
      <c r="N52" s="17"/>
      <c r="O52" s="17"/>
      <c r="P52" s="53"/>
      <c r="Q52" s="53"/>
      <c r="R52" s="53"/>
      <c r="S52" s="53"/>
      <c r="T52" s="53"/>
      <c r="U52" s="53"/>
      <c r="V52" s="253"/>
      <c r="W52" s="187"/>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row>
    <row r="53" spans="1:57" ht="15" customHeight="1" x14ac:dyDescent="0.2">
      <c r="A53" s="16" t="s">
        <v>58</v>
      </c>
      <c r="B53" s="17"/>
      <c r="C53" s="36"/>
      <c r="D53" s="36"/>
      <c r="E53" s="36"/>
      <c r="F53" s="36"/>
      <c r="G53" s="36"/>
      <c r="H53" s="36"/>
      <c r="I53" s="36"/>
      <c r="J53" s="36"/>
      <c r="K53" s="36"/>
      <c r="L53" s="36"/>
      <c r="M53" s="17"/>
      <c r="N53" s="17"/>
      <c r="O53" s="17"/>
      <c r="P53" s="39"/>
      <c r="Q53" s="39"/>
      <c r="R53" s="39"/>
      <c r="S53" s="39"/>
      <c r="T53" s="39"/>
      <c r="U53" s="39"/>
      <c r="V53" s="36"/>
      <c r="W53" s="187"/>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row>
    <row r="54" spans="1:57" ht="15" customHeight="1" x14ac:dyDescent="0.2">
      <c r="A54" s="16" t="s">
        <v>59</v>
      </c>
      <c r="B54" s="17"/>
      <c r="C54" s="36"/>
      <c r="D54" s="36"/>
      <c r="E54" s="36"/>
      <c r="F54" s="36"/>
      <c r="G54" s="36"/>
      <c r="H54" s="36"/>
      <c r="I54" s="36"/>
      <c r="J54" s="36"/>
      <c r="K54" s="36"/>
      <c r="L54" s="36"/>
      <c r="M54" s="17"/>
      <c r="N54" s="17"/>
      <c r="O54" s="17"/>
      <c r="P54" s="39"/>
      <c r="Q54" s="39"/>
      <c r="R54" s="39"/>
      <c r="S54" s="39"/>
      <c r="T54" s="39"/>
      <c r="U54" s="39"/>
      <c r="V54" s="36"/>
      <c r="W54" s="351"/>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row>
    <row r="55" spans="1:57" ht="15" customHeight="1" x14ac:dyDescent="0.2">
      <c r="A55" s="54"/>
      <c r="B55" s="55"/>
      <c r="C55" s="267"/>
      <c r="D55" s="267"/>
      <c r="E55" s="267"/>
      <c r="F55" s="267"/>
      <c r="G55" s="267"/>
      <c r="H55" s="267"/>
      <c r="I55" s="267"/>
      <c r="J55" s="267"/>
      <c r="K55" s="267"/>
      <c r="L55" s="267"/>
      <c r="M55" s="55"/>
      <c r="N55" s="55"/>
      <c r="O55" s="55"/>
      <c r="P55" s="344"/>
      <c r="Q55" s="344"/>
      <c r="R55" s="344"/>
      <c r="S55" s="344"/>
      <c r="T55" s="344"/>
      <c r="U55" s="344"/>
      <c r="V55" s="267"/>
      <c r="W55" s="35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row>
    <row r="56" spans="1:57" ht="15" customHeight="1" x14ac:dyDescent="0.2">
      <c r="A56" s="20"/>
      <c r="B56" s="20"/>
      <c r="C56" s="352"/>
      <c r="D56" s="352"/>
      <c r="E56" s="352"/>
      <c r="F56" s="352"/>
      <c r="G56" s="352"/>
      <c r="H56" s="352"/>
      <c r="I56" s="352"/>
      <c r="J56" s="352"/>
      <c r="K56" s="352"/>
      <c r="L56" s="352"/>
      <c r="M56" s="20"/>
      <c r="N56" s="20"/>
      <c r="O56" s="20"/>
      <c r="P56" s="444"/>
      <c r="Q56" s="444"/>
      <c r="R56" s="444"/>
      <c r="S56" s="444"/>
      <c r="T56" s="444"/>
      <c r="U56" s="444"/>
      <c r="V56" s="352"/>
      <c r="W56" s="445"/>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row>
    <row r="57" spans="1:57" ht="15" customHeight="1" x14ac:dyDescent="0.2">
      <c r="A57" s="20"/>
      <c r="B57" s="20"/>
      <c r="C57" s="352"/>
      <c r="D57" s="352"/>
      <c r="E57" s="352"/>
      <c r="F57" s="352"/>
      <c r="G57" s="352"/>
      <c r="H57" s="352"/>
      <c r="I57" s="352"/>
      <c r="J57" s="352"/>
      <c r="K57" s="352"/>
      <c r="L57" s="352"/>
      <c r="M57" s="20"/>
      <c r="N57" s="20"/>
      <c r="O57" s="20"/>
      <c r="P57" s="444"/>
      <c r="Q57" s="444"/>
      <c r="R57" s="444"/>
      <c r="S57" s="444"/>
      <c r="T57" s="444"/>
      <c r="U57" s="444"/>
      <c r="V57" s="352"/>
      <c r="W57" s="445"/>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row>
    <row r="58" spans="1:57" ht="15" customHeight="1" x14ac:dyDescent="0.2">
      <c r="A58" s="20"/>
      <c r="B58" s="20"/>
      <c r="C58" s="352"/>
      <c r="D58" s="352"/>
      <c r="E58" s="352"/>
      <c r="F58" s="352"/>
      <c r="G58" s="352"/>
      <c r="H58" s="352"/>
      <c r="I58" s="352"/>
      <c r="J58" s="352"/>
      <c r="K58" s="352"/>
      <c r="L58" s="352"/>
      <c r="M58" s="20"/>
      <c r="N58" s="20"/>
      <c r="O58" s="20"/>
      <c r="P58" s="444"/>
      <c r="Q58" s="444"/>
      <c r="R58" s="444"/>
      <c r="S58" s="444"/>
      <c r="T58" s="444"/>
      <c r="U58" s="444"/>
      <c r="V58" s="352"/>
      <c r="W58" s="445"/>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row>
    <row r="59" spans="1:57" ht="15" customHeight="1" x14ac:dyDescent="0.2">
      <c r="A59" s="20"/>
      <c r="B59" s="20"/>
      <c r="C59" s="352"/>
      <c r="D59" s="352"/>
      <c r="E59" s="352"/>
      <c r="F59" s="352"/>
      <c r="G59" s="352"/>
      <c r="H59" s="352"/>
      <c r="I59" s="352"/>
      <c r="J59" s="352"/>
      <c r="K59" s="352"/>
      <c r="L59" s="352"/>
      <c r="M59" s="20"/>
      <c r="N59" s="20"/>
      <c r="O59" s="20"/>
      <c r="P59" s="444"/>
      <c r="Q59" s="444"/>
      <c r="R59" s="444"/>
      <c r="S59" s="444"/>
      <c r="T59" s="444"/>
      <c r="U59" s="444"/>
      <c r="V59" s="352"/>
      <c r="W59" s="445"/>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row>
    <row r="60" spans="1:57" ht="15" customHeight="1" x14ac:dyDescent="0.2">
      <c r="A60" s="20"/>
      <c r="B60" s="20"/>
      <c r="C60" s="352"/>
      <c r="D60" s="352"/>
      <c r="E60" s="352"/>
      <c r="F60" s="352"/>
      <c r="G60" s="352"/>
      <c r="H60" s="352"/>
      <c r="I60" s="352"/>
      <c r="J60" s="352"/>
      <c r="K60" s="352"/>
      <c r="L60" s="352"/>
      <c r="M60" s="20"/>
      <c r="N60" s="20"/>
      <c r="O60" s="20"/>
      <c r="P60" s="444"/>
      <c r="Q60" s="444"/>
      <c r="R60" s="444"/>
      <c r="S60" s="444"/>
      <c r="T60" s="444"/>
      <c r="U60" s="444"/>
      <c r="V60" s="352"/>
      <c r="W60" s="445"/>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row>
    <row r="61" spans="1:57" ht="15" customHeight="1" x14ac:dyDescent="0.2">
      <c r="A61" s="20"/>
      <c r="B61" s="20"/>
      <c r="C61" s="352"/>
      <c r="D61" s="352"/>
      <c r="E61" s="352"/>
      <c r="F61" s="352"/>
      <c r="G61" s="352"/>
      <c r="H61" s="352"/>
      <c r="I61" s="352"/>
      <c r="J61" s="352"/>
      <c r="K61" s="352"/>
      <c r="L61" s="352"/>
      <c r="M61" s="20"/>
      <c r="N61" s="20"/>
      <c r="O61" s="20"/>
      <c r="P61" s="444"/>
      <c r="Q61" s="444"/>
      <c r="R61" s="444"/>
      <c r="S61" s="444"/>
      <c r="T61" s="444"/>
      <c r="U61" s="444"/>
      <c r="V61" s="352"/>
      <c r="W61" s="445"/>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row>
    <row r="62" spans="1:57" ht="15" customHeight="1" x14ac:dyDescent="0.2">
      <c r="A62" s="20"/>
      <c r="B62" s="20"/>
      <c r="C62" s="352"/>
      <c r="D62" s="352"/>
      <c r="E62" s="352"/>
      <c r="F62" s="352"/>
      <c r="G62" s="352"/>
      <c r="H62" s="352"/>
      <c r="I62" s="352"/>
      <c r="J62" s="352"/>
      <c r="K62" s="352"/>
      <c r="L62" s="352"/>
      <c r="M62" s="20"/>
      <c r="N62" s="20"/>
      <c r="O62" s="20"/>
      <c r="P62" s="444"/>
      <c r="Q62" s="444"/>
      <c r="R62" s="444"/>
      <c r="S62" s="444"/>
      <c r="T62" s="444"/>
      <c r="U62" s="444"/>
      <c r="V62" s="352"/>
      <c r="W62" s="445"/>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row>
    <row r="63" spans="1:57" ht="15" customHeight="1" x14ac:dyDescent="0.2">
      <c r="A63" s="20"/>
      <c r="B63" s="20"/>
      <c r="C63" s="352"/>
      <c r="D63" s="352"/>
      <c r="E63" s="352"/>
      <c r="F63" s="352"/>
      <c r="G63" s="352"/>
      <c r="H63" s="352"/>
      <c r="I63" s="352"/>
      <c r="J63" s="352"/>
      <c r="K63" s="352"/>
      <c r="L63" s="352"/>
      <c r="M63" s="20"/>
      <c r="N63" s="20"/>
      <c r="O63" s="20"/>
      <c r="P63" s="444"/>
      <c r="Q63" s="444"/>
      <c r="R63" s="444"/>
      <c r="S63" s="444"/>
      <c r="T63" s="444"/>
      <c r="U63" s="444"/>
      <c r="V63" s="352"/>
      <c r="W63" s="445"/>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row>
    <row r="64" spans="1:57" ht="15" customHeight="1" x14ac:dyDescent="0.2">
      <c r="A64" s="20"/>
      <c r="B64" s="20"/>
      <c r="C64" s="352"/>
      <c r="D64" s="352"/>
      <c r="E64" s="352"/>
      <c r="F64" s="352"/>
      <c r="G64" s="352"/>
      <c r="H64" s="352"/>
      <c r="I64" s="352"/>
      <c r="J64" s="352"/>
      <c r="K64" s="352"/>
      <c r="L64" s="352"/>
      <c r="M64" s="20"/>
      <c r="N64" s="20"/>
      <c r="O64" s="20"/>
      <c r="P64" s="444"/>
      <c r="Q64" s="444"/>
      <c r="R64" s="444"/>
      <c r="S64" s="444"/>
      <c r="T64" s="444"/>
      <c r="U64" s="444"/>
      <c r="V64" s="352"/>
      <c r="W64" s="445"/>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row>
    <row r="65" spans="1:57" ht="15" customHeight="1" x14ac:dyDescent="0.2">
      <c r="A65" s="20"/>
      <c r="B65" s="20"/>
      <c r="C65" s="352"/>
      <c r="D65" s="352"/>
      <c r="E65" s="352"/>
      <c r="F65" s="352"/>
      <c r="G65" s="352"/>
      <c r="H65" s="352"/>
      <c r="I65" s="352"/>
      <c r="J65" s="352"/>
      <c r="K65" s="352"/>
      <c r="L65" s="352"/>
      <c r="M65" s="20"/>
      <c r="N65" s="20"/>
      <c r="O65" s="20"/>
      <c r="P65" s="444"/>
      <c r="Q65" s="444"/>
      <c r="R65" s="444"/>
      <c r="S65" s="444"/>
      <c r="T65" s="444"/>
      <c r="U65" s="444"/>
      <c r="V65" s="352"/>
      <c r="W65" s="445"/>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row>
    <row r="66" spans="1:57" ht="15" customHeight="1" x14ac:dyDescent="0.2">
      <c r="A66" s="20"/>
      <c r="B66" s="20"/>
      <c r="C66" s="352"/>
      <c r="D66" s="352"/>
      <c r="E66" s="352"/>
      <c r="F66" s="352"/>
      <c r="G66" s="352"/>
      <c r="H66" s="352"/>
      <c r="I66" s="352"/>
      <c r="J66" s="352"/>
      <c r="K66" s="352"/>
      <c r="L66" s="352"/>
      <c r="M66" s="20"/>
      <c r="N66" s="20"/>
      <c r="O66" s="20"/>
      <c r="P66" s="444"/>
      <c r="Q66" s="444"/>
      <c r="R66" s="444"/>
      <c r="S66" s="444"/>
      <c r="T66" s="444"/>
      <c r="U66" s="444"/>
      <c r="V66" s="352"/>
      <c r="W66" s="445"/>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row>
    <row r="67" spans="1:57" ht="15" customHeight="1" x14ac:dyDescent="0.2">
      <c r="A67" s="20"/>
      <c r="B67" s="20"/>
      <c r="C67" s="352"/>
      <c r="D67" s="352"/>
      <c r="E67" s="352"/>
      <c r="F67" s="352"/>
      <c r="G67" s="352"/>
      <c r="H67" s="352"/>
      <c r="I67" s="352"/>
      <c r="J67" s="352"/>
      <c r="K67" s="352"/>
      <c r="L67" s="352"/>
      <c r="M67" s="20"/>
      <c r="N67" s="20"/>
      <c r="O67" s="20"/>
      <c r="P67" s="444"/>
      <c r="Q67" s="444"/>
      <c r="R67" s="444"/>
      <c r="S67" s="444"/>
      <c r="T67" s="444"/>
      <c r="U67" s="444"/>
      <c r="V67" s="352"/>
      <c r="W67" s="445"/>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row>
    <row r="68" spans="1:57" ht="15" customHeight="1" x14ac:dyDescent="0.2">
      <c r="A68" s="20"/>
      <c r="B68" s="20"/>
      <c r="C68" s="352"/>
      <c r="D68" s="352"/>
      <c r="E68" s="352"/>
      <c r="F68" s="352"/>
      <c r="G68" s="352"/>
      <c r="H68" s="352"/>
      <c r="I68" s="352"/>
      <c r="J68" s="352"/>
      <c r="K68" s="352"/>
      <c r="L68" s="352"/>
      <c r="M68" s="20"/>
      <c r="N68" s="20"/>
      <c r="O68" s="20"/>
      <c r="P68" s="444"/>
      <c r="Q68" s="444"/>
      <c r="R68" s="444"/>
      <c r="S68" s="444"/>
      <c r="T68" s="444"/>
      <c r="U68" s="444"/>
      <c r="V68" s="352"/>
      <c r="W68" s="445"/>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row>
    <row r="69" spans="1:57" ht="15" customHeight="1" x14ac:dyDescent="0.2">
      <c r="A69" s="20"/>
      <c r="B69" s="20"/>
      <c r="C69" s="352"/>
      <c r="D69" s="352"/>
      <c r="E69" s="352"/>
      <c r="F69" s="352"/>
      <c r="G69" s="352"/>
      <c r="H69" s="352"/>
      <c r="I69" s="352"/>
      <c r="J69" s="352"/>
      <c r="K69" s="352"/>
      <c r="L69" s="352"/>
      <c r="M69" s="20"/>
      <c r="N69" s="20"/>
      <c r="O69" s="20"/>
      <c r="P69" s="444"/>
      <c r="Q69" s="444"/>
      <c r="R69" s="444"/>
      <c r="S69" s="444"/>
      <c r="T69" s="444"/>
      <c r="U69" s="444"/>
      <c r="V69" s="352"/>
      <c r="W69" s="445"/>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row>
    <row r="70" spans="1:57" ht="15" customHeight="1" x14ac:dyDescent="0.2">
      <c r="A70" s="20"/>
      <c r="B70" s="20"/>
      <c r="C70" s="352"/>
      <c r="D70" s="352"/>
      <c r="E70" s="352"/>
      <c r="F70" s="352"/>
      <c r="G70" s="352"/>
      <c r="H70" s="352"/>
      <c r="I70" s="352"/>
      <c r="J70" s="352"/>
      <c r="K70" s="352"/>
      <c r="L70" s="352"/>
      <c r="M70" s="20"/>
      <c r="N70" s="20"/>
      <c r="O70" s="20"/>
      <c r="P70" s="444"/>
      <c r="Q70" s="444"/>
      <c r="R70" s="444"/>
      <c r="S70" s="444"/>
      <c r="T70" s="444"/>
      <c r="U70" s="444"/>
      <c r="V70" s="352"/>
      <c r="W70" s="445"/>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row>
    <row r="71" spans="1:57" ht="15" customHeight="1" x14ac:dyDescent="0.2">
      <c r="A71" s="20"/>
      <c r="B71" s="20"/>
      <c r="C71" s="352"/>
      <c r="D71" s="352"/>
      <c r="E71" s="352"/>
      <c r="F71" s="352"/>
      <c r="G71" s="352"/>
      <c r="H71" s="352"/>
      <c r="I71" s="352"/>
      <c r="J71" s="352"/>
      <c r="K71" s="352"/>
      <c r="L71" s="352"/>
      <c r="M71" s="20"/>
      <c r="N71" s="20"/>
      <c r="O71" s="20"/>
      <c r="P71" s="444"/>
      <c r="Q71" s="444"/>
      <c r="R71" s="444"/>
      <c r="S71" s="444"/>
      <c r="T71" s="444"/>
      <c r="U71" s="444"/>
      <c r="V71" s="352"/>
      <c r="W71" s="445"/>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row>
    <row r="72" spans="1:57" ht="15" customHeight="1" x14ac:dyDescent="0.2">
      <c r="A72" s="20"/>
      <c r="B72" s="20"/>
      <c r="C72" s="352"/>
      <c r="D72" s="352"/>
      <c r="E72" s="352"/>
      <c r="F72" s="352"/>
      <c r="G72" s="352"/>
      <c r="H72" s="352"/>
      <c r="I72" s="352"/>
      <c r="J72" s="352"/>
      <c r="K72" s="352"/>
      <c r="L72" s="352"/>
      <c r="M72" s="20"/>
      <c r="N72" s="20"/>
      <c r="O72" s="20"/>
      <c r="P72" s="444"/>
      <c r="Q72" s="444"/>
      <c r="R72" s="444"/>
      <c r="S72" s="444"/>
      <c r="T72" s="444"/>
      <c r="U72" s="444"/>
      <c r="V72" s="352"/>
      <c r="W72" s="445"/>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row>
    <row r="73" spans="1:57" ht="15" customHeight="1" x14ac:dyDescent="0.2">
      <c r="A73" s="20"/>
      <c r="B73" s="20"/>
      <c r="C73" s="352"/>
      <c r="D73" s="352"/>
      <c r="E73" s="352"/>
      <c r="F73" s="352"/>
      <c r="G73" s="352"/>
      <c r="H73" s="352"/>
      <c r="I73" s="352"/>
      <c r="J73" s="352"/>
      <c r="K73" s="352"/>
      <c r="L73" s="352"/>
      <c r="M73" s="20"/>
      <c r="N73" s="20"/>
      <c r="O73" s="20"/>
      <c r="P73" s="444"/>
      <c r="Q73" s="444"/>
      <c r="R73" s="444"/>
      <c r="S73" s="444"/>
      <c r="T73" s="444"/>
      <c r="U73" s="444"/>
      <c r="V73" s="352"/>
      <c r="W73" s="445"/>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row>
    <row r="74" spans="1:57" ht="15" customHeight="1" x14ac:dyDescent="0.2">
      <c r="A74" s="20"/>
      <c r="B74" s="20"/>
      <c r="C74" s="352"/>
      <c r="D74" s="352"/>
      <c r="E74" s="352"/>
      <c r="F74" s="352"/>
      <c r="G74" s="352"/>
      <c r="H74" s="352"/>
      <c r="I74" s="352"/>
      <c r="J74" s="352"/>
      <c r="K74" s="352"/>
      <c r="L74" s="352"/>
      <c r="M74" s="20"/>
      <c r="N74" s="20"/>
      <c r="O74" s="20"/>
      <c r="P74" s="444"/>
      <c r="Q74" s="444"/>
      <c r="R74" s="444"/>
      <c r="S74" s="444"/>
      <c r="T74" s="444"/>
      <c r="U74" s="444"/>
      <c r="V74" s="352"/>
      <c r="W74" s="445"/>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row>
    <row r="75" spans="1:57" ht="15" customHeight="1" x14ac:dyDescent="0.2">
      <c r="A75" s="20"/>
      <c r="B75" s="20"/>
      <c r="C75" s="352"/>
      <c r="D75" s="352"/>
      <c r="E75" s="352"/>
      <c r="F75" s="352"/>
      <c r="G75" s="352"/>
      <c r="H75" s="352"/>
      <c r="I75" s="352"/>
      <c r="J75" s="352"/>
      <c r="K75" s="352"/>
      <c r="L75" s="352"/>
      <c r="M75" s="20"/>
      <c r="N75" s="20"/>
      <c r="O75" s="20"/>
      <c r="P75" s="444"/>
      <c r="Q75" s="444"/>
      <c r="R75" s="444"/>
      <c r="S75" s="444"/>
      <c r="T75" s="444"/>
      <c r="U75" s="444"/>
      <c r="V75" s="352"/>
      <c r="W75" s="445"/>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row>
    <row r="76" spans="1:57" ht="15" customHeight="1" x14ac:dyDescent="0.2">
      <c r="A76" s="20"/>
      <c r="B76" s="20"/>
      <c r="C76" s="352"/>
      <c r="D76" s="352"/>
      <c r="E76" s="352"/>
      <c r="F76" s="352"/>
      <c r="G76" s="352"/>
      <c r="H76" s="352"/>
      <c r="I76" s="352"/>
      <c r="J76" s="352"/>
      <c r="K76" s="352"/>
      <c r="L76" s="352"/>
      <c r="M76" s="20"/>
      <c r="N76" s="20"/>
      <c r="O76" s="20"/>
      <c r="P76" s="444"/>
      <c r="Q76" s="444"/>
      <c r="R76" s="444"/>
      <c r="S76" s="444"/>
      <c r="T76" s="444"/>
      <c r="U76" s="444"/>
      <c r="V76" s="352"/>
      <c r="W76" s="446"/>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row>
    <row r="77" spans="1:57" ht="15" customHeight="1" x14ac:dyDescent="0.2">
      <c r="A77" s="20"/>
      <c r="B77" s="20"/>
      <c r="C77" s="352"/>
      <c r="D77" s="352"/>
      <c r="E77" s="352"/>
      <c r="F77" s="352"/>
      <c r="G77" s="352"/>
      <c r="H77" s="352"/>
      <c r="I77" s="352"/>
      <c r="J77" s="352"/>
      <c r="K77" s="352"/>
      <c r="L77" s="352"/>
      <c r="M77" s="20"/>
      <c r="N77" s="20"/>
      <c r="O77" s="20"/>
      <c r="P77" s="444"/>
      <c r="Q77" s="444"/>
      <c r="R77" s="444"/>
      <c r="S77" s="444"/>
      <c r="T77" s="444"/>
      <c r="U77" s="444"/>
      <c r="V77" s="352"/>
      <c r="W77" s="446"/>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row>
    <row r="78" spans="1:57" ht="15" customHeight="1" x14ac:dyDescent="0.2">
      <c r="A78" s="20"/>
      <c r="B78" s="447"/>
      <c r="C78" s="352"/>
      <c r="D78" s="352"/>
      <c r="E78" s="352"/>
      <c r="F78" s="352"/>
      <c r="G78" s="352"/>
      <c r="H78" s="352"/>
      <c r="I78" s="352"/>
      <c r="J78" s="352"/>
      <c r="K78" s="352"/>
      <c r="L78" s="352"/>
      <c r="M78" s="447"/>
      <c r="N78" s="447"/>
      <c r="O78" s="447"/>
      <c r="P78" s="444"/>
      <c r="Q78" s="444"/>
      <c r="R78" s="444"/>
      <c r="S78" s="444"/>
      <c r="T78" s="444"/>
      <c r="U78" s="444"/>
      <c r="V78" s="352"/>
      <c r="W78" s="445"/>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row>
    <row r="79" spans="1:57" ht="15" customHeight="1" x14ac:dyDescent="0.2">
      <c r="A79" s="20"/>
      <c r="B79" s="447"/>
      <c r="C79" s="352"/>
      <c r="D79" s="352"/>
      <c r="E79" s="352"/>
      <c r="F79" s="352"/>
      <c r="G79" s="352"/>
      <c r="H79" s="352"/>
      <c r="I79" s="352"/>
      <c r="J79" s="352"/>
      <c r="K79" s="352"/>
      <c r="L79" s="352"/>
      <c r="M79" s="447"/>
      <c r="N79" s="447"/>
      <c r="O79" s="447"/>
      <c r="P79" s="444"/>
      <c r="Q79" s="444"/>
      <c r="R79" s="444"/>
      <c r="S79" s="444"/>
      <c r="T79" s="444"/>
      <c r="U79" s="444"/>
      <c r="V79" s="352"/>
      <c r="W79" s="445"/>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row>
    <row r="80" spans="1:57" ht="15" customHeight="1" x14ac:dyDescent="0.2">
      <c r="A80" s="20"/>
      <c r="B80" s="20"/>
      <c r="C80" s="352"/>
      <c r="D80" s="352"/>
      <c r="E80" s="352"/>
      <c r="F80" s="352"/>
      <c r="G80" s="352"/>
      <c r="H80" s="352"/>
      <c r="I80" s="352"/>
      <c r="J80" s="352"/>
      <c r="K80" s="352"/>
      <c r="L80" s="352"/>
      <c r="M80" s="20"/>
      <c r="N80" s="20"/>
      <c r="O80" s="20"/>
      <c r="P80" s="444"/>
      <c r="Q80" s="444"/>
      <c r="R80" s="444"/>
      <c r="S80" s="444"/>
      <c r="T80" s="444"/>
      <c r="U80" s="444"/>
      <c r="V80" s="352"/>
      <c r="W80" s="445"/>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row>
    <row r="81" spans="1:57" ht="15" customHeight="1" x14ac:dyDescent="0.2">
      <c r="A81" s="20"/>
      <c r="B81" s="20"/>
      <c r="C81" s="352"/>
      <c r="D81" s="352"/>
      <c r="E81" s="352"/>
      <c r="F81" s="352"/>
      <c r="G81" s="352"/>
      <c r="H81" s="352"/>
      <c r="I81" s="352"/>
      <c r="J81" s="352"/>
      <c r="K81" s="352"/>
      <c r="L81" s="352"/>
      <c r="M81" s="20"/>
      <c r="N81" s="20"/>
      <c r="O81" s="20"/>
      <c r="P81" s="444"/>
      <c r="Q81" s="444"/>
      <c r="R81" s="444"/>
      <c r="S81" s="444"/>
      <c r="T81" s="444"/>
      <c r="U81" s="444"/>
      <c r="V81" s="352"/>
      <c r="W81" s="445"/>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row>
    <row r="82" spans="1:57" ht="15" customHeight="1" x14ac:dyDescent="0.2">
      <c r="A82" s="20"/>
      <c r="B82" s="20"/>
      <c r="C82" s="352"/>
      <c r="D82" s="352"/>
      <c r="E82" s="352"/>
      <c r="F82" s="352"/>
      <c r="G82" s="352"/>
      <c r="H82" s="352"/>
      <c r="I82" s="352"/>
      <c r="J82" s="352"/>
      <c r="K82" s="352"/>
      <c r="L82" s="352"/>
      <c r="M82" s="20"/>
      <c r="N82" s="20"/>
      <c r="O82" s="20"/>
      <c r="P82" s="444"/>
      <c r="Q82" s="444"/>
      <c r="R82" s="444"/>
      <c r="S82" s="444"/>
      <c r="T82" s="444"/>
      <c r="U82" s="444"/>
      <c r="V82" s="352"/>
      <c r="W82" s="445"/>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row>
    <row r="83" spans="1:57" ht="15" customHeight="1" x14ac:dyDescent="0.2">
      <c r="A83" s="20"/>
      <c r="B83" s="20"/>
      <c r="C83" s="352"/>
      <c r="D83" s="352"/>
      <c r="E83" s="352"/>
      <c r="F83" s="352"/>
      <c r="G83" s="352"/>
      <c r="H83" s="352"/>
      <c r="I83" s="352"/>
      <c r="J83" s="352"/>
      <c r="K83" s="352"/>
      <c r="L83" s="352"/>
      <c r="M83" s="20"/>
      <c r="N83" s="20"/>
      <c r="O83" s="20"/>
      <c r="P83" s="444"/>
      <c r="Q83" s="444"/>
      <c r="R83" s="444"/>
      <c r="S83" s="444"/>
      <c r="T83" s="444"/>
      <c r="U83" s="444"/>
      <c r="V83" s="352"/>
      <c r="W83" s="445"/>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row>
    <row r="84" spans="1:57" ht="15" customHeight="1" x14ac:dyDescent="0.2">
      <c r="A84" s="20"/>
      <c r="B84" s="20"/>
      <c r="C84" s="352"/>
      <c r="D84" s="352"/>
      <c r="E84" s="352"/>
      <c r="F84" s="352"/>
      <c r="G84" s="352"/>
      <c r="H84" s="352"/>
      <c r="I84" s="352"/>
      <c r="J84" s="352"/>
      <c r="K84" s="352"/>
      <c r="L84" s="352"/>
      <c r="M84" s="20"/>
      <c r="N84" s="20"/>
      <c r="O84" s="20"/>
      <c r="P84" s="444"/>
      <c r="Q84" s="444"/>
      <c r="R84" s="444"/>
      <c r="S84" s="444"/>
      <c r="T84" s="444"/>
      <c r="U84" s="444"/>
      <c r="V84" s="352"/>
      <c r="W84" s="445"/>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row>
    <row r="85" spans="1:57" ht="15" customHeight="1" x14ac:dyDescent="0.2">
      <c r="A85" s="20"/>
      <c r="B85" s="20"/>
      <c r="C85" s="352"/>
      <c r="D85" s="352"/>
      <c r="E85" s="352"/>
      <c r="F85" s="352"/>
      <c r="G85" s="352"/>
      <c r="H85" s="352"/>
      <c r="I85" s="352"/>
      <c r="J85" s="352"/>
      <c r="K85" s="352"/>
      <c r="L85" s="352"/>
      <c r="M85" s="20"/>
      <c r="N85" s="20"/>
      <c r="O85" s="20"/>
      <c r="P85" s="444"/>
      <c r="Q85" s="444"/>
      <c r="R85" s="444"/>
      <c r="S85" s="444"/>
      <c r="T85" s="444"/>
      <c r="U85" s="444"/>
      <c r="V85" s="352"/>
      <c r="W85" s="445"/>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row>
    <row r="86" spans="1:57" ht="15" customHeight="1" x14ac:dyDescent="0.2">
      <c r="A86" s="20"/>
      <c r="B86" s="20"/>
      <c r="C86" s="352"/>
      <c r="D86" s="352"/>
      <c r="E86" s="352"/>
      <c r="F86" s="352"/>
      <c r="G86" s="352"/>
      <c r="H86" s="352"/>
      <c r="I86" s="352"/>
      <c r="J86" s="352"/>
      <c r="K86" s="352"/>
      <c r="L86" s="352"/>
      <c r="M86" s="20"/>
      <c r="N86" s="20"/>
      <c r="O86" s="20"/>
      <c r="P86" s="444"/>
      <c r="Q86" s="444"/>
      <c r="R86" s="444"/>
      <c r="S86" s="444"/>
      <c r="T86" s="444"/>
      <c r="U86" s="444"/>
      <c r="V86" s="352"/>
      <c r="W86" s="445"/>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row>
    <row r="87" spans="1:57" ht="15" customHeight="1" x14ac:dyDescent="0.2">
      <c r="A87" s="20"/>
      <c r="B87" s="20"/>
      <c r="C87" s="352"/>
      <c r="D87" s="352"/>
      <c r="E87" s="352"/>
      <c r="F87" s="352"/>
      <c r="G87" s="352"/>
      <c r="H87" s="352"/>
      <c r="I87" s="352"/>
      <c r="J87" s="352"/>
      <c r="K87" s="352"/>
      <c r="L87" s="352"/>
      <c r="M87" s="20"/>
      <c r="N87" s="20"/>
      <c r="O87" s="20"/>
      <c r="P87" s="444"/>
      <c r="Q87" s="444"/>
      <c r="R87" s="444"/>
      <c r="S87" s="444"/>
      <c r="T87" s="444"/>
      <c r="U87" s="444"/>
      <c r="V87" s="352"/>
      <c r="W87" s="445"/>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row>
    <row r="88" spans="1:57" ht="15" customHeight="1" x14ac:dyDescent="0.2">
      <c r="A88" s="20"/>
      <c r="B88" s="20"/>
      <c r="C88" s="352"/>
      <c r="D88" s="352"/>
      <c r="E88" s="352"/>
      <c r="F88" s="352"/>
      <c r="G88" s="352"/>
      <c r="H88" s="352"/>
      <c r="I88" s="352"/>
      <c r="J88" s="352"/>
      <c r="K88" s="352"/>
      <c r="L88" s="352"/>
      <c r="M88" s="20"/>
      <c r="N88" s="20"/>
      <c r="O88" s="20"/>
      <c r="P88" s="444"/>
      <c r="Q88" s="444"/>
      <c r="R88" s="444"/>
      <c r="S88" s="444"/>
      <c r="T88" s="444"/>
      <c r="U88" s="444"/>
      <c r="V88" s="352"/>
      <c r="W88" s="445"/>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row>
    <row r="89" spans="1:57" ht="15" customHeight="1" x14ac:dyDescent="0.2">
      <c r="A89" s="20"/>
      <c r="B89" s="20"/>
      <c r="C89" s="352"/>
      <c r="D89" s="352"/>
      <c r="E89" s="352"/>
      <c r="F89" s="352"/>
      <c r="G89" s="352"/>
      <c r="H89" s="352"/>
      <c r="I89" s="352"/>
      <c r="J89" s="352"/>
      <c r="K89" s="352"/>
      <c r="L89" s="352"/>
      <c r="M89" s="20"/>
      <c r="N89" s="20"/>
      <c r="O89" s="20"/>
      <c r="P89" s="444"/>
      <c r="Q89" s="444"/>
      <c r="R89" s="444"/>
      <c r="S89" s="444"/>
      <c r="T89" s="444"/>
      <c r="U89" s="444"/>
      <c r="V89" s="352"/>
      <c r="W89" s="445"/>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row>
    <row r="90" spans="1:57" ht="15" customHeight="1" x14ac:dyDescent="0.2">
      <c r="A90" s="20"/>
      <c r="B90" s="20"/>
      <c r="C90" s="352"/>
      <c r="D90" s="352"/>
      <c r="E90" s="352"/>
      <c r="F90" s="352"/>
      <c r="G90" s="352"/>
      <c r="H90" s="352"/>
      <c r="I90" s="352"/>
      <c r="J90" s="352"/>
      <c r="K90" s="352"/>
      <c r="L90" s="352"/>
      <c r="M90" s="20"/>
      <c r="N90" s="20"/>
      <c r="O90" s="20"/>
      <c r="P90" s="444"/>
      <c r="Q90" s="444"/>
      <c r="R90" s="444"/>
      <c r="S90" s="444"/>
      <c r="T90" s="444"/>
      <c r="U90" s="444"/>
      <c r="V90" s="352"/>
      <c r="W90" s="445"/>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row>
    <row r="91" spans="1:57" ht="15" customHeight="1" x14ac:dyDescent="0.2">
      <c r="A91" s="20"/>
      <c r="B91" s="20"/>
      <c r="C91" s="352"/>
      <c r="D91" s="352"/>
      <c r="E91" s="352"/>
      <c r="F91" s="352"/>
      <c r="G91" s="352"/>
      <c r="H91" s="352"/>
      <c r="I91" s="352"/>
      <c r="J91" s="352"/>
      <c r="K91" s="352"/>
      <c r="L91" s="352"/>
      <c r="M91" s="20"/>
      <c r="N91" s="20"/>
      <c r="O91" s="20"/>
      <c r="P91" s="444"/>
      <c r="Q91" s="444"/>
      <c r="R91" s="444"/>
      <c r="S91" s="444"/>
      <c r="T91" s="444"/>
      <c r="U91" s="444"/>
      <c r="V91" s="352"/>
      <c r="W91" s="445"/>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row>
    <row r="92" spans="1:57" ht="15" customHeight="1" x14ac:dyDescent="0.2">
      <c r="A92" s="20"/>
      <c r="B92" s="20"/>
      <c r="C92" s="352"/>
      <c r="D92" s="352"/>
      <c r="E92" s="352"/>
      <c r="F92" s="352"/>
      <c r="G92" s="352"/>
      <c r="H92" s="352"/>
      <c r="I92" s="352"/>
      <c r="J92" s="352"/>
      <c r="K92" s="352"/>
      <c r="L92" s="352"/>
      <c r="M92" s="20"/>
      <c r="N92" s="20"/>
      <c r="O92" s="20"/>
      <c r="P92" s="444"/>
      <c r="Q92" s="444"/>
      <c r="R92" s="444"/>
      <c r="S92" s="444"/>
      <c r="T92" s="444"/>
      <c r="U92" s="444"/>
      <c r="V92" s="352"/>
      <c r="W92" s="445"/>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row>
    <row r="93" spans="1:57" ht="15" customHeight="1" x14ac:dyDescent="0.2">
      <c r="A93" s="20"/>
      <c r="B93" s="20"/>
      <c r="C93" s="352"/>
      <c r="D93" s="352"/>
      <c r="E93" s="352"/>
      <c r="F93" s="352"/>
      <c r="G93" s="352"/>
      <c r="H93" s="352"/>
      <c r="I93" s="352"/>
      <c r="J93" s="352"/>
      <c r="K93" s="352"/>
      <c r="L93" s="352"/>
      <c r="M93" s="20"/>
      <c r="N93" s="20"/>
      <c r="O93" s="20"/>
      <c r="P93" s="444"/>
      <c r="Q93" s="444"/>
      <c r="R93" s="444"/>
      <c r="S93" s="444"/>
      <c r="T93" s="444"/>
      <c r="U93" s="444"/>
      <c r="V93" s="352"/>
      <c r="W93" s="445"/>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row>
    <row r="94" spans="1:57" ht="15" customHeight="1" x14ac:dyDescent="0.2">
      <c r="A94" s="20"/>
      <c r="B94" s="20"/>
      <c r="C94" s="306"/>
      <c r="D94" s="306"/>
      <c r="E94" s="306"/>
      <c r="F94" s="306"/>
      <c r="G94" s="306"/>
      <c r="H94" s="306"/>
      <c r="I94" s="306"/>
      <c r="J94" s="306"/>
      <c r="K94" s="306"/>
      <c r="L94" s="306"/>
      <c r="M94" s="20"/>
      <c r="N94" s="20"/>
      <c r="O94" s="20"/>
      <c r="P94" s="435"/>
      <c r="Q94" s="435"/>
      <c r="R94" s="435"/>
      <c r="S94" s="435"/>
      <c r="T94" s="435"/>
      <c r="U94" s="435"/>
      <c r="V94" s="306"/>
      <c r="W94" s="445"/>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row>
    <row r="95" spans="1:57" ht="15" customHeight="1" x14ac:dyDescent="0.2">
      <c r="A95" s="20"/>
      <c r="B95" s="20"/>
      <c r="C95" s="306"/>
      <c r="D95" s="306"/>
      <c r="E95" s="306"/>
      <c r="F95" s="306"/>
      <c r="G95" s="306"/>
      <c r="H95" s="306"/>
      <c r="I95" s="306"/>
      <c r="J95" s="306"/>
      <c r="K95" s="306"/>
      <c r="L95" s="306"/>
      <c r="M95" s="20"/>
      <c r="N95" s="20"/>
      <c r="O95" s="20"/>
      <c r="P95" s="435"/>
      <c r="Q95" s="435"/>
      <c r="R95" s="435"/>
      <c r="S95" s="435"/>
      <c r="T95" s="435"/>
      <c r="U95" s="435"/>
      <c r="V95" s="306"/>
      <c r="W95" s="445"/>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row>
    <row r="96" spans="1:57" ht="15" customHeight="1" x14ac:dyDescent="0.2">
      <c r="A96" s="20"/>
      <c r="B96" s="20"/>
      <c r="C96" s="306"/>
      <c r="D96" s="306"/>
      <c r="E96" s="306"/>
      <c r="F96" s="306"/>
      <c r="G96" s="306"/>
      <c r="H96" s="306"/>
      <c r="I96" s="306"/>
      <c r="J96" s="306"/>
      <c r="K96" s="306"/>
      <c r="L96" s="306"/>
      <c r="M96" s="20"/>
      <c r="N96" s="20"/>
      <c r="O96" s="20"/>
      <c r="P96" s="435"/>
      <c r="Q96" s="435"/>
      <c r="R96" s="435"/>
      <c r="S96" s="435"/>
      <c r="T96" s="435"/>
      <c r="U96" s="435"/>
      <c r="V96" s="306"/>
      <c r="W96" s="445"/>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row>
    <row r="97" spans="1:57" ht="15" customHeight="1" x14ac:dyDescent="0.2">
      <c r="A97" s="20"/>
      <c r="B97" s="20"/>
      <c r="C97" s="306"/>
      <c r="D97" s="306"/>
      <c r="E97" s="306"/>
      <c r="F97" s="306"/>
      <c r="G97" s="306"/>
      <c r="H97" s="306"/>
      <c r="I97" s="306"/>
      <c r="J97" s="306"/>
      <c r="K97" s="306"/>
      <c r="L97" s="306"/>
      <c r="M97" s="20"/>
      <c r="N97" s="20"/>
      <c r="O97" s="20"/>
      <c r="P97" s="435"/>
      <c r="Q97" s="435"/>
      <c r="R97" s="435"/>
      <c r="S97" s="435"/>
      <c r="T97" s="435"/>
      <c r="U97" s="435"/>
      <c r="V97" s="306"/>
      <c r="W97" s="445"/>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row>
    <row r="98" spans="1:57" ht="15" customHeight="1" x14ac:dyDescent="0.2">
      <c r="A98" s="20"/>
      <c r="B98" s="20"/>
      <c r="C98" s="306"/>
      <c r="D98" s="306"/>
      <c r="E98" s="306"/>
      <c r="F98" s="306"/>
      <c r="G98" s="306"/>
      <c r="H98" s="306"/>
      <c r="I98" s="306"/>
      <c r="J98" s="306"/>
      <c r="K98" s="306"/>
      <c r="L98" s="306"/>
      <c r="M98" s="20"/>
      <c r="N98" s="20"/>
      <c r="O98" s="20"/>
      <c r="P98" s="435"/>
      <c r="Q98" s="435"/>
      <c r="R98" s="435"/>
      <c r="S98" s="435"/>
      <c r="T98" s="435"/>
      <c r="U98" s="435"/>
      <c r="V98" s="306"/>
      <c r="W98" s="445"/>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row>
    <row r="99" spans="1:57" ht="15" customHeight="1" x14ac:dyDescent="0.2">
      <c r="A99" s="20"/>
      <c r="B99" s="20"/>
      <c r="C99" s="306"/>
      <c r="D99" s="306"/>
      <c r="E99" s="306"/>
      <c r="F99" s="306"/>
      <c r="G99" s="306"/>
      <c r="H99" s="306"/>
      <c r="I99" s="306"/>
      <c r="J99" s="306"/>
      <c r="K99" s="306"/>
      <c r="L99" s="306"/>
      <c r="M99" s="20"/>
      <c r="N99" s="20"/>
      <c r="O99" s="20"/>
      <c r="P99" s="435"/>
      <c r="Q99" s="435"/>
      <c r="R99" s="435"/>
      <c r="S99" s="435"/>
      <c r="T99" s="435"/>
      <c r="U99" s="435"/>
      <c r="V99" s="306"/>
      <c r="W99" s="445"/>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row>
    <row r="100" spans="1:57" ht="15" customHeight="1" x14ac:dyDescent="0.2">
      <c r="A100" s="20"/>
      <c r="B100" s="20"/>
      <c r="C100" s="306"/>
      <c r="D100" s="306"/>
      <c r="E100" s="306"/>
      <c r="F100" s="306"/>
      <c r="G100" s="306"/>
      <c r="H100" s="306"/>
      <c r="I100" s="306"/>
      <c r="J100" s="306"/>
      <c r="K100" s="306"/>
      <c r="L100" s="306"/>
      <c r="M100" s="20"/>
      <c r="N100" s="20"/>
      <c r="O100" s="20"/>
      <c r="P100" s="435"/>
      <c r="Q100" s="435"/>
      <c r="R100" s="435"/>
      <c r="S100" s="435"/>
      <c r="T100" s="435"/>
      <c r="U100" s="435"/>
      <c r="V100" s="306"/>
      <c r="W100" s="445"/>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row>
    <row r="101" spans="1:57" ht="15" customHeight="1" x14ac:dyDescent="0.2">
      <c r="A101" s="20"/>
      <c r="B101" s="20"/>
      <c r="C101" s="306"/>
      <c r="D101" s="306"/>
      <c r="E101" s="306"/>
      <c r="F101" s="306"/>
      <c r="G101" s="306"/>
      <c r="H101" s="306"/>
      <c r="I101" s="306"/>
      <c r="J101" s="306"/>
      <c r="K101" s="306"/>
      <c r="L101" s="306"/>
      <c r="M101" s="20"/>
      <c r="N101" s="20"/>
      <c r="O101" s="20"/>
      <c r="P101" s="435"/>
      <c r="Q101" s="435"/>
      <c r="R101" s="435"/>
      <c r="S101" s="435"/>
      <c r="T101" s="435"/>
      <c r="U101" s="435"/>
      <c r="V101" s="306"/>
      <c r="W101" s="445"/>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row>
    <row r="102" spans="1:57" ht="15" customHeight="1" x14ac:dyDescent="0.2">
      <c r="A102" s="20"/>
      <c r="B102" s="20"/>
      <c r="C102" s="306"/>
      <c r="D102" s="306"/>
      <c r="E102" s="306"/>
      <c r="F102" s="306"/>
      <c r="G102" s="306"/>
      <c r="H102" s="306"/>
      <c r="I102" s="306"/>
      <c r="J102" s="306"/>
      <c r="K102" s="306"/>
      <c r="L102" s="306"/>
      <c r="M102" s="20"/>
      <c r="N102" s="20"/>
      <c r="O102" s="20"/>
      <c r="P102" s="435"/>
      <c r="Q102" s="435"/>
      <c r="R102" s="435"/>
      <c r="S102" s="435"/>
      <c r="T102" s="435"/>
      <c r="U102" s="435"/>
      <c r="V102" s="306"/>
      <c r="W102" s="445"/>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row>
    <row r="103" spans="1:57" ht="15" customHeight="1" x14ac:dyDescent="0.2">
      <c r="A103" s="20"/>
      <c r="B103" s="20"/>
      <c r="C103" s="306"/>
      <c r="D103" s="306"/>
      <c r="E103" s="306"/>
      <c r="F103" s="306"/>
      <c r="G103" s="306"/>
      <c r="H103" s="306"/>
      <c r="I103" s="306"/>
      <c r="J103" s="306"/>
      <c r="K103" s="306"/>
      <c r="L103" s="306"/>
      <c r="M103" s="20"/>
      <c r="N103" s="20"/>
      <c r="O103" s="20"/>
      <c r="P103" s="435"/>
      <c r="Q103" s="435"/>
      <c r="R103" s="435"/>
      <c r="S103" s="435"/>
      <c r="T103" s="435"/>
      <c r="U103" s="435"/>
      <c r="V103" s="306"/>
      <c r="W103" s="445"/>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row>
    <row r="104" spans="1:57" ht="15" customHeight="1" x14ac:dyDescent="0.2">
      <c r="A104" s="20"/>
      <c r="B104" s="20"/>
      <c r="C104" s="306"/>
      <c r="D104" s="306"/>
      <c r="E104" s="306"/>
      <c r="F104" s="306"/>
      <c r="G104" s="306"/>
      <c r="H104" s="306"/>
      <c r="I104" s="306"/>
      <c r="J104" s="306"/>
      <c r="K104" s="306"/>
      <c r="L104" s="306"/>
      <c r="M104" s="20"/>
      <c r="N104" s="20"/>
      <c r="O104" s="20"/>
      <c r="P104" s="435"/>
      <c r="Q104" s="435"/>
      <c r="R104" s="435"/>
      <c r="S104" s="435"/>
      <c r="T104" s="435"/>
      <c r="U104" s="435"/>
      <c r="V104" s="306"/>
      <c r="W104" s="445"/>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row>
    <row r="105" spans="1:57" ht="15" customHeight="1" x14ac:dyDescent="0.2">
      <c r="A105" s="20"/>
      <c r="B105" s="20"/>
      <c r="C105" s="306"/>
      <c r="D105" s="306"/>
      <c r="E105" s="306"/>
      <c r="F105" s="306"/>
      <c r="G105" s="306"/>
      <c r="H105" s="306"/>
      <c r="I105" s="306"/>
      <c r="J105" s="306"/>
      <c r="K105" s="306"/>
      <c r="L105" s="306"/>
      <c r="M105" s="20"/>
      <c r="N105" s="20"/>
      <c r="O105" s="20"/>
      <c r="P105" s="435"/>
      <c r="Q105" s="435"/>
      <c r="R105" s="435"/>
      <c r="S105" s="435"/>
      <c r="T105" s="435"/>
      <c r="U105" s="435"/>
      <c r="V105" s="306"/>
      <c r="W105" s="445"/>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row>
    <row r="106" spans="1:57" ht="15" customHeight="1" x14ac:dyDescent="0.2">
      <c r="A106" s="20"/>
      <c r="B106" s="20"/>
      <c r="C106" s="306"/>
      <c r="D106" s="306"/>
      <c r="E106" s="306"/>
      <c r="F106" s="306"/>
      <c r="G106" s="306"/>
      <c r="H106" s="306"/>
      <c r="I106" s="306"/>
      <c r="J106" s="306"/>
      <c r="K106" s="306"/>
      <c r="L106" s="306"/>
      <c r="M106" s="20"/>
      <c r="N106" s="20"/>
      <c r="O106" s="20"/>
      <c r="P106" s="435"/>
      <c r="Q106" s="435"/>
      <c r="R106" s="435"/>
      <c r="S106" s="435"/>
      <c r="T106" s="435"/>
      <c r="U106" s="435"/>
      <c r="V106" s="306"/>
      <c r="W106" s="445"/>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row>
    <row r="107" spans="1:57" ht="15" customHeight="1" x14ac:dyDescent="0.2">
      <c r="A107" s="20"/>
      <c r="B107" s="20"/>
      <c r="C107" s="306"/>
      <c r="D107" s="306"/>
      <c r="E107" s="306"/>
      <c r="F107" s="306"/>
      <c r="G107" s="306"/>
      <c r="H107" s="306"/>
      <c r="I107" s="306"/>
      <c r="J107" s="306"/>
      <c r="K107" s="306"/>
      <c r="L107" s="306"/>
      <c r="M107" s="20"/>
      <c r="N107" s="20"/>
      <c r="O107" s="20"/>
      <c r="P107" s="435"/>
      <c r="Q107" s="435"/>
      <c r="R107" s="435"/>
      <c r="S107" s="435"/>
      <c r="T107" s="435"/>
      <c r="U107" s="435"/>
      <c r="V107" s="306"/>
      <c r="W107" s="445"/>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row>
    <row r="108" spans="1:57" ht="15" customHeight="1" x14ac:dyDescent="0.2">
      <c r="A108" s="20"/>
      <c r="B108" s="20"/>
      <c r="C108" s="306"/>
      <c r="D108" s="306"/>
      <c r="E108" s="306"/>
      <c r="F108" s="306"/>
      <c r="G108" s="306"/>
      <c r="H108" s="306"/>
      <c r="I108" s="306"/>
      <c r="J108" s="306"/>
      <c r="K108" s="306"/>
      <c r="L108" s="306"/>
      <c r="M108" s="20"/>
      <c r="N108" s="20"/>
      <c r="O108" s="20"/>
      <c r="P108" s="435"/>
      <c r="Q108" s="435"/>
      <c r="R108" s="435"/>
      <c r="S108" s="435"/>
      <c r="T108" s="435"/>
      <c r="U108" s="435"/>
      <c r="V108" s="306"/>
      <c r="W108" s="445"/>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row>
    <row r="109" spans="1:57" ht="15" customHeight="1" x14ac:dyDescent="0.2">
      <c r="A109" s="20"/>
      <c r="B109" s="20"/>
      <c r="C109" s="306"/>
      <c r="D109" s="306"/>
      <c r="E109" s="306"/>
      <c r="F109" s="306"/>
      <c r="G109" s="306"/>
      <c r="H109" s="306"/>
      <c r="I109" s="306"/>
      <c r="J109" s="306"/>
      <c r="K109" s="306"/>
      <c r="L109" s="306"/>
      <c r="M109" s="20"/>
      <c r="N109" s="20"/>
      <c r="O109" s="20"/>
      <c r="P109" s="435"/>
      <c r="Q109" s="435"/>
      <c r="R109" s="435"/>
      <c r="S109" s="435"/>
      <c r="T109" s="435"/>
      <c r="U109" s="435"/>
      <c r="V109" s="306"/>
      <c r="W109" s="445"/>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row>
    <row r="110" spans="1:57" ht="15" customHeight="1" x14ac:dyDescent="0.2">
      <c r="A110" s="20"/>
      <c r="B110" s="20"/>
      <c r="C110" s="306"/>
      <c r="D110" s="306"/>
      <c r="E110" s="306"/>
      <c r="F110" s="306"/>
      <c r="G110" s="306"/>
      <c r="H110" s="306"/>
      <c r="I110" s="306"/>
      <c r="J110" s="306"/>
      <c r="K110" s="306"/>
      <c r="L110" s="306"/>
      <c r="M110" s="20"/>
      <c r="N110" s="20"/>
      <c r="O110" s="20"/>
      <c r="P110" s="435"/>
      <c r="Q110" s="435"/>
      <c r="R110" s="435"/>
      <c r="S110" s="435"/>
      <c r="T110" s="435"/>
      <c r="U110" s="435"/>
      <c r="V110" s="306"/>
      <c r="W110" s="445"/>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row>
    <row r="111" spans="1:57" ht="15" customHeight="1" x14ac:dyDescent="0.2">
      <c r="A111" s="20"/>
      <c r="B111" s="20"/>
      <c r="C111" s="306"/>
      <c r="D111" s="306"/>
      <c r="E111" s="306"/>
      <c r="F111" s="306"/>
      <c r="G111" s="306"/>
      <c r="H111" s="306"/>
      <c r="I111" s="306"/>
      <c r="J111" s="306"/>
      <c r="K111" s="306"/>
      <c r="L111" s="306"/>
      <c r="M111" s="20"/>
      <c r="N111" s="20"/>
      <c r="O111" s="20"/>
      <c r="P111" s="435"/>
      <c r="Q111" s="435"/>
      <c r="R111" s="435"/>
      <c r="S111" s="435"/>
      <c r="T111" s="435"/>
      <c r="U111" s="435"/>
      <c r="V111" s="306"/>
      <c r="W111" s="445"/>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row>
    <row r="112" spans="1:57" ht="15" customHeight="1" x14ac:dyDescent="0.2">
      <c r="A112" s="20"/>
      <c r="B112" s="20"/>
      <c r="C112" s="306"/>
      <c r="D112" s="306"/>
      <c r="E112" s="306"/>
      <c r="F112" s="306"/>
      <c r="G112" s="306"/>
      <c r="H112" s="306"/>
      <c r="I112" s="306"/>
      <c r="J112" s="306"/>
      <c r="K112" s="306"/>
      <c r="L112" s="306"/>
      <c r="M112" s="20"/>
      <c r="N112" s="20"/>
      <c r="O112" s="20"/>
      <c r="P112" s="435"/>
      <c r="Q112" s="435"/>
      <c r="R112" s="435"/>
      <c r="S112" s="435"/>
      <c r="T112" s="435"/>
      <c r="U112" s="435"/>
      <c r="V112" s="306"/>
      <c r="W112" s="445"/>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row>
    <row r="113" spans="1:57" ht="15" customHeight="1" x14ac:dyDescent="0.2">
      <c r="A113" s="20"/>
      <c r="B113" s="20"/>
      <c r="C113" s="306"/>
      <c r="D113" s="306"/>
      <c r="E113" s="306"/>
      <c r="F113" s="306"/>
      <c r="G113" s="306"/>
      <c r="H113" s="306"/>
      <c r="I113" s="306"/>
      <c r="J113" s="306"/>
      <c r="K113" s="306"/>
      <c r="L113" s="306"/>
      <c r="M113" s="20"/>
      <c r="N113" s="20"/>
      <c r="O113" s="20"/>
      <c r="P113" s="435"/>
      <c r="Q113" s="435"/>
      <c r="R113" s="435"/>
      <c r="S113" s="435"/>
      <c r="T113" s="435"/>
      <c r="U113" s="435"/>
      <c r="V113" s="306"/>
      <c r="W113" s="445"/>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row>
    <row r="114" spans="1:57" ht="15" customHeight="1" x14ac:dyDescent="0.2">
      <c r="A114" s="20"/>
      <c r="B114" s="20"/>
      <c r="C114" s="306"/>
      <c r="D114" s="306"/>
      <c r="E114" s="306"/>
      <c r="F114" s="306"/>
      <c r="G114" s="306"/>
      <c r="H114" s="306"/>
      <c r="I114" s="306"/>
      <c r="J114" s="306"/>
      <c r="K114" s="306"/>
      <c r="L114" s="306"/>
      <c r="M114" s="20"/>
      <c r="N114" s="20"/>
      <c r="O114" s="20"/>
      <c r="P114" s="435"/>
      <c r="Q114" s="435"/>
      <c r="R114" s="435"/>
      <c r="S114" s="435"/>
      <c r="T114" s="435"/>
      <c r="U114" s="435"/>
      <c r="V114" s="306"/>
      <c r="W114" s="445"/>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row>
    <row r="115" spans="1:57" ht="15" customHeight="1" x14ac:dyDescent="0.2">
      <c r="A115" s="20"/>
      <c r="B115" s="20"/>
      <c r="C115" s="306"/>
      <c r="D115" s="306"/>
      <c r="E115" s="306"/>
      <c r="F115" s="306"/>
      <c r="G115" s="306"/>
      <c r="H115" s="306"/>
      <c r="I115" s="306"/>
      <c r="J115" s="306"/>
      <c r="K115" s="306"/>
      <c r="L115" s="306"/>
      <c r="M115" s="20"/>
      <c r="N115" s="20"/>
      <c r="O115" s="20"/>
      <c r="P115" s="435"/>
      <c r="Q115" s="435"/>
      <c r="R115" s="435"/>
      <c r="S115" s="435"/>
      <c r="T115" s="435"/>
      <c r="U115" s="435"/>
      <c r="V115" s="306"/>
      <c r="W115" s="445"/>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row>
    <row r="116" spans="1:57" ht="15" customHeight="1" x14ac:dyDescent="0.2">
      <c r="A116" s="20"/>
      <c r="B116" s="20"/>
      <c r="C116" s="306"/>
      <c r="D116" s="306"/>
      <c r="E116" s="306"/>
      <c r="F116" s="306"/>
      <c r="G116" s="306"/>
      <c r="H116" s="306"/>
      <c r="I116" s="306"/>
      <c r="J116" s="306"/>
      <c r="K116" s="306"/>
      <c r="L116" s="306"/>
      <c r="M116" s="20"/>
      <c r="N116" s="20"/>
      <c r="O116" s="20"/>
      <c r="P116" s="435"/>
      <c r="Q116" s="435"/>
      <c r="R116" s="435"/>
      <c r="S116" s="435"/>
      <c r="T116" s="435"/>
      <c r="U116" s="435"/>
      <c r="V116" s="306"/>
      <c r="W116" s="445"/>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row>
    <row r="117" spans="1:57" ht="15" customHeight="1" x14ac:dyDescent="0.2">
      <c r="A117" s="20"/>
      <c r="B117" s="20"/>
      <c r="C117" s="306"/>
      <c r="D117" s="306"/>
      <c r="E117" s="306"/>
      <c r="F117" s="306"/>
      <c r="G117" s="306"/>
      <c r="H117" s="306"/>
      <c r="I117" s="306"/>
      <c r="J117" s="306"/>
      <c r="K117" s="306"/>
      <c r="L117" s="306"/>
      <c r="M117" s="20"/>
      <c r="N117" s="20"/>
      <c r="O117" s="20"/>
      <c r="P117" s="435"/>
      <c r="Q117" s="435"/>
      <c r="R117" s="435"/>
      <c r="S117" s="435"/>
      <c r="T117" s="435"/>
      <c r="U117" s="435"/>
      <c r="V117" s="306"/>
      <c r="W117" s="445"/>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row>
    <row r="118" spans="1:57" ht="15" customHeight="1" x14ac:dyDescent="0.2">
      <c r="A118" s="20"/>
      <c r="B118" s="20"/>
      <c r="C118" s="306"/>
      <c r="D118" s="306"/>
      <c r="E118" s="306"/>
      <c r="F118" s="306"/>
      <c r="G118" s="306"/>
      <c r="H118" s="306"/>
      <c r="I118" s="306"/>
      <c r="J118" s="306"/>
      <c r="K118" s="306"/>
      <c r="L118" s="306"/>
      <c r="M118" s="20"/>
      <c r="N118" s="20"/>
      <c r="O118" s="20"/>
      <c r="P118" s="435"/>
      <c r="Q118" s="435"/>
      <c r="R118" s="435"/>
      <c r="S118" s="435"/>
      <c r="T118" s="435"/>
      <c r="U118" s="435"/>
      <c r="V118" s="306"/>
      <c r="W118" s="445"/>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row>
    <row r="119" spans="1:57" ht="15" customHeight="1" x14ac:dyDescent="0.2">
      <c r="A119" s="20"/>
      <c r="B119" s="20"/>
      <c r="C119" s="306"/>
      <c r="D119" s="306"/>
      <c r="E119" s="306"/>
      <c r="F119" s="306"/>
      <c r="G119" s="306"/>
      <c r="H119" s="306"/>
      <c r="I119" s="306"/>
      <c r="J119" s="306"/>
      <c r="K119" s="306"/>
      <c r="L119" s="306"/>
      <c r="M119" s="20"/>
      <c r="N119" s="20"/>
      <c r="O119" s="20"/>
      <c r="P119" s="435"/>
      <c r="Q119" s="435"/>
      <c r="R119" s="435"/>
      <c r="S119" s="435"/>
      <c r="T119" s="435"/>
      <c r="U119" s="435"/>
      <c r="V119" s="306"/>
      <c r="W119" s="445"/>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row>
    <row r="120" spans="1:57" ht="15" customHeight="1" x14ac:dyDescent="0.2">
      <c r="A120" s="20"/>
      <c r="B120" s="20"/>
      <c r="C120" s="306"/>
      <c r="D120" s="306"/>
      <c r="E120" s="306"/>
      <c r="F120" s="306"/>
      <c r="G120" s="306"/>
      <c r="H120" s="306"/>
      <c r="I120" s="306"/>
      <c r="J120" s="306"/>
      <c r="K120" s="306"/>
      <c r="L120" s="306"/>
      <c r="M120" s="20"/>
      <c r="N120" s="20"/>
      <c r="O120" s="20"/>
      <c r="P120" s="435"/>
      <c r="Q120" s="435"/>
      <c r="R120" s="435"/>
      <c r="S120" s="435"/>
      <c r="T120" s="435"/>
      <c r="U120" s="435"/>
      <c r="V120" s="306"/>
      <c r="W120" s="445"/>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row>
    <row r="121" spans="1:57" ht="15" customHeight="1" x14ac:dyDescent="0.2">
      <c r="A121" s="20"/>
      <c r="B121" s="20"/>
      <c r="C121" s="306"/>
      <c r="D121" s="306"/>
      <c r="E121" s="306"/>
      <c r="F121" s="306"/>
      <c r="G121" s="306"/>
      <c r="H121" s="306"/>
      <c r="I121" s="306"/>
      <c r="J121" s="306"/>
      <c r="K121" s="306"/>
      <c r="L121" s="306"/>
      <c r="M121" s="20"/>
      <c r="N121" s="20"/>
      <c r="O121" s="20"/>
      <c r="P121" s="435"/>
      <c r="Q121" s="435"/>
      <c r="R121" s="435"/>
      <c r="S121" s="435"/>
      <c r="T121" s="435"/>
      <c r="U121" s="435"/>
      <c r="V121" s="306"/>
      <c r="W121" s="445"/>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row>
    <row r="122" spans="1:57" ht="15" customHeight="1" x14ac:dyDescent="0.2">
      <c r="A122" s="20"/>
      <c r="B122" s="20"/>
      <c r="C122" s="306"/>
      <c r="D122" s="306"/>
      <c r="E122" s="306"/>
      <c r="F122" s="306"/>
      <c r="G122" s="306"/>
      <c r="H122" s="306"/>
      <c r="I122" s="306"/>
      <c r="J122" s="306"/>
      <c r="K122" s="306"/>
      <c r="L122" s="306"/>
      <c r="M122" s="20"/>
      <c r="N122" s="20"/>
      <c r="O122" s="20"/>
      <c r="P122" s="435"/>
      <c r="Q122" s="435"/>
      <c r="R122" s="435"/>
      <c r="S122" s="435"/>
      <c r="T122" s="435"/>
      <c r="U122" s="435"/>
      <c r="V122" s="306"/>
      <c r="W122" s="445"/>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row>
    <row r="123" spans="1:57" ht="15" customHeight="1" x14ac:dyDescent="0.2">
      <c r="A123" s="20"/>
      <c r="B123" s="20"/>
      <c r="C123" s="306"/>
      <c r="D123" s="306"/>
      <c r="E123" s="306"/>
      <c r="F123" s="306"/>
      <c r="G123" s="306"/>
      <c r="H123" s="306"/>
      <c r="I123" s="306"/>
      <c r="J123" s="306"/>
      <c r="K123" s="306"/>
      <c r="L123" s="306"/>
      <c r="M123" s="20"/>
      <c r="N123" s="20"/>
      <c r="O123" s="20"/>
      <c r="P123" s="435"/>
      <c r="Q123" s="435"/>
      <c r="R123" s="435"/>
      <c r="S123" s="435"/>
      <c r="T123" s="435"/>
      <c r="U123" s="435"/>
      <c r="V123" s="306"/>
      <c r="W123" s="445"/>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row>
    <row r="124" spans="1:57" ht="15" customHeight="1" x14ac:dyDescent="0.2">
      <c r="A124" s="20"/>
      <c r="B124" s="20"/>
      <c r="C124" s="306"/>
      <c r="D124" s="306"/>
      <c r="E124" s="306"/>
      <c r="F124" s="306"/>
      <c r="G124" s="306"/>
      <c r="H124" s="306"/>
      <c r="I124" s="306"/>
      <c r="J124" s="306"/>
      <c r="K124" s="306"/>
      <c r="L124" s="306"/>
      <c r="M124" s="20"/>
      <c r="N124" s="20"/>
      <c r="O124" s="20"/>
      <c r="P124" s="435"/>
      <c r="Q124" s="435"/>
      <c r="R124" s="435"/>
      <c r="S124" s="435"/>
      <c r="T124" s="435"/>
      <c r="U124" s="435"/>
      <c r="V124" s="306"/>
      <c r="W124" s="445"/>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row>
    <row r="125" spans="1:57" ht="15" customHeight="1" x14ac:dyDescent="0.2">
      <c r="A125" s="20"/>
      <c r="B125" s="20"/>
      <c r="C125" s="306"/>
      <c r="D125" s="306"/>
      <c r="E125" s="306"/>
      <c r="F125" s="306"/>
      <c r="G125" s="306"/>
      <c r="H125" s="306"/>
      <c r="I125" s="306"/>
      <c r="J125" s="306"/>
      <c r="K125" s="306"/>
      <c r="L125" s="306"/>
      <c r="M125" s="20"/>
      <c r="N125" s="20"/>
      <c r="O125" s="20"/>
      <c r="P125" s="435"/>
      <c r="Q125" s="435"/>
      <c r="R125" s="435"/>
      <c r="S125" s="435"/>
      <c r="T125" s="435"/>
      <c r="U125" s="435"/>
      <c r="V125" s="306"/>
      <c r="W125" s="445"/>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row>
    <row r="126" spans="1:57" ht="15" customHeight="1" x14ac:dyDescent="0.2">
      <c r="A126" s="20"/>
      <c r="B126" s="20"/>
      <c r="C126" s="306"/>
      <c r="D126" s="306"/>
      <c r="E126" s="306"/>
      <c r="F126" s="306"/>
      <c r="G126" s="306"/>
      <c r="H126" s="306"/>
      <c r="I126" s="306"/>
      <c r="J126" s="306"/>
      <c r="K126" s="306"/>
      <c r="L126" s="306"/>
      <c r="M126" s="20"/>
      <c r="N126" s="20"/>
      <c r="O126" s="20"/>
      <c r="P126" s="435"/>
      <c r="Q126" s="435"/>
      <c r="R126" s="435"/>
      <c r="S126" s="435"/>
      <c r="T126" s="435"/>
      <c r="U126" s="435"/>
      <c r="V126" s="306"/>
      <c r="W126" s="445"/>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row>
    <row r="127" spans="1:57" ht="15" customHeight="1" x14ac:dyDescent="0.2">
      <c r="A127" s="20"/>
      <c r="B127" s="20"/>
      <c r="C127" s="306"/>
      <c r="D127" s="306"/>
      <c r="E127" s="306"/>
      <c r="F127" s="306"/>
      <c r="G127" s="306"/>
      <c r="H127" s="306"/>
      <c r="I127" s="306"/>
      <c r="J127" s="306"/>
      <c r="K127" s="306"/>
      <c r="L127" s="306"/>
      <c r="M127" s="20"/>
      <c r="N127" s="20"/>
      <c r="O127" s="20"/>
      <c r="P127" s="435"/>
      <c r="Q127" s="435"/>
      <c r="R127" s="435"/>
      <c r="S127" s="435"/>
      <c r="T127" s="435"/>
      <c r="U127" s="435"/>
      <c r="V127" s="306"/>
      <c r="W127" s="445"/>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row>
    <row r="128" spans="1:57" ht="15" customHeight="1" x14ac:dyDescent="0.2">
      <c r="A128" s="20"/>
      <c r="B128" s="20"/>
      <c r="C128" s="306"/>
      <c r="D128" s="306"/>
      <c r="E128" s="306"/>
      <c r="F128" s="306"/>
      <c r="G128" s="306"/>
      <c r="H128" s="306"/>
      <c r="I128" s="306"/>
      <c r="J128" s="306"/>
      <c r="K128" s="306"/>
      <c r="L128" s="306"/>
      <c r="M128" s="20"/>
      <c r="N128" s="20"/>
      <c r="O128" s="20"/>
      <c r="P128" s="435"/>
      <c r="Q128" s="435"/>
      <c r="R128" s="435"/>
      <c r="S128" s="435"/>
      <c r="T128" s="435"/>
      <c r="U128" s="435"/>
      <c r="V128" s="306"/>
      <c r="W128" s="445"/>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row>
    <row r="129" spans="1:57" ht="15" customHeight="1" x14ac:dyDescent="0.2">
      <c r="A129" s="20"/>
      <c r="B129" s="20"/>
      <c r="C129" s="306"/>
      <c r="D129" s="306"/>
      <c r="E129" s="306"/>
      <c r="F129" s="306"/>
      <c r="G129" s="306"/>
      <c r="H129" s="306"/>
      <c r="I129" s="306"/>
      <c r="J129" s="306"/>
      <c r="K129" s="306"/>
      <c r="L129" s="306"/>
      <c r="M129" s="20"/>
      <c r="N129" s="20"/>
      <c r="O129" s="20"/>
      <c r="P129" s="435"/>
      <c r="Q129" s="435"/>
      <c r="R129" s="435"/>
      <c r="S129" s="435"/>
      <c r="T129" s="435"/>
      <c r="U129" s="435"/>
      <c r="V129" s="306"/>
      <c r="W129" s="445"/>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row>
    <row r="130" spans="1:57" ht="15" customHeight="1" x14ac:dyDescent="0.2">
      <c r="A130" s="20"/>
      <c r="B130" s="20"/>
      <c r="C130" s="306"/>
      <c r="D130" s="306"/>
      <c r="E130" s="306"/>
      <c r="F130" s="306"/>
      <c r="G130" s="306"/>
      <c r="H130" s="306"/>
      <c r="I130" s="306"/>
      <c r="J130" s="306"/>
      <c r="K130" s="306"/>
      <c r="L130" s="306"/>
      <c r="M130" s="20"/>
      <c r="N130" s="20"/>
      <c r="O130" s="20"/>
      <c r="P130" s="435"/>
      <c r="Q130" s="435"/>
      <c r="R130" s="435"/>
      <c r="S130" s="435"/>
      <c r="T130" s="435"/>
      <c r="U130" s="435"/>
      <c r="V130" s="306"/>
      <c r="W130" s="445"/>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row>
    <row r="131" spans="1:57" ht="15" customHeight="1" x14ac:dyDescent="0.2">
      <c r="A131" s="20"/>
      <c r="B131" s="20"/>
      <c r="C131" s="306"/>
      <c r="D131" s="306"/>
      <c r="E131" s="306"/>
      <c r="F131" s="306"/>
      <c r="G131" s="306"/>
      <c r="H131" s="306"/>
      <c r="I131" s="306"/>
      <c r="J131" s="306"/>
      <c r="K131" s="306"/>
      <c r="L131" s="306"/>
      <c r="M131" s="20"/>
      <c r="N131" s="20"/>
      <c r="O131" s="20"/>
      <c r="P131" s="435"/>
      <c r="Q131" s="435"/>
      <c r="R131" s="435"/>
      <c r="S131" s="435"/>
      <c r="T131" s="435"/>
      <c r="U131" s="435"/>
      <c r="V131" s="306"/>
      <c r="W131" s="445"/>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c r="BD131" s="20"/>
      <c r="BE131" s="20"/>
    </row>
    <row r="132" spans="1:57" ht="15" customHeight="1" x14ac:dyDescent="0.2">
      <c r="A132" s="20"/>
      <c r="B132" s="20"/>
      <c r="C132" s="306"/>
      <c r="D132" s="306"/>
      <c r="E132" s="306"/>
      <c r="F132" s="306"/>
      <c r="G132" s="306"/>
      <c r="H132" s="306"/>
      <c r="I132" s="306"/>
      <c r="J132" s="306"/>
      <c r="K132" s="306"/>
      <c r="L132" s="306"/>
      <c r="M132" s="20"/>
      <c r="N132" s="20"/>
      <c r="O132" s="20"/>
      <c r="P132" s="435"/>
      <c r="Q132" s="435"/>
      <c r="R132" s="435"/>
      <c r="S132" s="435"/>
      <c r="T132" s="435"/>
      <c r="U132" s="435"/>
      <c r="V132" s="306"/>
      <c r="W132" s="445"/>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row>
    <row r="133" spans="1:57" ht="15" customHeight="1" x14ac:dyDescent="0.2">
      <c r="A133" s="20"/>
      <c r="B133" s="20"/>
      <c r="C133" s="306"/>
      <c r="D133" s="306"/>
      <c r="E133" s="306"/>
      <c r="F133" s="306"/>
      <c r="G133" s="306"/>
      <c r="H133" s="306"/>
      <c r="I133" s="306"/>
      <c r="J133" s="306"/>
      <c r="K133" s="306"/>
      <c r="L133" s="306"/>
      <c r="M133" s="20"/>
      <c r="N133" s="20"/>
      <c r="O133" s="20"/>
      <c r="P133" s="435"/>
      <c r="Q133" s="435"/>
      <c r="R133" s="435"/>
      <c r="S133" s="435"/>
      <c r="T133" s="435"/>
      <c r="U133" s="435"/>
      <c r="V133" s="306"/>
      <c r="W133" s="445"/>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row>
    <row r="134" spans="1:57" ht="15" customHeight="1" x14ac:dyDescent="0.2">
      <c r="A134" s="20"/>
      <c r="B134" s="20"/>
      <c r="C134" s="306"/>
      <c r="D134" s="306"/>
      <c r="E134" s="306"/>
      <c r="F134" s="306"/>
      <c r="G134" s="306"/>
      <c r="H134" s="306"/>
      <c r="I134" s="306"/>
      <c r="J134" s="306"/>
      <c r="K134" s="306"/>
      <c r="L134" s="306"/>
      <c r="M134" s="20"/>
      <c r="N134" s="20"/>
      <c r="O134" s="20"/>
      <c r="P134" s="435"/>
      <c r="Q134" s="435"/>
      <c r="R134" s="435"/>
      <c r="S134" s="435"/>
      <c r="T134" s="435"/>
      <c r="U134" s="435"/>
      <c r="V134" s="306"/>
      <c r="W134" s="445"/>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row>
    <row r="135" spans="1:57" ht="15" customHeight="1" x14ac:dyDescent="0.2">
      <c r="A135" s="20"/>
      <c r="B135" s="20"/>
      <c r="C135" s="306"/>
      <c r="D135" s="306"/>
      <c r="E135" s="306"/>
      <c r="F135" s="306"/>
      <c r="G135" s="306"/>
      <c r="H135" s="306"/>
      <c r="I135" s="306"/>
      <c r="J135" s="306"/>
      <c r="K135" s="306"/>
      <c r="L135" s="306"/>
      <c r="M135" s="20"/>
      <c r="N135" s="20"/>
      <c r="O135" s="20"/>
      <c r="P135" s="435"/>
      <c r="Q135" s="435"/>
      <c r="R135" s="435"/>
      <c r="S135" s="435"/>
      <c r="T135" s="435"/>
      <c r="U135" s="435"/>
      <c r="V135" s="306"/>
      <c r="W135" s="445"/>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row>
    <row r="136" spans="1:57" ht="15" customHeight="1" x14ac:dyDescent="0.2">
      <c r="A136" s="20"/>
      <c r="B136" s="20"/>
      <c r="C136" s="306"/>
      <c r="D136" s="306"/>
      <c r="E136" s="306"/>
      <c r="F136" s="306"/>
      <c r="G136" s="306"/>
      <c r="H136" s="306"/>
      <c r="I136" s="306"/>
      <c r="J136" s="306"/>
      <c r="K136" s="306"/>
      <c r="L136" s="306"/>
      <c r="M136" s="20"/>
      <c r="N136" s="20"/>
      <c r="O136" s="20"/>
      <c r="P136" s="435"/>
      <c r="Q136" s="435"/>
      <c r="R136" s="435"/>
      <c r="S136" s="435"/>
      <c r="T136" s="435"/>
      <c r="U136" s="435"/>
      <c r="V136" s="306"/>
      <c r="W136" s="445"/>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row>
    <row r="137" spans="1:57" ht="15" customHeight="1" x14ac:dyDescent="0.2">
      <c r="A137" s="20"/>
      <c r="B137" s="20"/>
      <c r="C137" s="306"/>
      <c r="D137" s="306"/>
      <c r="E137" s="306"/>
      <c r="F137" s="306"/>
      <c r="G137" s="306"/>
      <c r="H137" s="306"/>
      <c r="I137" s="306"/>
      <c r="J137" s="306"/>
      <c r="K137" s="306"/>
      <c r="L137" s="306"/>
      <c r="M137" s="20"/>
      <c r="N137" s="20"/>
      <c r="O137" s="20"/>
      <c r="P137" s="435"/>
      <c r="Q137" s="435"/>
      <c r="R137" s="435"/>
      <c r="S137" s="435"/>
      <c r="T137" s="435"/>
      <c r="U137" s="435"/>
      <c r="V137" s="306"/>
      <c r="W137" s="445"/>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row>
    <row r="138" spans="1:57" ht="15" customHeight="1" x14ac:dyDescent="0.2">
      <c r="A138" s="20"/>
      <c r="B138" s="20"/>
      <c r="C138" s="306"/>
      <c r="D138" s="306"/>
      <c r="E138" s="306"/>
      <c r="F138" s="306"/>
      <c r="G138" s="306"/>
      <c r="H138" s="306"/>
      <c r="I138" s="306"/>
      <c r="J138" s="306"/>
      <c r="K138" s="306"/>
      <c r="L138" s="306"/>
      <c r="M138" s="20"/>
      <c r="N138" s="20"/>
      <c r="O138" s="20"/>
      <c r="P138" s="435"/>
      <c r="Q138" s="435"/>
      <c r="R138" s="435"/>
      <c r="S138" s="435"/>
      <c r="T138" s="435"/>
      <c r="U138" s="435"/>
      <c r="V138" s="306"/>
      <c r="W138" s="445"/>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row>
    <row r="139" spans="1:57" ht="15" customHeight="1" x14ac:dyDescent="0.2">
      <c r="A139" s="20"/>
      <c r="B139" s="20"/>
      <c r="C139" s="306"/>
      <c r="D139" s="306"/>
      <c r="E139" s="306"/>
      <c r="F139" s="306"/>
      <c r="G139" s="306"/>
      <c r="H139" s="306"/>
      <c r="I139" s="306"/>
      <c r="J139" s="306"/>
      <c r="K139" s="306"/>
      <c r="L139" s="306"/>
      <c r="M139" s="20"/>
      <c r="N139" s="20"/>
      <c r="O139" s="20"/>
      <c r="P139" s="435"/>
      <c r="Q139" s="435"/>
      <c r="R139" s="435"/>
      <c r="S139" s="435"/>
      <c r="T139" s="435"/>
      <c r="U139" s="435"/>
      <c r="V139" s="306"/>
      <c r="W139" s="445"/>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row>
    <row r="140" spans="1:57" ht="15" customHeight="1" x14ac:dyDescent="0.2">
      <c r="A140" s="20"/>
      <c r="B140" s="20"/>
      <c r="C140" s="306"/>
      <c r="D140" s="306"/>
      <c r="E140" s="306"/>
      <c r="F140" s="306"/>
      <c r="G140" s="306"/>
      <c r="H140" s="306"/>
      <c r="I140" s="306"/>
      <c r="J140" s="306"/>
      <c r="K140" s="306"/>
      <c r="L140" s="306"/>
      <c r="M140" s="20"/>
      <c r="N140" s="20"/>
      <c r="O140" s="20"/>
      <c r="P140" s="435"/>
      <c r="Q140" s="435"/>
      <c r="R140" s="435"/>
      <c r="S140" s="435"/>
      <c r="T140" s="435"/>
      <c r="U140" s="435"/>
      <c r="V140" s="306"/>
      <c r="W140" s="445"/>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row>
    <row r="141" spans="1:57" ht="15" customHeight="1" x14ac:dyDescent="0.2">
      <c r="A141" s="20"/>
      <c r="B141" s="20"/>
      <c r="C141" s="306"/>
      <c r="D141" s="306"/>
      <c r="E141" s="306"/>
      <c r="F141" s="306"/>
      <c r="G141" s="306"/>
      <c r="H141" s="306"/>
      <c r="I141" s="306"/>
      <c r="J141" s="306"/>
      <c r="K141" s="306"/>
      <c r="L141" s="306"/>
      <c r="M141" s="20"/>
      <c r="N141" s="20"/>
      <c r="O141" s="20"/>
      <c r="P141" s="435"/>
      <c r="Q141" s="435"/>
      <c r="R141" s="435"/>
      <c r="S141" s="435"/>
      <c r="T141" s="435"/>
      <c r="U141" s="435"/>
      <c r="V141" s="306"/>
      <c r="W141" s="445"/>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row>
    <row r="142" spans="1:57" ht="15" customHeight="1" x14ac:dyDescent="0.2">
      <c r="A142" s="20"/>
      <c r="B142" s="20"/>
      <c r="C142" s="306"/>
      <c r="D142" s="306"/>
      <c r="E142" s="306"/>
      <c r="F142" s="306"/>
      <c r="G142" s="306"/>
      <c r="H142" s="306"/>
      <c r="I142" s="306"/>
      <c r="J142" s="306"/>
      <c r="K142" s="306"/>
      <c r="L142" s="306"/>
      <c r="M142" s="20"/>
      <c r="N142" s="20"/>
      <c r="O142" s="20"/>
      <c r="P142" s="435"/>
      <c r="Q142" s="435"/>
      <c r="R142" s="435"/>
      <c r="S142" s="435"/>
      <c r="T142" s="435"/>
      <c r="U142" s="435"/>
      <c r="V142" s="306"/>
      <c r="W142" s="445"/>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row>
    <row r="143" spans="1:57" ht="15" customHeight="1" x14ac:dyDescent="0.2">
      <c r="A143" s="20"/>
      <c r="B143" s="20"/>
      <c r="C143" s="306"/>
      <c r="D143" s="306"/>
      <c r="E143" s="306"/>
      <c r="F143" s="306"/>
      <c r="G143" s="306"/>
      <c r="H143" s="306"/>
      <c r="I143" s="306"/>
      <c r="J143" s="306"/>
      <c r="K143" s="306"/>
      <c r="L143" s="306"/>
      <c r="M143" s="20"/>
      <c r="N143" s="20"/>
      <c r="O143" s="20"/>
      <c r="P143" s="435"/>
      <c r="Q143" s="435"/>
      <c r="R143" s="435"/>
      <c r="S143" s="435"/>
      <c r="T143" s="435"/>
      <c r="U143" s="435"/>
      <c r="V143" s="306"/>
      <c r="W143" s="445"/>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row>
    <row r="144" spans="1:57" ht="15" customHeight="1" x14ac:dyDescent="0.2">
      <c r="A144" s="20"/>
      <c r="B144" s="20"/>
      <c r="C144" s="306"/>
      <c r="D144" s="306"/>
      <c r="E144" s="306"/>
      <c r="F144" s="306"/>
      <c r="G144" s="306"/>
      <c r="H144" s="306"/>
      <c r="I144" s="306"/>
      <c r="J144" s="306"/>
      <c r="K144" s="306"/>
      <c r="L144" s="306"/>
      <c r="M144" s="20"/>
      <c r="N144" s="20"/>
      <c r="O144" s="20"/>
      <c r="P144" s="435"/>
      <c r="Q144" s="435"/>
      <c r="R144" s="435"/>
      <c r="S144" s="435"/>
      <c r="T144" s="435"/>
      <c r="U144" s="435"/>
      <c r="V144" s="306"/>
      <c r="W144" s="445"/>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row>
    <row r="145" spans="1:57" ht="15" customHeight="1" x14ac:dyDescent="0.2">
      <c r="A145" s="20"/>
      <c r="B145" s="20"/>
      <c r="C145" s="306"/>
      <c r="D145" s="306"/>
      <c r="E145" s="306"/>
      <c r="F145" s="306"/>
      <c r="G145" s="306"/>
      <c r="H145" s="306"/>
      <c r="I145" s="306"/>
      <c r="J145" s="306"/>
      <c r="K145" s="306"/>
      <c r="L145" s="306"/>
      <c r="M145" s="20"/>
      <c r="N145" s="20"/>
      <c r="O145" s="20"/>
      <c r="P145" s="435"/>
      <c r="Q145" s="435"/>
      <c r="R145" s="435"/>
      <c r="S145" s="435"/>
      <c r="T145" s="435"/>
      <c r="U145" s="435"/>
      <c r="V145" s="306"/>
      <c r="W145" s="445"/>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row>
    <row r="146" spans="1:57" ht="15" customHeight="1" x14ac:dyDescent="0.2">
      <c r="A146" s="20"/>
      <c r="B146" s="20"/>
      <c r="C146" s="306"/>
      <c r="D146" s="306"/>
      <c r="E146" s="306"/>
      <c r="F146" s="306"/>
      <c r="G146" s="306"/>
      <c r="H146" s="306"/>
      <c r="I146" s="306"/>
      <c r="J146" s="306"/>
      <c r="K146" s="306"/>
      <c r="L146" s="306"/>
      <c r="M146" s="20"/>
      <c r="N146" s="20"/>
      <c r="O146" s="20"/>
      <c r="P146" s="435"/>
      <c r="Q146" s="435"/>
      <c r="R146" s="435"/>
      <c r="S146" s="435"/>
      <c r="T146" s="435"/>
      <c r="U146" s="435"/>
      <c r="V146" s="306"/>
      <c r="W146" s="445"/>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row>
    <row r="147" spans="1:57" ht="15" customHeight="1" x14ac:dyDescent="0.2">
      <c r="A147" s="20"/>
      <c r="B147" s="20"/>
      <c r="C147" s="306"/>
      <c r="D147" s="306"/>
      <c r="E147" s="306"/>
      <c r="F147" s="306"/>
      <c r="G147" s="306"/>
      <c r="H147" s="306"/>
      <c r="I147" s="306"/>
      <c r="J147" s="306"/>
      <c r="K147" s="306"/>
      <c r="L147" s="306"/>
      <c r="M147" s="20"/>
      <c r="N147" s="20"/>
      <c r="O147" s="20"/>
      <c r="P147" s="435"/>
      <c r="Q147" s="435"/>
      <c r="R147" s="435"/>
      <c r="S147" s="435"/>
      <c r="T147" s="435"/>
      <c r="U147" s="435"/>
      <c r="V147" s="306"/>
      <c r="W147" s="445"/>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20"/>
    </row>
    <row r="148" spans="1:57" ht="15" customHeight="1" x14ac:dyDescent="0.2">
      <c r="A148" s="20"/>
      <c r="B148" s="20"/>
      <c r="C148" s="306"/>
      <c r="D148" s="306"/>
      <c r="E148" s="306"/>
      <c r="F148" s="306"/>
      <c r="G148" s="306"/>
      <c r="H148" s="306"/>
      <c r="I148" s="306"/>
      <c r="J148" s="306"/>
      <c r="K148" s="306"/>
      <c r="L148" s="306"/>
      <c r="M148" s="20"/>
      <c r="N148" s="20"/>
      <c r="O148" s="20"/>
      <c r="P148" s="435"/>
      <c r="Q148" s="435"/>
      <c r="R148" s="435"/>
      <c r="S148" s="435"/>
      <c r="T148" s="435"/>
      <c r="U148" s="435"/>
      <c r="V148" s="306"/>
      <c r="W148" s="445"/>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row>
    <row r="149" spans="1:57" ht="15" customHeight="1" x14ac:dyDescent="0.2">
      <c r="A149" s="20"/>
      <c r="B149" s="20"/>
      <c r="C149" s="306"/>
      <c r="D149" s="306"/>
      <c r="E149" s="306"/>
      <c r="F149" s="306"/>
      <c r="G149" s="306"/>
      <c r="H149" s="306"/>
      <c r="I149" s="306"/>
      <c r="J149" s="306"/>
      <c r="K149" s="306"/>
      <c r="L149" s="306"/>
      <c r="M149" s="20"/>
      <c r="N149" s="20"/>
      <c r="O149" s="20"/>
      <c r="P149" s="435"/>
      <c r="Q149" s="435"/>
      <c r="R149" s="435"/>
      <c r="S149" s="435"/>
      <c r="T149" s="435"/>
      <c r="U149" s="435"/>
      <c r="V149" s="306"/>
      <c r="W149" s="445"/>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row>
    <row r="150" spans="1:57" ht="15" customHeight="1" x14ac:dyDescent="0.2">
      <c r="A150" s="20"/>
      <c r="B150" s="20"/>
      <c r="C150" s="306"/>
      <c r="D150" s="306"/>
      <c r="E150" s="306"/>
      <c r="F150" s="306"/>
      <c r="G150" s="306"/>
      <c r="H150" s="306"/>
      <c r="I150" s="306"/>
      <c r="J150" s="306"/>
      <c r="K150" s="306"/>
      <c r="L150" s="306"/>
      <c r="M150" s="20"/>
      <c r="N150" s="20"/>
      <c r="O150" s="20"/>
      <c r="P150" s="435"/>
      <c r="Q150" s="435"/>
      <c r="R150" s="435"/>
      <c r="S150" s="435"/>
      <c r="T150" s="435"/>
      <c r="U150" s="435"/>
      <c r="V150" s="306"/>
      <c r="W150" s="445"/>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row>
    <row r="151" spans="1:57" ht="15" customHeight="1" x14ac:dyDescent="0.2">
      <c r="A151" s="20"/>
      <c r="B151" s="20"/>
      <c r="C151" s="306"/>
      <c r="D151" s="306"/>
      <c r="E151" s="306"/>
      <c r="F151" s="306"/>
      <c r="G151" s="306"/>
      <c r="H151" s="306"/>
      <c r="I151" s="306"/>
      <c r="J151" s="306"/>
      <c r="K151" s="306"/>
      <c r="L151" s="306"/>
      <c r="M151" s="20"/>
      <c r="N151" s="20"/>
      <c r="O151" s="20"/>
      <c r="P151" s="435"/>
      <c r="Q151" s="435"/>
      <c r="R151" s="435"/>
      <c r="S151" s="435"/>
      <c r="T151" s="435"/>
      <c r="U151" s="435"/>
      <c r="V151" s="306"/>
      <c r="W151" s="445"/>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row>
    <row r="152" spans="1:57" ht="15" customHeight="1" x14ac:dyDescent="0.2">
      <c r="A152" s="20"/>
      <c r="B152" s="20"/>
      <c r="C152" s="306"/>
      <c r="D152" s="306"/>
      <c r="E152" s="306"/>
      <c r="F152" s="306"/>
      <c r="G152" s="306"/>
      <c r="H152" s="306"/>
      <c r="I152" s="306"/>
      <c r="J152" s="306"/>
      <c r="K152" s="306"/>
      <c r="L152" s="306"/>
      <c r="M152" s="20"/>
      <c r="N152" s="20"/>
      <c r="O152" s="20"/>
      <c r="P152" s="435"/>
      <c r="Q152" s="435"/>
      <c r="R152" s="435"/>
      <c r="S152" s="435"/>
      <c r="T152" s="435"/>
      <c r="U152" s="435"/>
      <c r="V152" s="306"/>
      <c r="W152" s="445"/>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row>
    <row r="153" spans="1:57" ht="15" customHeight="1" x14ac:dyDescent="0.2">
      <c r="A153" s="20"/>
      <c r="B153" s="20"/>
      <c r="C153" s="306"/>
      <c r="D153" s="306"/>
      <c r="E153" s="306"/>
      <c r="F153" s="306"/>
      <c r="G153" s="306"/>
      <c r="H153" s="306"/>
      <c r="I153" s="306"/>
      <c r="J153" s="306"/>
      <c r="K153" s="306"/>
      <c r="L153" s="306"/>
      <c r="M153" s="20"/>
      <c r="N153" s="20"/>
      <c r="O153" s="20"/>
      <c r="P153" s="435"/>
      <c r="Q153" s="435"/>
      <c r="R153" s="435"/>
      <c r="S153" s="435"/>
      <c r="T153" s="435"/>
      <c r="U153" s="435"/>
      <c r="V153" s="306"/>
      <c r="W153" s="445"/>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c r="BD153" s="20"/>
      <c r="BE153" s="20"/>
    </row>
    <row r="154" spans="1:57" ht="15" customHeight="1" x14ac:dyDescent="0.2">
      <c r="A154" s="20"/>
      <c r="B154" s="20"/>
      <c r="C154" s="306"/>
      <c r="D154" s="306"/>
      <c r="E154" s="306"/>
      <c r="F154" s="306"/>
      <c r="G154" s="306"/>
      <c r="H154" s="306"/>
      <c r="I154" s="306"/>
      <c r="J154" s="306"/>
      <c r="K154" s="306"/>
      <c r="L154" s="306"/>
      <c r="M154" s="20"/>
      <c r="N154" s="20"/>
      <c r="O154" s="20"/>
      <c r="P154" s="435"/>
      <c r="Q154" s="435"/>
      <c r="R154" s="435"/>
      <c r="S154" s="435"/>
      <c r="T154" s="435"/>
      <c r="U154" s="435"/>
      <c r="V154" s="306"/>
      <c r="W154" s="445"/>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row>
    <row r="155" spans="1:57" ht="15" customHeight="1" x14ac:dyDescent="0.2">
      <c r="A155" s="20"/>
      <c r="B155" s="20"/>
      <c r="C155" s="306"/>
      <c r="D155" s="306"/>
      <c r="E155" s="306"/>
      <c r="F155" s="306"/>
      <c r="G155" s="306"/>
      <c r="H155" s="306"/>
      <c r="I155" s="306"/>
      <c r="J155" s="306"/>
      <c r="K155" s="306"/>
      <c r="L155" s="306"/>
      <c r="M155" s="20"/>
      <c r="N155" s="20"/>
      <c r="O155" s="20"/>
      <c r="P155" s="435"/>
      <c r="Q155" s="435"/>
      <c r="R155" s="435"/>
      <c r="S155" s="435"/>
      <c r="T155" s="435"/>
      <c r="U155" s="435"/>
      <c r="V155" s="306"/>
      <c r="W155" s="445"/>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row>
    <row r="156" spans="1:57" ht="15" customHeight="1" x14ac:dyDescent="0.2">
      <c r="A156" s="20"/>
      <c r="B156" s="20"/>
      <c r="C156" s="306"/>
      <c r="D156" s="306"/>
      <c r="E156" s="306"/>
      <c r="F156" s="306"/>
      <c r="G156" s="306"/>
      <c r="H156" s="306"/>
      <c r="I156" s="306"/>
      <c r="J156" s="306"/>
      <c r="K156" s="306"/>
      <c r="L156" s="306"/>
      <c r="M156" s="20"/>
      <c r="N156" s="20"/>
      <c r="O156" s="20"/>
      <c r="P156" s="435"/>
      <c r="Q156" s="435"/>
      <c r="R156" s="435"/>
      <c r="S156" s="435"/>
      <c r="T156" s="435"/>
      <c r="U156" s="435"/>
      <c r="V156" s="306"/>
      <c r="W156" s="445"/>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row>
    <row r="157" spans="1:57" ht="15" customHeight="1" x14ac:dyDescent="0.2">
      <c r="A157" s="20"/>
      <c r="B157" s="20"/>
      <c r="C157" s="306"/>
      <c r="D157" s="306"/>
      <c r="E157" s="306"/>
      <c r="F157" s="306"/>
      <c r="G157" s="306"/>
      <c r="H157" s="306"/>
      <c r="I157" s="306"/>
      <c r="J157" s="306"/>
      <c r="K157" s="306"/>
      <c r="L157" s="306"/>
      <c r="M157" s="20"/>
      <c r="N157" s="20"/>
      <c r="O157" s="20"/>
      <c r="P157" s="435"/>
      <c r="Q157" s="435"/>
      <c r="R157" s="435"/>
      <c r="S157" s="435"/>
      <c r="T157" s="435"/>
      <c r="U157" s="435"/>
      <c r="V157" s="306"/>
      <c r="W157" s="445"/>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row>
    <row r="158" spans="1:57" ht="15" customHeight="1" x14ac:dyDescent="0.2">
      <c r="A158" s="20"/>
      <c r="B158" s="20"/>
      <c r="C158" s="306"/>
      <c r="D158" s="306"/>
      <c r="E158" s="306"/>
      <c r="F158" s="306"/>
      <c r="G158" s="306"/>
      <c r="H158" s="306"/>
      <c r="I158" s="306"/>
      <c r="J158" s="306"/>
      <c r="K158" s="306"/>
      <c r="L158" s="306"/>
      <c r="M158" s="20"/>
      <c r="N158" s="20"/>
      <c r="O158" s="20"/>
      <c r="P158" s="435"/>
      <c r="Q158" s="435"/>
      <c r="R158" s="435"/>
      <c r="S158" s="435"/>
      <c r="T158" s="435"/>
      <c r="U158" s="435"/>
      <c r="V158" s="306"/>
      <c r="W158" s="445"/>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row>
    <row r="159" spans="1:57" ht="15" customHeight="1" x14ac:dyDescent="0.2">
      <c r="A159" s="20"/>
      <c r="B159" s="20"/>
      <c r="C159" s="306"/>
      <c r="D159" s="306"/>
      <c r="E159" s="306"/>
      <c r="F159" s="306"/>
      <c r="G159" s="306"/>
      <c r="H159" s="306"/>
      <c r="I159" s="306"/>
      <c r="J159" s="306"/>
      <c r="K159" s="306"/>
      <c r="L159" s="306"/>
      <c r="M159" s="20"/>
      <c r="N159" s="20"/>
      <c r="O159" s="20"/>
      <c r="P159" s="435"/>
      <c r="Q159" s="435"/>
      <c r="R159" s="435"/>
      <c r="S159" s="435"/>
      <c r="T159" s="435"/>
      <c r="U159" s="435"/>
      <c r="V159" s="306"/>
      <c r="W159" s="445"/>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row>
    <row r="160" spans="1:57" ht="15" customHeight="1" x14ac:dyDescent="0.2">
      <c r="A160" s="20"/>
      <c r="B160" s="20"/>
      <c r="C160" s="306"/>
      <c r="D160" s="306"/>
      <c r="E160" s="306"/>
      <c r="F160" s="306"/>
      <c r="G160" s="306"/>
      <c r="H160" s="306"/>
      <c r="I160" s="306"/>
      <c r="J160" s="306"/>
      <c r="K160" s="306"/>
      <c r="L160" s="306"/>
      <c r="M160" s="20"/>
      <c r="N160" s="20"/>
      <c r="O160" s="20"/>
      <c r="P160" s="435"/>
      <c r="Q160" s="435"/>
      <c r="R160" s="435"/>
      <c r="S160" s="435"/>
      <c r="T160" s="435"/>
      <c r="U160" s="435"/>
      <c r="V160" s="306"/>
      <c r="W160" s="445"/>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c r="BD160" s="20"/>
      <c r="BE160" s="20"/>
    </row>
    <row r="161" spans="1:57" ht="15" customHeight="1" x14ac:dyDescent="0.2">
      <c r="A161" s="20"/>
      <c r="B161" s="20"/>
      <c r="C161" s="306"/>
      <c r="D161" s="306"/>
      <c r="E161" s="306"/>
      <c r="F161" s="306"/>
      <c r="G161" s="306"/>
      <c r="H161" s="306"/>
      <c r="I161" s="306"/>
      <c r="J161" s="306"/>
      <c r="K161" s="306"/>
      <c r="L161" s="306"/>
      <c r="M161" s="20"/>
      <c r="N161" s="20"/>
      <c r="O161" s="20"/>
      <c r="P161" s="435"/>
      <c r="Q161" s="435"/>
      <c r="R161" s="435"/>
      <c r="S161" s="435"/>
      <c r="T161" s="435"/>
      <c r="U161" s="435"/>
      <c r="V161" s="306"/>
      <c r="W161" s="445"/>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row>
    <row r="162" spans="1:57" ht="15" customHeight="1" x14ac:dyDescent="0.2">
      <c r="A162" s="20"/>
      <c r="B162" s="20"/>
      <c r="C162" s="306"/>
      <c r="D162" s="306"/>
      <c r="E162" s="306"/>
      <c r="F162" s="306"/>
      <c r="G162" s="306"/>
      <c r="H162" s="306"/>
      <c r="I162" s="306"/>
      <c r="J162" s="306"/>
      <c r="K162" s="306"/>
      <c r="L162" s="306"/>
      <c r="M162" s="20"/>
      <c r="N162" s="20"/>
      <c r="O162" s="20"/>
      <c r="P162" s="435"/>
      <c r="Q162" s="435"/>
      <c r="R162" s="435"/>
      <c r="S162" s="435"/>
      <c r="T162" s="435"/>
      <c r="U162" s="435"/>
      <c r="V162" s="306"/>
      <c r="W162" s="445"/>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row>
    <row r="163" spans="1:57" ht="15" customHeight="1" x14ac:dyDescent="0.2">
      <c r="A163" s="20"/>
      <c r="B163" s="20"/>
      <c r="C163" s="306"/>
      <c r="D163" s="306"/>
      <c r="E163" s="306"/>
      <c r="F163" s="306"/>
      <c r="G163" s="306"/>
      <c r="H163" s="306"/>
      <c r="I163" s="306"/>
      <c r="J163" s="306"/>
      <c r="K163" s="306"/>
      <c r="L163" s="306"/>
      <c r="M163" s="20"/>
      <c r="N163" s="20"/>
      <c r="O163" s="20"/>
      <c r="P163" s="435"/>
      <c r="Q163" s="435"/>
      <c r="R163" s="435"/>
      <c r="S163" s="435"/>
      <c r="T163" s="435"/>
      <c r="U163" s="435"/>
      <c r="V163" s="306"/>
      <c r="W163" s="445"/>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row>
    <row r="164" spans="1:57" ht="15" customHeight="1" x14ac:dyDescent="0.2">
      <c r="A164" s="20"/>
      <c r="B164" s="20"/>
      <c r="C164" s="306"/>
      <c r="D164" s="306"/>
      <c r="E164" s="306"/>
      <c r="F164" s="306"/>
      <c r="G164" s="306"/>
      <c r="H164" s="306"/>
      <c r="I164" s="306"/>
      <c r="J164" s="306"/>
      <c r="K164" s="306"/>
      <c r="L164" s="306"/>
      <c r="M164" s="20"/>
      <c r="N164" s="20"/>
      <c r="O164" s="20"/>
      <c r="P164" s="435"/>
      <c r="Q164" s="435"/>
      <c r="R164" s="435"/>
      <c r="S164" s="435"/>
      <c r="T164" s="435"/>
      <c r="U164" s="435"/>
      <c r="V164" s="306"/>
      <c r="W164" s="445"/>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row>
    <row r="165" spans="1:57" ht="15" customHeight="1" x14ac:dyDescent="0.2">
      <c r="A165" s="20"/>
      <c r="B165" s="20"/>
      <c r="C165" s="306"/>
      <c r="D165" s="306"/>
      <c r="E165" s="306"/>
      <c r="F165" s="306"/>
      <c r="G165" s="306"/>
      <c r="H165" s="306"/>
      <c r="I165" s="306"/>
      <c r="J165" s="306"/>
      <c r="K165" s="306"/>
      <c r="L165" s="306"/>
      <c r="M165" s="20"/>
      <c r="N165" s="20"/>
      <c r="O165" s="20"/>
      <c r="P165" s="435"/>
      <c r="Q165" s="435"/>
      <c r="R165" s="435"/>
      <c r="S165" s="435"/>
      <c r="T165" s="435"/>
      <c r="U165" s="435"/>
      <c r="V165" s="306"/>
      <c r="W165" s="445"/>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row>
    <row r="166" spans="1:57" ht="15" customHeight="1" x14ac:dyDescent="0.2">
      <c r="A166" s="20"/>
      <c r="B166" s="20"/>
      <c r="C166" s="306"/>
      <c r="D166" s="306"/>
      <c r="E166" s="306"/>
      <c r="F166" s="306"/>
      <c r="G166" s="306"/>
      <c r="H166" s="306"/>
      <c r="I166" s="306"/>
      <c r="J166" s="306"/>
      <c r="K166" s="306"/>
      <c r="L166" s="306"/>
      <c r="M166" s="20"/>
      <c r="N166" s="20"/>
      <c r="O166" s="20"/>
      <c r="P166" s="435"/>
      <c r="Q166" s="435"/>
      <c r="R166" s="435"/>
      <c r="S166" s="435"/>
      <c r="T166" s="435"/>
      <c r="U166" s="435"/>
      <c r="V166" s="306"/>
      <c r="W166" s="445"/>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row>
    <row r="167" spans="1:57" ht="15" customHeight="1" x14ac:dyDescent="0.2">
      <c r="A167" s="20"/>
      <c r="B167" s="20"/>
      <c r="C167" s="306"/>
      <c r="D167" s="306"/>
      <c r="E167" s="306"/>
      <c r="F167" s="306"/>
      <c r="G167" s="306"/>
      <c r="H167" s="306"/>
      <c r="I167" s="306"/>
      <c r="J167" s="306"/>
      <c r="K167" s="306"/>
      <c r="L167" s="306"/>
      <c r="M167" s="20"/>
      <c r="N167" s="20"/>
      <c r="O167" s="20"/>
      <c r="P167" s="435"/>
      <c r="Q167" s="435"/>
      <c r="R167" s="435"/>
      <c r="S167" s="435"/>
      <c r="T167" s="435"/>
      <c r="U167" s="435"/>
      <c r="V167" s="306"/>
      <c r="W167" s="445"/>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row>
    <row r="168" spans="1:57" ht="15" customHeight="1" x14ac:dyDescent="0.2">
      <c r="A168" s="20"/>
      <c r="B168" s="20"/>
      <c r="C168" s="306"/>
      <c r="D168" s="306"/>
      <c r="E168" s="306"/>
      <c r="F168" s="306"/>
      <c r="G168" s="306"/>
      <c r="H168" s="306"/>
      <c r="I168" s="306"/>
      <c r="J168" s="306"/>
      <c r="K168" s="306"/>
      <c r="L168" s="306"/>
      <c r="M168" s="20"/>
      <c r="N168" s="20"/>
      <c r="O168" s="20"/>
      <c r="P168" s="435"/>
      <c r="Q168" s="435"/>
      <c r="R168" s="435"/>
      <c r="S168" s="435"/>
      <c r="T168" s="435"/>
      <c r="U168" s="435"/>
      <c r="V168" s="306"/>
      <c r="W168" s="445"/>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row>
    <row r="169" spans="1:57" ht="15" customHeight="1" x14ac:dyDescent="0.2">
      <c r="A169" s="20"/>
      <c r="B169" s="20"/>
      <c r="C169" s="306"/>
      <c r="D169" s="306"/>
      <c r="E169" s="306"/>
      <c r="F169" s="306"/>
      <c r="G169" s="306"/>
      <c r="H169" s="306"/>
      <c r="I169" s="306"/>
      <c r="J169" s="306"/>
      <c r="K169" s="306"/>
      <c r="L169" s="306"/>
      <c r="M169" s="20"/>
      <c r="N169" s="20"/>
      <c r="O169" s="20"/>
      <c r="P169" s="435"/>
      <c r="Q169" s="435"/>
      <c r="R169" s="435"/>
      <c r="S169" s="435"/>
      <c r="T169" s="435"/>
      <c r="U169" s="435"/>
      <c r="V169" s="306"/>
      <c r="W169" s="445"/>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row>
    <row r="170" spans="1:57" ht="15" customHeight="1" x14ac:dyDescent="0.2">
      <c r="A170" s="20"/>
      <c r="B170" s="20"/>
      <c r="C170" s="306"/>
      <c r="D170" s="306"/>
      <c r="E170" s="306"/>
      <c r="F170" s="306"/>
      <c r="G170" s="306"/>
      <c r="H170" s="306"/>
      <c r="I170" s="306"/>
      <c r="J170" s="306"/>
      <c r="K170" s="306"/>
      <c r="L170" s="306"/>
      <c r="M170" s="20"/>
      <c r="N170" s="20"/>
      <c r="O170" s="20"/>
      <c r="P170" s="435"/>
      <c r="Q170" s="435"/>
      <c r="R170" s="435"/>
      <c r="S170" s="435"/>
      <c r="T170" s="435"/>
      <c r="U170" s="435"/>
      <c r="V170" s="306"/>
      <c r="W170" s="445"/>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row>
    <row r="171" spans="1:57" ht="15" customHeight="1" x14ac:dyDescent="0.2">
      <c r="A171" s="20"/>
      <c r="B171" s="20"/>
      <c r="C171" s="306"/>
      <c r="D171" s="306"/>
      <c r="E171" s="306"/>
      <c r="F171" s="306"/>
      <c r="G171" s="306"/>
      <c r="H171" s="306"/>
      <c r="I171" s="306"/>
      <c r="J171" s="306"/>
      <c r="K171" s="306"/>
      <c r="L171" s="306"/>
      <c r="M171" s="20"/>
      <c r="N171" s="20"/>
      <c r="O171" s="20"/>
      <c r="P171" s="435"/>
      <c r="Q171" s="435"/>
      <c r="R171" s="435"/>
      <c r="S171" s="435"/>
      <c r="T171" s="435"/>
      <c r="U171" s="435"/>
      <c r="V171" s="306"/>
      <c r="W171" s="445"/>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c r="BD171" s="20"/>
      <c r="BE171" s="20"/>
    </row>
    <row r="172" spans="1:57" ht="15" customHeight="1" x14ac:dyDescent="0.2">
      <c r="A172" s="20"/>
      <c r="B172" s="20"/>
      <c r="C172" s="306"/>
      <c r="D172" s="306"/>
      <c r="E172" s="306"/>
      <c r="F172" s="306"/>
      <c r="G172" s="306"/>
      <c r="H172" s="306"/>
      <c r="I172" s="306"/>
      <c r="J172" s="306"/>
      <c r="K172" s="306"/>
      <c r="L172" s="306"/>
      <c r="M172" s="20"/>
      <c r="N172" s="20"/>
      <c r="O172" s="20"/>
      <c r="P172" s="435"/>
      <c r="Q172" s="435"/>
      <c r="R172" s="435"/>
      <c r="S172" s="435"/>
      <c r="T172" s="435"/>
      <c r="U172" s="435"/>
      <c r="V172" s="306"/>
      <c r="W172" s="445"/>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row>
    <row r="173" spans="1:57" ht="15" customHeight="1" x14ac:dyDescent="0.2">
      <c r="A173" s="20"/>
      <c r="B173" s="20"/>
      <c r="C173" s="306"/>
      <c r="D173" s="306"/>
      <c r="E173" s="306"/>
      <c r="F173" s="306"/>
      <c r="G173" s="306"/>
      <c r="H173" s="306"/>
      <c r="I173" s="306"/>
      <c r="J173" s="306"/>
      <c r="K173" s="306"/>
      <c r="L173" s="306"/>
      <c r="M173" s="20"/>
      <c r="N173" s="20"/>
      <c r="O173" s="20"/>
      <c r="P173" s="435"/>
      <c r="Q173" s="435"/>
      <c r="R173" s="435"/>
      <c r="S173" s="435"/>
      <c r="T173" s="435"/>
      <c r="U173" s="435"/>
      <c r="V173" s="306"/>
      <c r="W173" s="445"/>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row>
    <row r="174" spans="1:57" ht="15" customHeight="1" x14ac:dyDescent="0.2">
      <c r="A174" s="20"/>
      <c r="B174" s="20"/>
      <c r="C174" s="306"/>
      <c r="D174" s="306"/>
      <c r="E174" s="306"/>
      <c r="F174" s="306"/>
      <c r="G174" s="306"/>
      <c r="H174" s="306"/>
      <c r="I174" s="306"/>
      <c r="J174" s="306"/>
      <c r="K174" s="306"/>
      <c r="L174" s="306"/>
      <c r="M174" s="20"/>
      <c r="N174" s="20"/>
      <c r="O174" s="20"/>
      <c r="P174" s="435"/>
      <c r="Q174" s="435"/>
      <c r="R174" s="435"/>
      <c r="S174" s="435"/>
      <c r="T174" s="435"/>
      <c r="U174" s="435"/>
      <c r="V174" s="306"/>
      <c r="W174" s="445"/>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row>
    <row r="175" spans="1:57" ht="15" customHeight="1" x14ac:dyDescent="0.2">
      <c r="A175" s="20"/>
      <c r="B175" s="20"/>
      <c r="C175" s="306"/>
      <c r="D175" s="306"/>
      <c r="E175" s="306"/>
      <c r="F175" s="306"/>
      <c r="G175" s="306"/>
      <c r="H175" s="306"/>
      <c r="I175" s="306"/>
      <c r="J175" s="306"/>
      <c r="K175" s="306"/>
      <c r="L175" s="306"/>
      <c r="M175" s="20"/>
      <c r="N175" s="20"/>
      <c r="O175" s="20"/>
      <c r="P175" s="435"/>
      <c r="Q175" s="435"/>
      <c r="R175" s="435"/>
      <c r="S175" s="435"/>
      <c r="T175" s="435"/>
      <c r="U175" s="435"/>
      <c r="V175" s="306"/>
      <c r="W175" s="445"/>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row>
    <row r="176" spans="1:57" ht="15" customHeight="1" x14ac:dyDescent="0.2">
      <c r="A176" s="20"/>
      <c r="B176" s="20"/>
      <c r="C176" s="306"/>
      <c r="D176" s="306"/>
      <c r="E176" s="306"/>
      <c r="F176" s="306"/>
      <c r="G176" s="306"/>
      <c r="H176" s="306"/>
      <c r="I176" s="306"/>
      <c r="J176" s="306"/>
      <c r="K176" s="306"/>
      <c r="L176" s="306"/>
      <c r="M176" s="20"/>
      <c r="N176" s="20"/>
      <c r="O176" s="20"/>
      <c r="P176" s="435"/>
      <c r="Q176" s="435"/>
      <c r="R176" s="435"/>
      <c r="S176" s="435"/>
      <c r="T176" s="435"/>
      <c r="U176" s="435"/>
      <c r="V176" s="306"/>
      <c r="W176" s="445"/>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row>
    <row r="177" spans="1:57" ht="15" customHeight="1" x14ac:dyDescent="0.2">
      <c r="A177" s="20"/>
      <c r="B177" s="20"/>
      <c r="C177" s="306"/>
      <c r="D177" s="306"/>
      <c r="E177" s="306"/>
      <c r="F177" s="306"/>
      <c r="G177" s="306"/>
      <c r="H177" s="306"/>
      <c r="I177" s="306"/>
      <c r="J177" s="306"/>
      <c r="K177" s="306"/>
      <c r="L177" s="306"/>
      <c r="M177" s="20"/>
      <c r="N177" s="20"/>
      <c r="O177" s="20"/>
      <c r="P177" s="435"/>
      <c r="Q177" s="435"/>
      <c r="R177" s="435"/>
      <c r="S177" s="435"/>
      <c r="T177" s="435"/>
      <c r="U177" s="435"/>
      <c r="V177" s="306"/>
      <c r="W177" s="445"/>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row>
    <row r="178" spans="1:57" ht="15" customHeight="1" x14ac:dyDescent="0.2">
      <c r="A178" s="20"/>
      <c r="B178" s="20"/>
      <c r="C178" s="306"/>
      <c r="D178" s="306"/>
      <c r="E178" s="306"/>
      <c r="F178" s="306"/>
      <c r="G178" s="306"/>
      <c r="H178" s="306"/>
      <c r="I178" s="306"/>
      <c r="J178" s="306"/>
      <c r="K178" s="306"/>
      <c r="L178" s="306"/>
      <c r="M178" s="20"/>
      <c r="N178" s="20"/>
      <c r="O178" s="20"/>
      <c r="P178" s="435"/>
      <c r="Q178" s="435"/>
      <c r="R178" s="435"/>
      <c r="S178" s="435"/>
      <c r="T178" s="435"/>
      <c r="U178" s="435"/>
      <c r="V178" s="306"/>
      <c r="W178" s="445"/>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row>
    <row r="179" spans="1:57" ht="15" customHeight="1" x14ac:dyDescent="0.2">
      <c r="A179" s="20"/>
      <c r="B179" s="20"/>
      <c r="C179" s="306"/>
      <c r="D179" s="306"/>
      <c r="E179" s="306"/>
      <c r="F179" s="306"/>
      <c r="G179" s="306"/>
      <c r="H179" s="306"/>
      <c r="I179" s="306"/>
      <c r="J179" s="306"/>
      <c r="K179" s="306"/>
      <c r="L179" s="306"/>
      <c r="M179" s="20"/>
      <c r="N179" s="20"/>
      <c r="O179" s="20"/>
      <c r="P179" s="435"/>
      <c r="Q179" s="435"/>
      <c r="R179" s="435"/>
      <c r="S179" s="435"/>
      <c r="T179" s="435"/>
      <c r="U179" s="435"/>
      <c r="V179" s="306"/>
      <c r="W179" s="445"/>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row>
    <row r="180" spans="1:57" ht="15" customHeight="1" x14ac:dyDescent="0.2">
      <c r="A180" s="20"/>
      <c r="B180" s="20"/>
      <c r="C180" s="306"/>
      <c r="D180" s="306"/>
      <c r="E180" s="306"/>
      <c r="F180" s="306"/>
      <c r="G180" s="306"/>
      <c r="H180" s="306"/>
      <c r="I180" s="306"/>
      <c r="J180" s="306"/>
      <c r="K180" s="306"/>
      <c r="L180" s="306"/>
      <c r="M180" s="20"/>
      <c r="N180" s="20"/>
      <c r="O180" s="20"/>
      <c r="P180" s="435"/>
      <c r="Q180" s="435"/>
      <c r="R180" s="435"/>
      <c r="S180" s="435"/>
      <c r="T180" s="435"/>
      <c r="U180" s="435"/>
      <c r="V180" s="306"/>
      <c r="W180" s="445"/>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c r="BD180" s="20"/>
      <c r="BE180" s="20"/>
    </row>
    <row r="181" spans="1:57" ht="15" customHeight="1" x14ac:dyDescent="0.2">
      <c r="A181" s="20"/>
      <c r="B181" s="20"/>
      <c r="C181" s="306"/>
      <c r="D181" s="306"/>
      <c r="E181" s="306"/>
      <c r="F181" s="306"/>
      <c r="G181" s="306"/>
      <c r="H181" s="306"/>
      <c r="I181" s="306"/>
      <c r="J181" s="306"/>
      <c r="K181" s="306"/>
      <c r="L181" s="306"/>
      <c r="M181" s="20"/>
      <c r="N181" s="20"/>
      <c r="O181" s="20"/>
      <c r="P181" s="435"/>
      <c r="Q181" s="435"/>
      <c r="R181" s="435"/>
      <c r="S181" s="435"/>
      <c r="T181" s="435"/>
      <c r="U181" s="435"/>
      <c r="V181" s="306"/>
      <c r="W181" s="445"/>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row>
    <row r="182" spans="1:57" ht="15" customHeight="1" x14ac:dyDescent="0.2">
      <c r="A182" s="20"/>
      <c r="B182" s="20"/>
      <c r="C182" s="306"/>
      <c r="D182" s="306"/>
      <c r="E182" s="306"/>
      <c r="F182" s="306"/>
      <c r="G182" s="306"/>
      <c r="H182" s="306"/>
      <c r="I182" s="306"/>
      <c r="J182" s="306"/>
      <c r="K182" s="306"/>
      <c r="L182" s="306"/>
      <c r="M182" s="20"/>
      <c r="N182" s="20"/>
      <c r="O182" s="20"/>
      <c r="P182" s="435"/>
      <c r="Q182" s="435"/>
      <c r="R182" s="435"/>
      <c r="S182" s="435"/>
      <c r="T182" s="435"/>
      <c r="U182" s="435"/>
      <c r="V182" s="306"/>
      <c r="W182" s="445"/>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row>
    <row r="183" spans="1:57" ht="15" customHeight="1" x14ac:dyDescent="0.2">
      <c r="A183" s="20"/>
      <c r="B183" s="20"/>
      <c r="C183" s="306"/>
      <c r="D183" s="306"/>
      <c r="E183" s="306"/>
      <c r="F183" s="306"/>
      <c r="G183" s="306"/>
      <c r="H183" s="306"/>
      <c r="I183" s="306"/>
      <c r="J183" s="306"/>
      <c r="K183" s="306"/>
      <c r="L183" s="306"/>
      <c r="M183" s="20"/>
      <c r="N183" s="20"/>
      <c r="O183" s="20"/>
      <c r="P183" s="435"/>
      <c r="Q183" s="435"/>
      <c r="R183" s="435"/>
      <c r="S183" s="435"/>
      <c r="T183" s="435"/>
      <c r="U183" s="435"/>
      <c r="V183" s="306"/>
      <c r="W183" s="445"/>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row>
    <row r="184" spans="1:57" ht="15" customHeight="1" x14ac:dyDescent="0.2">
      <c r="A184" s="20"/>
      <c r="B184" s="20"/>
      <c r="C184" s="306"/>
      <c r="D184" s="306"/>
      <c r="E184" s="306"/>
      <c r="F184" s="306"/>
      <c r="G184" s="306"/>
      <c r="H184" s="306"/>
      <c r="I184" s="306"/>
      <c r="J184" s="306"/>
      <c r="K184" s="306"/>
      <c r="L184" s="306"/>
      <c r="M184" s="20"/>
      <c r="N184" s="20"/>
      <c r="O184" s="20"/>
      <c r="P184" s="435"/>
      <c r="Q184" s="435"/>
      <c r="R184" s="435"/>
      <c r="S184" s="435"/>
      <c r="T184" s="435"/>
      <c r="U184" s="435"/>
      <c r="V184" s="306"/>
      <c r="W184" s="445"/>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row>
    <row r="185" spans="1:57" ht="15" customHeight="1" x14ac:dyDescent="0.2">
      <c r="A185" s="20"/>
      <c r="B185" s="20"/>
      <c r="C185" s="306"/>
      <c r="D185" s="306"/>
      <c r="E185" s="306"/>
      <c r="F185" s="306"/>
      <c r="G185" s="306"/>
      <c r="H185" s="306"/>
      <c r="I185" s="306"/>
      <c r="J185" s="306"/>
      <c r="K185" s="306"/>
      <c r="L185" s="306"/>
      <c r="M185" s="20"/>
      <c r="N185" s="20"/>
      <c r="O185" s="20"/>
      <c r="P185" s="435"/>
      <c r="Q185" s="435"/>
      <c r="R185" s="435"/>
      <c r="S185" s="435"/>
      <c r="T185" s="435"/>
      <c r="U185" s="435"/>
      <c r="V185" s="306"/>
      <c r="W185" s="445"/>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row>
    <row r="186" spans="1:57" ht="15" customHeight="1" x14ac:dyDescent="0.2">
      <c r="A186" s="20"/>
      <c r="B186" s="20"/>
      <c r="C186" s="306"/>
      <c r="D186" s="306"/>
      <c r="E186" s="306"/>
      <c r="F186" s="306"/>
      <c r="G186" s="306"/>
      <c r="H186" s="306"/>
      <c r="I186" s="306"/>
      <c r="J186" s="306"/>
      <c r="K186" s="306"/>
      <c r="L186" s="306"/>
      <c r="M186" s="20"/>
      <c r="N186" s="20"/>
      <c r="O186" s="20"/>
      <c r="P186" s="435"/>
      <c r="Q186" s="435"/>
      <c r="R186" s="435"/>
      <c r="S186" s="435"/>
      <c r="T186" s="435"/>
      <c r="U186" s="435"/>
      <c r="V186" s="306"/>
      <c r="W186" s="445"/>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row>
    <row r="187" spans="1:57" ht="15" customHeight="1" x14ac:dyDescent="0.2">
      <c r="A187" s="20"/>
      <c r="B187" s="20"/>
      <c r="C187" s="306"/>
      <c r="D187" s="306"/>
      <c r="E187" s="306"/>
      <c r="F187" s="306"/>
      <c r="G187" s="306"/>
      <c r="H187" s="306"/>
      <c r="I187" s="306"/>
      <c r="J187" s="306"/>
      <c r="K187" s="306"/>
      <c r="L187" s="306"/>
      <c r="M187" s="20"/>
      <c r="N187" s="20"/>
      <c r="O187" s="20"/>
      <c r="P187" s="435"/>
      <c r="Q187" s="435"/>
      <c r="R187" s="435"/>
      <c r="S187" s="435"/>
      <c r="T187" s="435"/>
      <c r="U187" s="435"/>
      <c r="V187" s="306"/>
      <c r="W187" s="445"/>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row>
    <row r="188" spans="1:57" ht="15" customHeight="1" x14ac:dyDescent="0.2">
      <c r="A188" s="20"/>
      <c r="B188" s="20"/>
      <c r="C188" s="306"/>
      <c r="D188" s="306"/>
      <c r="E188" s="306"/>
      <c r="F188" s="306"/>
      <c r="G188" s="306"/>
      <c r="H188" s="306"/>
      <c r="I188" s="306"/>
      <c r="J188" s="306"/>
      <c r="K188" s="306"/>
      <c r="L188" s="306"/>
      <c r="M188" s="20"/>
      <c r="N188" s="20"/>
      <c r="O188" s="20"/>
      <c r="P188" s="435"/>
      <c r="Q188" s="435"/>
      <c r="R188" s="435"/>
      <c r="S188" s="435"/>
      <c r="T188" s="435"/>
      <c r="U188" s="435"/>
      <c r="V188" s="306"/>
      <c r="W188" s="445"/>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row>
    <row r="189" spans="1:57" ht="15" customHeight="1" x14ac:dyDescent="0.2">
      <c r="A189" s="20"/>
      <c r="B189" s="20"/>
      <c r="C189" s="306"/>
      <c r="D189" s="306"/>
      <c r="E189" s="306"/>
      <c r="F189" s="306"/>
      <c r="G189" s="306"/>
      <c r="H189" s="306"/>
      <c r="I189" s="306"/>
      <c r="J189" s="306"/>
      <c r="K189" s="306"/>
      <c r="L189" s="306"/>
      <c r="M189" s="20"/>
      <c r="N189" s="20"/>
      <c r="O189" s="20"/>
      <c r="P189" s="435"/>
      <c r="Q189" s="435"/>
      <c r="R189" s="435"/>
      <c r="S189" s="435"/>
      <c r="T189" s="435"/>
      <c r="U189" s="435"/>
      <c r="V189" s="306"/>
      <c r="W189" s="445"/>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row>
    <row r="190" spans="1:57" ht="15" customHeight="1" x14ac:dyDescent="0.2">
      <c r="A190" s="20"/>
      <c r="B190" s="20"/>
      <c r="C190" s="306"/>
      <c r="D190" s="306"/>
      <c r="E190" s="306"/>
      <c r="F190" s="306"/>
      <c r="G190" s="306"/>
      <c r="H190" s="306"/>
      <c r="I190" s="306"/>
      <c r="J190" s="306"/>
      <c r="K190" s="306"/>
      <c r="L190" s="306"/>
      <c r="M190" s="20"/>
      <c r="N190" s="20"/>
      <c r="O190" s="20"/>
      <c r="P190" s="435"/>
      <c r="Q190" s="435"/>
      <c r="R190" s="435"/>
      <c r="S190" s="435"/>
      <c r="T190" s="435"/>
      <c r="U190" s="435"/>
      <c r="V190" s="306"/>
      <c r="W190" s="445"/>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c r="BD190" s="20"/>
      <c r="BE190" s="20"/>
    </row>
    <row r="191" spans="1:57" ht="15" customHeight="1" x14ac:dyDescent="0.2">
      <c r="A191" s="20"/>
      <c r="B191" s="20"/>
      <c r="C191" s="306"/>
      <c r="D191" s="306"/>
      <c r="E191" s="306"/>
      <c r="F191" s="306"/>
      <c r="G191" s="306"/>
      <c r="H191" s="306"/>
      <c r="I191" s="306"/>
      <c r="J191" s="306"/>
      <c r="K191" s="306"/>
      <c r="L191" s="306"/>
      <c r="M191" s="20"/>
      <c r="N191" s="20"/>
      <c r="O191" s="20"/>
      <c r="P191" s="435"/>
      <c r="Q191" s="435"/>
      <c r="R191" s="435"/>
      <c r="S191" s="435"/>
      <c r="T191" s="435"/>
      <c r="U191" s="435"/>
      <c r="V191" s="306"/>
      <c r="W191" s="445"/>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row>
    <row r="192" spans="1:57" ht="15" customHeight="1" x14ac:dyDescent="0.2">
      <c r="A192" s="20"/>
      <c r="B192" s="20"/>
      <c r="C192" s="306"/>
      <c r="D192" s="306"/>
      <c r="E192" s="306"/>
      <c r="F192" s="306"/>
      <c r="G192" s="306"/>
      <c r="H192" s="306"/>
      <c r="I192" s="306"/>
      <c r="J192" s="306"/>
      <c r="K192" s="306"/>
      <c r="L192" s="306"/>
      <c r="M192" s="20"/>
      <c r="N192" s="20"/>
      <c r="O192" s="20"/>
      <c r="P192" s="435"/>
      <c r="Q192" s="435"/>
      <c r="R192" s="435"/>
      <c r="S192" s="435"/>
      <c r="T192" s="435"/>
      <c r="U192" s="435"/>
      <c r="V192" s="306"/>
      <c r="W192" s="445"/>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row>
    <row r="193" spans="1:57" ht="15" customHeight="1" x14ac:dyDescent="0.2">
      <c r="A193" s="20"/>
      <c r="B193" s="20"/>
      <c r="C193" s="306"/>
      <c r="D193" s="306"/>
      <c r="E193" s="306"/>
      <c r="F193" s="306"/>
      <c r="G193" s="306"/>
      <c r="H193" s="306"/>
      <c r="I193" s="306"/>
      <c r="J193" s="306"/>
      <c r="K193" s="306"/>
      <c r="L193" s="306"/>
      <c r="M193" s="20"/>
      <c r="N193" s="20"/>
      <c r="O193" s="20"/>
      <c r="P193" s="435"/>
      <c r="Q193" s="435"/>
      <c r="R193" s="435"/>
      <c r="S193" s="435"/>
      <c r="T193" s="435"/>
      <c r="U193" s="435"/>
      <c r="V193" s="306"/>
      <c r="W193" s="445"/>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row>
    <row r="194" spans="1:57" ht="15" customHeight="1" x14ac:dyDescent="0.2">
      <c r="A194" s="20"/>
      <c r="B194" s="20"/>
      <c r="C194" s="306"/>
      <c r="D194" s="306"/>
      <c r="E194" s="306"/>
      <c r="F194" s="306"/>
      <c r="G194" s="306"/>
      <c r="H194" s="306"/>
      <c r="I194" s="306"/>
      <c r="J194" s="306"/>
      <c r="K194" s="306"/>
      <c r="L194" s="306"/>
      <c r="M194" s="20"/>
      <c r="N194" s="20"/>
      <c r="O194" s="20"/>
      <c r="P194" s="435"/>
      <c r="Q194" s="435"/>
      <c r="R194" s="435"/>
      <c r="S194" s="435"/>
      <c r="T194" s="435"/>
      <c r="U194" s="435"/>
      <c r="V194" s="306"/>
      <c r="W194" s="445"/>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row>
    <row r="195" spans="1:57" ht="15" customHeight="1" x14ac:dyDescent="0.2">
      <c r="A195" s="20"/>
      <c r="B195" s="20"/>
      <c r="C195" s="306"/>
      <c r="D195" s="306"/>
      <c r="E195" s="306"/>
      <c r="F195" s="306"/>
      <c r="G195" s="306"/>
      <c r="H195" s="306"/>
      <c r="I195" s="306"/>
      <c r="J195" s="306"/>
      <c r="K195" s="306"/>
      <c r="L195" s="306"/>
      <c r="M195" s="20"/>
      <c r="N195" s="20"/>
      <c r="O195" s="20"/>
      <c r="P195" s="435"/>
      <c r="Q195" s="435"/>
      <c r="R195" s="435"/>
      <c r="S195" s="435"/>
      <c r="T195" s="435"/>
      <c r="U195" s="435"/>
      <c r="V195" s="306"/>
      <c r="W195" s="445"/>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row>
    <row r="196" spans="1:57" ht="15" customHeight="1" x14ac:dyDescent="0.2">
      <c r="A196" s="20"/>
      <c r="B196" s="20"/>
      <c r="C196" s="306"/>
      <c r="D196" s="306"/>
      <c r="E196" s="306"/>
      <c r="F196" s="306"/>
      <c r="G196" s="306"/>
      <c r="H196" s="306"/>
      <c r="I196" s="306"/>
      <c r="J196" s="306"/>
      <c r="K196" s="306"/>
      <c r="L196" s="306"/>
      <c r="M196" s="20"/>
      <c r="N196" s="20"/>
      <c r="O196" s="20"/>
      <c r="P196" s="435"/>
      <c r="Q196" s="435"/>
      <c r="R196" s="435"/>
      <c r="S196" s="435"/>
      <c r="T196" s="435"/>
      <c r="U196" s="435"/>
      <c r="V196" s="306"/>
      <c r="W196" s="445"/>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row>
    <row r="197" spans="1:57" ht="15" customHeight="1" x14ac:dyDescent="0.2">
      <c r="A197" s="20"/>
      <c r="B197" s="20"/>
      <c r="C197" s="306"/>
      <c r="D197" s="306"/>
      <c r="E197" s="306"/>
      <c r="F197" s="306"/>
      <c r="G197" s="306"/>
      <c r="H197" s="306"/>
      <c r="I197" s="306"/>
      <c r="J197" s="306"/>
      <c r="K197" s="306"/>
      <c r="L197" s="306"/>
      <c r="M197" s="20"/>
      <c r="N197" s="20"/>
      <c r="O197" s="20"/>
      <c r="P197" s="435"/>
      <c r="Q197" s="435"/>
      <c r="R197" s="435"/>
      <c r="S197" s="435"/>
      <c r="T197" s="435"/>
      <c r="U197" s="435"/>
      <c r="V197" s="306"/>
      <c r="W197" s="445"/>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row>
    <row r="198" spans="1:57" ht="15" customHeight="1" x14ac:dyDescent="0.2">
      <c r="A198" s="20"/>
      <c r="B198" s="20"/>
      <c r="C198" s="306"/>
      <c r="D198" s="306"/>
      <c r="E198" s="306"/>
      <c r="F198" s="306"/>
      <c r="G198" s="306"/>
      <c r="H198" s="306"/>
      <c r="I198" s="306"/>
      <c r="J198" s="306"/>
      <c r="K198" s="306"/>
      <c r="L198" s="306"/>
      <c r="M198" s="20"/>
      <c r="N198" s="20"/>
      <c r="O198" s="20"/>
      <c r="P198" s="435"/>
      <c r="Q198" s="435"/>
      <c r="R198" s="435"/>
      <c r="S198" s="435"/>
      <c r="T198" s="435"/>
      <c r="U198" s="435"/>
      <c r="V198" s="306"/>
      <c r="W198" s="445"/>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row>
    <row r="199" spans="1:57" ht="15" customHeight="1" x14ac:dyDescent="0.2">
      <c r="A199" s="20"/>
      <c r="B199" s="20"/>
      <c r="C199" s="306"/>
      <c r="D199" s="306"/>
      <c r="E199" s="306"/>
      <c r="F199" s="306"/>
      <c r="G199" s="306"/>
      <c r="H199" s="306"/>
      <c r="I199" s="306"/>
      <c r="J199" s="306"/>
      <c r="K199" s="306"/>
      <c r="L199" s="306"/>
      <c r="M199" s="20"/>
      <c r="N199" s="20"/>
      <c r="O199" s="20"/>
      <c r="P199" s="435"/>
      <c r="Q199" s="435"/>
      <c r="R199" s="435"/>
      <c r="S199" s="435"/>
      <c r="T199" s="435"/>
      <c r="U199" s="435"/>
      <c r="V199" s="306"/>
      <c r="W199" s="445"/>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row>
    <row r="200" spans="1:57" ht="15" customHeight="1" x14ac:dyDescent="0.2"/>
    <row r="201" spans="1:57" ht="15" customHeight="1" x14ac:dyDescent="0.2"/>
    <row r="202" spans="1:57" ht="15" customHeight="1" x14ac:dyDescent="0.2"/>
    <row r="203" spans="1:57" ht="15" customHeight="1" x14ac:dyDescent="0.2"/>
    <row r="204" spans="1:57" ht="15" customHeight="1" x14ac:dyDescent="0.2"/>
    <row r="205" spans="1:57" ht="15" customHeight="1" x14ac:dyDescent="0.2"/>
    <row r="206" spans="1:57" ht="15" customHeight="1" x14ac:dyDescent="0.2"/>
    <row r="207" spans="1:57" ht="15" customHeight="1" x14ac:dyDescent="0.2"/>
    <row r="208" spans="1:57"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sheetData>
  <mergeCells count="5">
    <mergeCell ref="C3:F3"/>
    <mergeCell ref="H3:K3"/>
    <mergeCell ref="M3:P3"/>
    <mergeCell ref="R3:U3"/>
    <mergeCell ref="A2:E2"/>
  </mergeCells>
  <hyperlinks>
    <hyperlink ref="B1" location="CONTENTS!A1" display="Contents"/>
  </hyperlinks>
  <printOptions horizontalCentered="1" verticalCentered="1"/>
  <pageMargins left="0.7" right="0.7" top="0.75" bottom="0.75" header="0.3" footer="0.3"/>
  <pageSetup paperSize="9" scale="56"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fitToPage="1"/>
  </sheetPr>
  <dimension ref="A1:BC126"/>
  <sheetViews>
    <sheetView tabSelected="1" zoomScale="110" zoomScaleNormal="110" workbookViewId="0">
      <pane xSplit="3" ySplit="5" topLeftCell="D33" activePane="bottomRight" state="frozen"/>
      <selection activeCell="D13" sqref="D13"/>
      <selection pane="topRight" activeCell="D13" sqref="D13"/>
      <selection pane="bottomLeft" activeCell="D13" sqref="D13"/>
      <selection pane="bottomRight" activeCell="H35" sqref="H35"/>
    </sheetView>
  </sheetViews>
  <sheetFormatPr defaultColWidth="9.140625" defaultRowHeight="12.75" x14ac:dyDescent="0.2"/>
  <cols>
    <col min="1" max="1" width="8.7109375" customWidth="1"/>
    <col min="2" max="2" width="29.42578125" customWidth="1"/>
    <col min="3" max="3" width="2.5703125" customWidth="1"/>
    <col min="4" max="7" width="10.7109375" customWidth="1"/>
    <col min="8" max="8" width="11" bestFit="1" customWidth="1"/>
    <col min="9" max="9" width="2.5703125" customWidth="1"/>
    <col min="10" max="10" width="13.28515625" customWidth="1"/>
    <col min="11" max="11" width="2.5703125" customWidth="1"/>
    <col min="12" max="12" width="13.28515625" customWidth="1"/>
    <col min="13" max="15" width="15.5703125" customWidth="1"/>
    <col min="16" max="16" width="14.5703125" customWidth="1"/>
    <col min="17" max="17" width="13.85546875" customWidth="1"/>
    <col min="18" max="18" width="11.85546875" bestFit="1" customWidth="1"/>
    <col min="19" max="19" width="15" bestFit="1" customWidth="1"/>
    <col min="21" max="21" width="10.42578125" bestFit="1" customWidth="1"/>
    <col min="22" max="22" width="15.5703125" bestFit="1" customWidth="1"/>
    <col min="23" max="23" width="10.42578125" customWidth="1"/>
    <col min="24" max="24" width="12" bestFit="1" customWidth="1"/>
  </cols>
  <sheetData>
    <row r="1" spans="1:55" ht="18" customHeight="1" x14ac:dyDescent="0.2">
      <c r="A1" s="1" t="s">
        <v>0</v>
      </c>
      <c r="B1" s="2" t="s">
        <v>1</v>
      </c>
      <c r="C1" s="3"/>
      <c r="D1" s="4"/>
      <c r="E1" s="5"/>
      <c r="F1" s="5"/>
      <c r="G1" s="5"/>
      <c r="H1" s="6"/>
      <c r="I1" s="5"/>
      <c r="J1" s="7"/>
      <c r="K1" s="7"/>
      <c r="L1" s="8"/>
      <c r="M1" s="9"/>
      <c r="N1" s="9"/>
      <c r="O1" s="9"/>
      <c r="P1" s="9"/>
      <c r="Q1" s="9"/>
      <c r="R1" s="9"/>
      <c r="S1" s="9"/>
      <c r="T1" s="9"/>
      <c r="U1" s="9"/>
      <c r="V1" s="10"/>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row>
    <row r="2" spans="1:55" ht="30" customHeight="1" x14ac:dyDescent="0.2">
      <c r="A2" s="920" t="s">
        <v>2</v>
      </c>
      <c r="B2" s="921"/>
      <c r="C2" s="921"/>
      <c r="D2" s="921"/>
      <c r="E2" s="921"/>
      <c r="F2" s="921"/>
      <c r="G2" s="921"/>
      <c r="H2" s="921"/>
      <c r="I2" s="921"/>
      <c r="J2" s="921"/>
      <c r="K2" s="921"/>
      <c r="L2" s="15"/>
      <c r="M2" s="9"/>
      <c r="N2" s="9"/>
      <c r="O2" s="9"/>
      <c r="P2" s="9"/>
      <c r="Q2" s="9"/>
      <c r="R2" s="9"/>
      <c r="S2" s="9"/>
      <c r="T2" s="9"/>
      <c r="U2" s="9"/>
      <c r="V2" s="10"/>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row>
    <row r="3" spans="1:55" ht="30" customHeight="1" x14ac:dyDescent="0.2">
      <c r="A3" s="823"/>
      <c r="B3" s="822"/>
      <c r="C3" s="822"/>
      <c r="D3" s="917" t="s">
        <v>3</v>
      </c>
      <c r="E3" s="917"/>
      <c r="F3" s="917"/>
      <c r="G3" s="917"/>
      <c r="H3" s="917"/>
      <c r="I3" s="18"/>
      <c r="J3" s="4" t="s">
        <v>3</v>
      </c>
      <c r="K3" s="827"/>
      <c r="L3" s="19" t="s">
        <v>4</v>
      </c>
      <c r="M3" s="20"/>
      <c r="N3" s="20"/>
      <c r="O3" s="20"/>
      <c r="P3" s="20"/>
      <c r="Q3" s="20"/>
      <c r="R3" s="20"/>
      <c r="S3" s="20"/>
      <c r="T3" s="44"/>
      <c r="U3" s="42"/>
      <c r="V3" s="20"/>
      <c r="W3" s="44"/>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row>
    <row r="4" spans="1:55" ht="24.95" customHeight="1" x14ac:dyDescent="0.2">
      <c r="A4" s="823"/>
      <c r="B4" s="22"/>
      <c r="C4" s="22"/>
      <c r="D4" s="23" t="s">
        <v>5</v>
      </c>
      <c r="E4" s="23" t="s">
        <v>6</v>
      </c>
      <c r="F4" s="23" t="s">
        <v>7</v>
      </c>
      <c r="G4" s="23" t="s">
        <v>8</v>
      </c>
      <c r="H4" s="24" t="s">
        <v>9</v>
      </c>
      <c r="I4" s="25"/>
      <c r="J4" s="26"/>
      <c r="K4" s="23"/>
      <c r="L4" s="27" t="s">
        <v>10</v>
      </c>
      <c r="M4" s="28"/>
      <c r="N4" s="28"/>
      <c r="O4" s="28"/>
      <c r="P4" s="28"/>
      <c r="Q4" s="28"/>
      <c r="R4" s="28"/>
      <c r="S4" s="20"/>
      <c r="T4" s="44"/>
      <c r="U4" s="42"/>
      <c r="V4" s="20"/>
      <c r="W4" s="44"/>
      <c r="X4" s="28"/>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row>
    <row r="5" spans="1:55" ht="30.6" customHeight="1" x14ac:dyDescent="0.2">
      <c r="A5" s="918" t="s">
        <v>11</v>
      </c>
      <c r="B5" s="919"/>
      <c r="C5" s="826"/>
      <c r="D5" s="31">
        <v>337640</v>
      </c>
      <c r="E5" s="32">
        <v>387930</v>
      </c>
      <c r="F5" s="31">
        <v>405798</v>
      </c>
      <c r="G5" s="31">
        <v>382960</v>
      </c>
      <c r="H5" s="31">
        <f>SUM(H6:H47)</f>
        <v>359240</v>
      </c>
      <c r="I5" s="31"/>
      <c r="J5" s="31">
        <f>H5-G5</f>
        <v>-23720</v>
      </c>
      <c r="K5" s="31"/>
      <c r="L5" s="33">
        <f>(J5/G5)*100</f>
        <v>-6.1938583664090245</v>
      </c>
      <c r="M5" s="34"/>
      <c r="N5" s="34"/>
      <c r="O5" s="34"/>
      <c r="P5" s="34"/>
      <c r="Q5" s="34"/>
      <c r="R5" s="34"/>
      <c r="S5" s="35"/>
      <c r="T5" s="9"/>
      <c r="U5" s="34"/>
      <c r="V5" s="34"/>
      <c r="W5" s="34"/>
      <c r="X5" s="34"/>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row>
    <row r="6" spans="1:55" x14ac:dyDescent="0.2">
      <c r="A6" s="823"/>
      <c r="B6" s="822" t="s">
        <v>12</v>
      </c>
      <c r="C6" s="822"/>
      <c r="D6" s="36">
        <v>10110</v>
      </c>
      <c r="E6" s="37">
        <v>10650</v>
      </c>
      <c r="F6" s="36">
        <v>10163</v>
      </c>
      <c r="G6" s="36">
        <v>7329</v>
      </c>
      <c r="H6" s="668">
        <v>6650</v>
      </c>
      <c r="I6" s="39"/>
      <c r="J6" s="40">
        <f>H6-G6</f>
        <v>-679</v>
      </c>
      <c r="K6" s="40"/>
      <c r="L6" s="41">
        <f t="shared" ref="L6:L47" si="0">(J6/G6)*100</f>
        <v>-9.2645654250238785</v>
      </c>
      <c r="M6" s="42"/>
      <c r="N6" s="42"/>
      <c r="O6" s="42"/>
      <c r="P6" s="43"/>
      <c r="Q6" s="44"/>
      <c r="R6" s="44"/>
      <c r="S6" s="45"/>
      <c r="T6" s="20"/>
      <c r="U6" s="44"/>
      <c r="V6" s="42"/>
      <c r="W6" s="43"/>
      <c r="X6" s="44"/>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row>
    <row r="7" spans="1:55" x14ac:dyDescent="0.2">
      <c r="A7" s="823"/>
      <c r="B7" s="822" t="s">
        <v>13</v>
      </c>
      <c r="C7" s="822"/>
      <c r="D7" s="36">
        <v>3965</v>
      </c>
      <c r="E7" s="37">
        <v>4396</v>
      </c>
      <c r="F7" s="36">
        <v>6125</v>
      </c>
      <c r="G7" s="36">
        <v>4039</v>
      </c>
      <c r="H7" s="668">
        <v>5386</v>
      </c>
      <c r="I7" s="39"/>
      <c r="J7" s="40">
        <f t="shared" ref="J7:J47" si="1">H7-G7</f>
        <v>1347</v>
      </c>
      <c r="K7" s="40"/>
      <c r="L7" s="41">
        <f t="shared" si="0"/>
        <v>33.349839069076502</v>
      </c>
      <c r="M7" s="42"/>
      <c r="N7" s="42"/>
      <c r="O7" s="42"/>
      <c r="P7" s="43"/>
      <c r="Q7" s="44"/>
      <c r="R7" s="44"/>
      <c r="S7" s="45"/>
      <c r="T7" s="20"/>
      <c r="U7" s="44"/>
      <c r="V7" s="42"/>
      <c r="W7" s="43"/>
      <c r="X7" s="44"/>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row>
    <row r="8" spans="1:55" ht="15" customHeight="1" x14ac:dyDescent="0.2">
      <c r="A8" s="823"/>
      <c r="B8" s="822" t="s">
        <v>14</v>
      </c>
      <c r="C8" s="822"/>
      <c r="D8" s="36">
        <v>3169</v>
      </c>
      <c r="E8" s="37">
        <v>3650</v>
      </c>
      <c r="F8" s="36">
        <v>2633</v>
      </c>
      <c r="G8" s="36">
        <v>3131</v>
      </c>
      <c r="H8" s="668">
        <v>4531</v>
      </c>
      <c r="I8" s="39"/>
      <c r="J8" s="40">
        <f t="shared" si="1"/>
        <v>1400</v>
      </c>
      <c r="K8" s="40"/>
      <c r="L8" s="41">
        <f t="shared" si="0"/>
        <v>44.714148834238259</v>
      </c>
      <c r="M8" s="42"/>
      <c r="N8" s="42"/>
      <c r="O8" s="42"/>
      <c r="P8" s="43"/>
      <c r="Q8" s="44"/>
      <c r="R8" s="44"/>
      <c r="S8" s="45"/>
      <c r="T8" s="20"/>
      <c r="U8" s="44"/>
      <c r="V8" s="42"/>
      <c r="W8" s="43"/>
      <c r="X8" s="44"/>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row>
    <row r="9" spans="1:55" ht="15" customHeight="1" x14ac:dyDescent="0.2">
      <c r="A9" s="823"/>
      <c r="B9" s="822" t="s">
        <v>15</v>
      </c>
      <c r="C9" s="822"/>
      <c r="D9" s="36">
        <v>6162</v>
      </c>
      <c r="E9" s="37">
        <v>5746</v>
      </c>
      <c r="F9" s="36">
        <v>6414</v>
      </c>
      <c r="G9" s="36">
        <v>5862</v>
      </c>
      <c r="H9" s="668">
        <v>5932</v>
      </c>
      <c r="I9" s="39"/>
      <c r="J9" s="40">
        <f t="shared" si="1"/>
        <v>70</v>
      </c>
      <c r="K9" s="40"/>
      <c r="L9" s="41">
        <f t="shared" si="0"/>
        <v>1.1941316956670078</v>
      </c>
      <c r="M9" s="42"/>
      <c r="N9" s="42"/>
      <c r="O9" s="42"/>
      <c r="P9" s="43"/>
      <c r="Q9" s="44"/>
      <c r="R9" s="44"/>
      <c r="S9" s="45"/>
      <c r="T9" s="20"/>
      <c r="U9" s="44"/>
      <c r="V9" s="42"/>
      <c r="W9" s="43"/>
      <c r="X9" s="44"/>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row>
    <row r="10" spans="1:55" ht="15" customHeight="1" x14ac:dyDescent="0.2">
      <c r="A10" s="823"/>
      <c r="B10" s="822" t="s">
        <v>16</v>
      </c>
      <c r="C10" s="822"/>
      <c r="D10" s="36">
        <v>139</v>
      </c>
      <c r="E10" s="37">
        <v>145</v>
      </c>
      <c r="F10" s="36">
        <v>111</v>
      </c>
      <c r="G10" s="36">
        <v>52</v>
      </c>
      <c r="H10" s="668">
        <v>76</v>
      </c>
      <c r="I10" s="39"/>
      <c r="J10" s="40">
        <f t="shared" si="1"/>
        <v>24</v>
      </c>
      <c r="K10" s="40"/>
      <c r="L10" s="41">
        <f t="shared" si="0"/>
        <v>46.153846153846153</v>
      </c>
      <c r="M10" s="42"/>
      <c r="N10" s="42"/>
      <c r="O10" s="42"/>
      <c r="P10" s="43"/>
      <c r="Q10" s="44"/>
      <c r="R10" s="44"/>
      <c r="S10" s="45"/>
      <c r="T10" s="20"/>
      <c r="U10" s="44"/>
      <c r="V10" s="42"/>
      <c r="W10" s="43"/>
      <c r="X10" s="44"/>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row>
    <row r="11" spans="1:55" ht="15" customHeight="1" x14ac:dyDescent="0.2">
      <c r="A11" s="823"/>
      <c r="B11" s="822" t="s">
        <v>17</v>
      </c>
      <c r="C11" s="822"/>
      <c r="D11" s="36">
        <v>5188</v>
      </c>
      <c r="E11" s="37">
        <v>5072</v>
      </c>
      <c r="F11" s="36">
        <v>4939</v>
      </c>
      <c r="G11" s="36">
        <v>5090</v>
      </c>
      <c r="H11" s="668">
        <v>5734</v>
      </c>
      <c r="I11" s="39"/>
      <c r="J11" s="40">
        <f t="shared" si="1"/>
        <v>644</v>
      </c>
      <c r="K11" s="40"/>
      <c r="L11" s="41">
        <f t="shared" si="0"/>
        <v>12.652259332023574</v>
      </c>
      <c r="M11" s="42"/>
      <c r="N11" s="42"/>
      <c r="O11" s="42"/>
      <c r="P11" s="43"/>
      <c r="Q11" s="44"/>
      <c r="R11" s="44"/>
      <c r="S11" s="45"/>
      <c r="T11" s="20"/>
      <c r="U11" s="44"/>
      <c r="V11" s="46"/>
      <c r="W11" s="43"/>
      <c r="X11" s="44"/>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row>
    <row r="12" spans="1:55" ht="15" customHeight="1" x14ac:dyDescent="0.2">
      <c r="A12" s="823"/>
      <c r="B12" s="822" t="s">
        <v>18</v>
      </c>
      <c r="C12" s="822"/>
      <c r="D12" s="36">
        <v>2440</v>
      </c>
      <c r="E12" s="37">
        <v>2728</v>
      </c>
      <c r="F12" s="36">
        <v>2749</v>
      </c>
      <c r="G12" s="36">
        <v>3496</v>
      </c>
      <c r="H12" s="668">
        <v>3174</v>
      </c>
      <c r="I12" s="39"/>
      <c r="J12" s="40">
        <f t="shared" si="1"/>
        <v>-322</v>
      </c>
      <c r="K12" s="40"/>
      <c r="L12" s="41">
        <f t="shared" si="0"/>
        <v>-9.2105263157894726</v>
      </c>
      <c r="M12" s="42"/>
      <c r="N12" s="42"/>
      <c r="O12" s="42"/>
      <c r="P12" s="43"/>
      <c r="Q12" s="44"/>
      <c r="R12" s="44"/>
      <c r="S12" s="45"/>
      <c r="T12" s="20"/>
      <c r="U12" s="44"/>
      <c r="V12" s="42"/>
      <c r="W12" s="43"/>
      <c r="X12" s="44"/>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row>
    <row r="13" spans="1:55" ht="15" customHeight="1" x14ac:dyDescent="0.2">
      <c r="A13" s="823"/>
      <c r="B13" s="822" t="s">
        <v>19</v>
      </c>
      <c r="C13" s="822"/>
      <c r="D13" s="36">
        <v>5979</v>
      </c>
      <c r="E13" s="37">
        <v>4730</v>
      </c>
      <c r="F13" s="36">
        <v>5109</v>
      </c>
      <c r="G13" s="36">
        <v>5508</v>
      </c>
      <c r="H13" s="668">
        <v>5504</v>
      </c>
      <c r="I13" s="39"/>
      <c r="J13" s="40">
        <f t="shared" si="1"/>
        <v>-4</v>
      </c>
      <c r="K13" s="40"/>
      <c r="L13" s="41">
        <f t="shared" si="0"/>
        <v>-7.2621641249092234E-2</v>
      </c>
      <c r="M13" s="42"/>
      <c r="N13" s="42"/>
      <c r="O13" s="42"/>
      <c r="P13" s="43"/>
      <c r="Q13" s="44"/>
      <c r="R13" s="44"/>
      <c r="S13" s="45"/>
      <c r="T13" s="20"/>
      <c r="U13" s="44"/>
      <c r="V13" s="42"/>
      <c r="W13" s="43"/>
      <c r="X13" s="44"/>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row>
    <row r="14" spans="1:55" ht="15" customHeight="1" x14ac:dyDescent="0.2">
      <c r="A14" s="823"/>
      <c r="B14" s="822" t="s">
        <v>20</v>
      </c>
      <c r="C14" s="822"/>
      <c r="D14" s="36">
        <v>7334</v>
      </c>
      <c r="E14" s="37">
        <v>11972</v>
      </c>
      <c r="F14" s="36">
        <v>13501</v>
      </c>
      <c r="G14" s="36">
        <v>11389</v>
      </c>
      <c r="H14" s="668">
        <v>9695</v>
      </c>
      <c r="I14" s="39"/>
      <c r="J14" s="40">
        <f t="shared" si="1"/>
        <v>-1694</v>
      </c>
      <c r="K14" s="40"/>
      <c r="L14" s="41">
        <f t="shared" si="0"/>
        <v>-14.874001229256301</v>
      </c>
      <c r="M14" s="42"/>
      <c r="N14" s="42"/>
      <c r="O14" s="42"/>
      <c r="P14" s="43"/>
      <c r="Q14" s="44"/>
      <c r="R14" s="44"/>
      <c r="S14" s="45"/>
      <c r="T14" s="20"/>
      <c r="U14" s="44"/>
      <c r="V14" s="42"/>
      <c r="W14" s="43"/>
      <c r="X14" s="44"/>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row>
    <row r="15" spans="1:55" ht="15" customHeight="1" x14ac:dyDescent="0.2">
      <c r="A15" s="823"/>
      <c r="B15" s="822" t="s">
        <v>21</v>
      </c>
      <c r="C15" s="822"/>
      <c r="D15" s="36" t="s">
        <v>22</v>
      </c>
      <c r="E15" s="37">
        <v>4403</v>
      </c>
      <c r="F15" s="36">
        <v>5249</v>
      </c>
      <c r="G15" s="36">
        <v>5903</v>
      </c>
      <c r="H15" s="668">
        <v>6531</v>
      </c>
      <c r="I15" s="39"/>
      <c r="J15" s="40">
        <f t="shared" si="1"/>
        <v>628</v>
      </c>
      <c r="K15" s="40"/>
      <c r="L15" s="41">
        <f t="shared" si="0"/>
        <v>10.638658309334236</v>
      </c>
      <c r="M15" s="46"/>
      <c r="N15" s="46"/>
      <c r="O15" s="46"/>
      <c r="P15" s="43"/>
      <c r="Q15" s="44"/>
      <c r="R15" s="44"/>
      <c r="S15" s="45"/>
      <c r="T15" s="20"/>
      <c r="U15" s="44"/>
      <c r="V15" s="46"/>
      <c r="W15" s="43"/>
      <c r="X15" s="44"/>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row>
    <row r="16" spans="1:55" ht="15" customHeight="1" x14ac:dyDescent="0.2">
      <c r="A16" s="823"/>
      <c r="B16" s="822" t="s">
        <v>23</v>
      </c>
      <c r="C16" s="822"/>
      <c r="D16" s="36">
        <v>3079</v>
      </c>
      <c r="E16" s="37">
        <v>3786</v>
      </c>
      <c r="F16" s="36">
        <v>1652</v>
      </c>
      <c r="G16" s="36">
        <v>1601</v>
      </c>
      <c r="H16" s="668">
        <v>4126</v>
      </c>
      <c r="I16" s="39"/>
      <c r="J16" s="40">
        <f t="shared" si="1"/>
        <v>2525</v>
      </c>
      <c r="K16" s="40"/>
      <c r="L16" s="41">
        <f t="shared" si="0"/>
        <v>157.71392879450343</v>
      </c>
      <c r="M16" s="42"/>
      <c r="N16" s="42"/>
      <c r="O16" s="42"/>
      <c r="P16" s="43"/>
      <c r="Q16" s="44"/>
      <c r="R16" s="44"/>
      <c r="S16" s="45"/>
      <c r="T16" s="20"/>
      <c r="U16" s="44"/>
      <c r="V16" s="42"/>
      <c r="W16" s="43"/>
      <c r="X16" s="44"/>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row>
    <row r="17" spans="1:55" ht="15" customHeight="1" x14ac:dyDescent="0.2">
      <c r="A17" s="823"/>
      <c r="B17" s="822" t="s">
        <v>24</v>
      </c>
      <c r="C17" s="822"/>
      <c r="D17" s="36">
        <v>3276</v>
      </c>
      <c r="E17" s="37">
        <v>3006</v>
      </c>
      <c r="F17" s="36">
        <v>2751</v>
      </c>
      <c r="G17" s="36">
        <v>3109</v>
      </c>
      <c r="H17" s="668">
        <v>3034</v>
      </c>
      <c r="I17" s="39"/>
      <c r="J17" s="40">
        <f t="shared" si="1"/>
        <v>-75</v>
      </c>
      <c r="K17" s="40"/>
      <c r="L17" s="41">
        <f t="shared" si="0"/>
        <v>-2.4123512383403023</v>
      </c>
      <c r="M17" s="42"/>
      <c r="N17" s="42"/>
      <c r="O17" s="42"/>
      <c r="P17" s="43"/>
      <c r="Q17" s="44"/>
      <c r="R17" s="44"/>
      <c r="S17" s="45"/>
      <c r="T17" s="20"/>
      <c r="U17" s="44"/>
      <c r="V17" s="42"/>
      <c r="W17" s="43"/>
      <c r="X17" s="44"/>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row>
    <row r="18" spans="1:55" ht="15" customHeight="1" x14ac:dyDescent="0.2">
      <c r="A18" s="823"/>
      <c r="B18" s="822" t="s">
        <v>25</v>
      </c>
      <c r="C18" s="822"/>
      <c r="D18" s="36">
        <v>6116</v>
      </c>
      <c r="E18" s="37">
        <v>7648</v>
      </c>
      <c r="F18" s="36">
        <v>7919</v>
      </c>
      <c r="G18" s="36">
        <v>8631</v>
      </c>
      <c r="H18" s="668">
        <v>8039</v>
      </c>
      <c r="I18" s="39"/>
      <c r="J18" s="40">
        <f t="shared" si="1"/>
        <v>-592</v>
      </c>
      <c r="K18" s="40"/>
      <c r="L18" s="41">
        <f t="shared" si="0"/>
        <v>-6.8589966400185371</v>
      </c>
      <c r="M18" s="42"/>
      <c r="N18" s="42"/>
      <c r="O18" s="42"/>
      <c r="P18" s="43"/>
      <c r="Q18" s="44"/>
      <c r="R18" s="44"/>
      <c r="S18" s="45"/>
      <c r="T18" s="20"/>
      <c r="U18" s="44"/>
      <c r="V18" s="42"/>
      <c r="W18" s="43"/>
      <c r="X18" s="44"/>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row>
    <row r="19" spans="1:55" ht="15" customHeight="1" x14ac:dyDescent="0.2">
      <c r="A19" s="823"/>
      <c r="B19" s="822" t="s">
        <v>26</v>
      </c>
      <c r="C19" s="822"/>
      <c r="D19" s="36">
        <v>2280</v>
      </c>
      <c r="E19" s="37">
        <v>3034</v>
      </c>
      <c r="F19" s="36">
        <v>2354</v>
      </c>
      <c r="G19" s="36">
        <v>2730</v>
      </c>
      <c r="H19" s="668">
        <v>3228</v>
      </c>
      <c r="I19" s="39"/>
      <c r="J19" s="40">
        <f t="shared" si="1"/>
        <v>498</v>
      </c>
      <c r="K19" s="40"/>
      <c r="L19" s="41">
        <f t="shared" si="0"/>
        <v>18.241758241758241</v>
      </c>
      <c r="M19" s="42"/>
      <c r="N19" s="42"/>
      <c r="O19" s="42"/>
      <c r="P19" s="43"/>
      <c r="Q19" s="44"/>
      <c r="R19" s="44"/>
      <c r="S19" s="45"/>
      <c r="T19" s="20"/>
      <c r="U19" s="44"/>
      <c r="V19" s="42"/>
      <c r="W19" s="43"/>
      <c r="X19" s="44"/>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row>
    <row r="20" spans="1:55" ht="15" customHeight="1" x14ac:dyDescent="0.2">
      <c r="A20" s="823"/>
      <c r="B20" s="822" t="s">
        <v>27</v>
      </c>
      <c r="C20" s="822"/>
      <c r="D20" s="36">
        <v>28787</v>
      </c>
      <c r="E20" s="37">
        <v>31663</v>
      </c>
      <c r="F20" s="36">
        <v>35007</v>
      </c>
      <c r="G20" s="36">
        <v>32542</v>
      </c>
      <c r="H20" s="668">
        <v>35096</v>
      </c>
      <c r="I20" s="39"/>
      <c r="J20" s="40">
        <f t="shared" si="1"/>
        <v>2554</v>
      </c>
      <c r="K20" s="40"/>
      <c r="L20" s="41">
        <f t="shared" si="0"/>
        <v>7.8483190953229673</v>
      </c>
      <c r="M20" s="42"/>
      <c r="N20" s="42"/>
      <c r="O20" s="42"/>
      <c r="P20" s="43"/>
      <c r="Q20" s="44"/>
      <c r="R20" s="44"/>
      <c r="S20" s="45"/>
      <c r="T20" s="20"/>
      <c r="U20" s="44"/>
      <c r="V20" s="42"/>
      <c r="W20" s="43"/>
      <c r="X20" s="44"/>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row>
    <row r="21" spans="1:55" ht="15" customHeight="1" x14ac:dyDescent="0.2">
      <c r="A21" s="823"/>
      <c r="B21" s="822" t="s">
        <v>28</v>
      </c>
      <c r="C21" s="822"/>
      <c r="D21" s="36">
        <v>4978</v>
      </c>
      <c r="E21" s="37">
        <v>5131</v>
      </c>
      <c r="F21" s="36">
        <v>5987</v>
      </c>
      <c r="G21" s="36">
        <v>5987</v>
      </c>
      <c r="H21" s="668">
        <v>5987</v>
      </c>
      <c r="I21" s="39"/>
      <c r="J21" s="40">
        <f t="shared" si="1"/>
        <v>0</v>
      </c>
      <c r="K21" s="40"/>
      <c r="L21" s="41">
        <f t="shared" si="0"/>
        <v>0</v>
      </c>
      <c r="M21" s="42"/>
      <c r="N21" s="42"/>
      <c r="O21" s="42"/>
      <c r="P21" s="43"/>
      <c r="Q21" s="44"/>
      <c r="R21" s="44"/>
      <c r="S21" s="45"/>
      <c r="T21" s="20"/>
      <c r="U21" s="44"/>
      <c r="V21" s="42"/>
      <c r="W21" s="43"/>
      <c r="X21" s="44"/>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row>
    <row r="22" spans="1:55" ht="15" customHeight="1" x14ac:dyDescent="0.2">
      <c r="A22" s="823"/>
      <c r="B22" s="822" t="s">
        <v>29</v>
      </c>
      <c r="C22" s="822"/>
      <c r="D22" s="36">
        <v>12078</v>
      </c>
      <c r="E22" s="37">
        <v>13594</v>
      </c>
      <c r="F22" s="36">
        <v>13865</v>
      </c>
      <c r="G22" s="36">
        <v>14513</v>
      </c>
      <c r="H22" s="668">
        <v>11828</v>
      </c>
      <c r="I22" s="39"/>
      <c r="J22" s="40">
        <f t="shared" si="1"/>
        <v>-2685</v>
      </c>
      <c r="K22" s="40"/>
      <c r="L22" s="41">
        <f t="shared" si="0"/>
        <v>-18.500654585543998</v>
      </c>
      <c r="M22" s="42"/>
      <c r="N22" s="42"/>
      <c r="O22" s="42"/>
      <c r="P22" s="43"/>
      <c r="Q22" s="44"/>
      <c r="R22" s="44"/>
      <c r="S22" s="45"/>
      <c r="T22" s="20"/>
      <c r="U22" s="44"/>
      <c r="V22" s="42"/>
      <c r="W22" s="43"/>
      <c r="X22" s="44"/>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row>
    <row r="23" spans="1:55" ht="15" customHeight="1" x14ac:dyDescent="0.2">
      <c r="A23" s="823"/>
      <c r="B23" s="822" t="s">
        <v>30</v>
      </c>
      <c r="C23" s="822"/>
      <c r="D23" s="36">
        <v>3928</v>
      </c>
      <c r="E23" s="37">
        <v>5821</v>
      </c>
      <c r="F23" s="36">
        <v>4790</v>
      </c>
      <c r="G23" s="36">
        <v>4737</v>
      </c>
      <c r="H23" s="668">
        <v>4343</v>
      </c>
      <c r="I23" s="39"/>
      <c r="J23" s="40">
        <f t="shared" si="1"/>
        <v>-394</v>
      </c>
      <c r="K23" s="40"/>
      <c r="L23" s="41">
        <f t="shared" si="0"/>
        <v>-8.3175005277601848</v>
      </c>
      <c r="M23" s="42"/>
      <c r="N23" s="42"/>
      <c r="O23" s="42"/>
      <c r="P23" s="43"/>
      <c r="Q23" s="44"/>
      <c r="R23" s="44"/>
      <c r="S23" s="45"/>
      <c r="T23" s="20"/>
      <c r="U23" s="44"/>
      <c r="V23" s="42"/>
      <c r="W23" s="43"/>
      <c r="X23" s="44"/>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row>
    <row r="24" spans="1:55" ht="15" customHeight="1" x14ac:dyDescent="0.2">
      <c r="A24" s="823"/>
      <c r="B24" s="822" t="s">
        <v>31</v>
      </c>
      <c r="C24" s="822"/>
      <c r="D24" s="36">
        <v>4885</v>
      </c>
      <c r="E24" s="37">
        <v>5353</v>
      </c>
      <c r="F24" s="36">
        <v>5667</v>
      </c>
      <c r="G24" s="36">
        <v>5608</v>
      </c>
      <c r="H24" s="668">
        <v>6315</v>
      </c>
      <c r="I24" s="39"/>
      <c r="J24" s="40">
        <f t="shared" si="1"/>
        <v>707</v>
      </c>
      <c r="K24" s="40"/>
      <c r="L24" s="41">
        <f t="shared" si="0"/>
        <v>12.606990014265335</v>
      </c>
      <c r="M24" s="42"/>
      <c r="N24" s="42"/>
      <c r="O24" s="42"/>
      <c r="P24" s="43"/>
      <c r="Q24" s="44"/>
      <c r="R24" s="44"/>
      <c r="S24" s="45"/>
      <c r="T24" s="20"/>
      <c r="U24" s="44"/>
      <c r="V24" s="42"/>
      <c r="W24" s="43"/>
      <c r="X24" s="44"/>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row>
    <row r="25" spans="1:55" ht="15" customHeight="1" x14ac:dyDescent="0.2">
      <c r="A25" s="823"/>
      <c r="B25" s="822" t="s">
        <v>32</v>
      </c>
      <c r="C25" s="822"/>
      <c r="D25" s="36">
        <v>9826</v>
      </c>
      <c r="E25" s="37">
        <v>9951</v>
      </c>
      <c r="F25" s="36">
        <v>13161</v>
      </c>
      <c r="G25" s="36">
        <v>11512</v>
      </c>
      <c r="H25" s="668">
        <v>13472</v>
      </c>
      <c r="I25" s="39"/>
      <c r="J25" s="40">
        <f t="shared" si="1"/>
        <v>1960</v>
      </c>
      <c r="K25" s="40"/>
      <c r="L25" s="41">
        <f t="shared" si="0"/>
        <v>17.025712300208479</v>
      </c>
      <c r="M25" s="42"/>
      <c r="N25" s="42"/>
      <c r="O25" s="42"/>
      <c r="P25" s="43"/>
      <c r="Q25" s="44"/>
      <c r="R25" s="44"/>
      <c r="S25" s="45"/>
      <c r="T25" s="20"/>
      <c r="U25" s="44"/>
      <c r="V25" s="42"/>
      <c r="W25" s="43"/>
      <c r="X25" s="44"/>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row>
    <row r="26" spans="1:55" ht="15" customHeight="1" x14ac:dyDescent="0.2">
      <c r="A26" s="823"/>
      <c r="B26" s="822" t="s">
        <v>33</v>
      </c>
      <c r="C26" s="822"/>
      <c r="D26" s="36">
        <v>9173</v>
      </c>
      <c r="E26" s="37">
        <v>12084</v>
      </c>
      <c r="F26" s="36">
        <v>13674</v>
      </c>
      <c r="G26" s="36">
        <v>11229</v>
      </c>
      <c r="H26" s="668">
        <v>12797</v>
      </c>
      <c r="I26" s="39"/>
      <c r="J26" s="40">
        <f t="shared" si="1"/>
        <v>1568</v>
      </c>
      <c r="K26" s="40"/>
      <c r="L26" s="41">
        <f t="shared" si="0"/>
        <v>13.963843619200286</v>
      </c>
      <c r="M26" s="42"/>
      <c r="N26" s="42"/>
      <c r="O26" s="42"/>
      <c r="P26" s="43"/>
      <c r="Q26" s="44"/>
      <c r="R26" s="44"/>
      <c r="S26" s="45"/>
      <c r="T26" s="20"/>
      <c r="U26" s="44"/>
      <c r="V26" s="42"/>
      <c r="W26" s="43"/>
      <c r="X26" s="44"/>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row>
    <row r="27" spans="1:55" ht="15" customHeight="1" x14ac:dyDescent="0.2">
      <c r="A27" s="823"/>
      <c r="B27" s="822" t="s">
        <v>34</v>
      </c>
      <c r="C27" s="822"/>
      <c r="D27" s="36">
        <v>4513</v>
      </c>
      <c r="E27" s="37">
        <v>5374</v>
      </c>
      <c r="F27" s="36">
        <v>5563</v>
      </c>
      <c r="G27" s="36">
        <v>6133</v>
      </c>
      <c r="H27" s="668">
        <v>6064</v>
      </c>
      <c r="I27" s="39"/>
      <c r="J27" s="40">
        <f t="shared" si="1"/>
        <v>-69</v>
      </c>
      <c r="K27" s="40"/>
      <c r="L27" s="41">
        <f t="shared" si="0"/>
        <v>-1.1250611446274255</v>
      </c>
      <c r="M27" s="42"/>
      <c r="N27" s="42"/>
      <c r="O27" s="42"/>
      <c r="P27" s="43"/>
      <c r="Q27" s="44"/>
      <c r="R27" s="44"/>
      <c r="S27" s="45"/>
      <c r="T27" s="44"/>
      <c r="U27" s="44"/>
      <c r="V27" s="42"/>
      <c r="W27" s="43"/>
      <c r="X27" s="44"/>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row>
    <row r="28" spans="1:55" ht="15" customHeight="1" x14ac:dyDescent="0.2">
      <c r="A28" s="823"/>
      <c r="B28" s="822" t="s">
        <v>35</v>
      </c>
      <c r="C28" s="822"/>
      <c r="D28" s="36">
        <v>3461</v>
      </c>
      <c r="E28" s="37">
        <v>3838</v>
      </c>
      <c r="F28" s="36">
        <v>3532</v>
      </c>
      <c r="G28" s="36">
        <v>3641</v>
      </c>
      <c r="H28" s="668">
        <v>3318</v>
      </c>
      <c r="I28" s="39"/>
      <c r="J28" s="40">
        <f t="shared" si="1"/>
        <v>-323</v>
      </c>
      <c r="K28" s="40"/>
      <c r="L28" s="41">
        <f t="shared" si="0"/>
        <v>-8.871189233726998</v>
      </c>
      <c r="M28" s="42"/>
      <c r="N28" s="42"/>
      <c r="O28" s="42"/>
      <c r="P28" s="43"/>
      <c r="Q28" s="44"/>
      <c r="R28" s="44"/>
      <c r="S28" s="45"/>
      <c r="T28" s="20"/>
      <c r="U28" s="44"/>
      <c r="V28" s="42"/>
      <c r="W28" s="43"/>
      <c r="X28" s="44"/>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row>
    <row r="29" spans="1:55" ht="15" customHeight="1" x14ac:dyDescent="0.2">
      <c r="A29" s="823"/>
      <c r="B29" s="822" t="s">
        <v>36</v>
      </c>
      <c r="C29" s="822"/>
      <c r="D29" s="36">
        <v>9898</v>
      </c>
      <c r="E29" s="37">
        <v>11694</v>
      </c>
      <c r="F29" s="36">
        <v>10451</v>
      </c>
      <c r="G29" s="36">
        <v>9163</v>
      </c>
      <c r="H29" s="668">
        <v>7822</v>
      </c>
      <c r="I29" s="39"/>
      <c r="J29" s="40">
        <f t="shared" si="1"/>
        <v>-1341</v>
      </c>
      <c r="K29" s="40"/>
      <c r="L29" s="41">
        <f t="shared" si="0"/>
        <v>-14.634944887045728</v>
      </c>
      <c r="M29" s="42"/>
      <c r="N29" s="42"/>
      <c r="O29" s="42"/>
      <c r="P29" s="43"/>
      <c r="Q29" s="44"/>
      <c r="R29" s="44"/>
      <c r="S29" s="45"/>
      <c r="T29" s="20"/>
      <c r="U29" s="44"/>
      <c r="V29" s="42"/>
      <c r="W29" s="43"/>
      <c r="X29" s="44"/>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row>
    <row r="30" spans="1:55" ht="15" customHeight="1" x14ac:dyDescent="0.2">
      <c r="A30" s="823"/>
      <c r="B30" s="822" t="s">
        <v>37</v>
      </c>
      <c r="C30" s="822"/>
      <c r="D30" s="36">
        <v>52834</v>
      </c>
      <c r="E30" s="37">
        <v>60902</v>
      </c>
      <c r="F30" s="36">
        <v>75455</v>
      </c>
      <c r="G30" s="36">
        <v>65567</v>
      </c>
      <c r="H30" s="668">
        <v>55966</v>
      </c>
      <c r="I30" s="39"/>
      <c r="J30" s="40">
        <f t="shared" si="1"/>
        <v>-9601</v>
      </c>
      <c r="K30" s="40"/>
      <c r="L30" s="41">
        <f t="shared" si="0"/>
        <v>-14.643036893559261</v>
      </c>
      <c r="M30" s="42"/>
      <c r="N30" s="42"/>
      <c r="O30" s="42"/>
      <c r="P30" s="43"/>
      <c r="Q30" s="44"/>
      <c r="R30" s="44"/>
      <c r="S30" s="45"/>
      <c r="T30" s="20"/>
      <c r="U30" s="44"/>
      <c r="V30" s="42"/>
      <c r="W30" s="43"/>
      <c r="X30" s="44"/>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row>
    <row r="31" spans="1:55" ht="15" customHeight="1" x14ac:dyDescent="0.2">
      <c r="A31" s="823"/>
      <c r="B31" s="822" t="s">
        <v>38</v>
      </c>
      <c r="C31" s="822"/>
      <c r="D31" s="36">
        <v>3243</v>
      </c>
      <c r="E31" s="37">
        <v>4801</v>
      </c>
      <c r="F31" s="36">
        <v>3182</v>
      </c>
      <c r="G31" s="36">
        <v>3480</v>
      </c>
      <c r="H31" s="668">
        <v>3733</v>
      </c>
      <c r="I31" s="39"/>
      <c r="J31" s="40">
        <f t="shared" si="1"/>
        <v>253</v>
      </c>
      <c r="K31" s="40"/>
      <c r="L31" s="41">
        <f t="shared" si="0"/>
        <v>7.2701149425287355</v>
      </c>
      <c r="M31" s="42"/>
      <c r="N31" s="42"/>
      <c r="O31" s="42"/>
      <c r="P31" s="43"/>
      <c r="Q31" s="44"/>
      <c r="R31" s="44"/>
      <c r="S31" s="45"/>
      <c r="T31" s="20"/>
      <c r="U31" s="44"/>
      <c r="V31" s="42"/>
      <c r="W31" s="43"/>
      <c r="X31" s="44"/>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row>
    <row r="32" spans="1:55" ht="15" customHeight="1" x14ac:dyDescent="0.2">
      <c r="A32" s="823"/>
      <c r="B32" s="47" t="s">
        <v>39</v>
      </c>
      <c r="C32" s="47"/>
      <c r="D32" s="48">
        <v>3845</v>
      </c>
      <c r="E32" s="37">
        <v>3824</v>
      </c>
      <c r="F32" s="36">
        <v>2739</v>
      </c>
      <c r="G32" s="36">
        <v>3477</v>
      </c>
      <c r="H32" s="668">
        <v>2933</v>
      </c>
      <c r="I32" s="39"/>
      <c r="J32" s="40">
        <f t="shared" si="1"/>
        <v>-544</v>
      </c>
      <c r="K32" s="40"/>
      <c r="L32" s="41">
        <f t="shared" si="0"/>
        <v>-15.645671555939028</v>
      </c>
      <c r="M32" s="42"/>
      <c r="N32" s="42"/>
      <c r="O32" s="42"/>
      <c r="P32" s="43"/>
      <c r="Q32" s="44"/>
      <c r="R32" s="44"/>
      <c r="S32" s="45"/>
      <c r="T32" s="20"/>
      <c r="U32" s="44"/>
      <c r="V32" s="42"/>
      <c r="W32" s="43"/>
      <c r="X32" s="44"/>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row>
    <row r="33" spans="1:55" ht="15" customHeight="1" x14ac:dyDescent="0.2">
      <c r="A33" s="823"/>
      <c r="B33" s="47" t="s">
        <v>40</v>
      </c>
      <c r="C33" s="47"/>
      <c r="D33" s="48">
        <v>3482</v>
      </c>
      <c r="E33" s="37">
        <v>3741</v>
      </c>
      <c r="F33" s="36">
        <v>3215</v>
      </c>
      <c r="G33" s="36">
        <v>2627</v>
      </c>
      <c r="H33" s="668">
        <v>2430</v>
      </c>
      <c r="I33" s="39"/>
      <c r="J33" s="40">
        <f t="shared" si="1"/>
        <v>-197</v>
      </c>
      <c r="K33" s="40"/>
      <c r="L33" s="41">
        <f t="shared" si="0"/>
        <v>-7.4990483441187665</v>
      </c>
      <c r="M33" s="42"/>
      <c r="N33" s="42"/>
      <c r="O33" s="42"/>
      <c r="P33" s="43"/>
      <c r="Q33" s="44"/>
      <c r="R33" s="44"/>
      <c r="S33" s="45"/>
      <c r="T33" s="20"/>
      <c r="U33" s="44"/>
      <c r="V33" s="42"/>
      <c r="W33" s="43"/>
      <c r="X33" s="44"/>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row>
    <row r="34" spans="1:55" ht="15" customHeight="1" x14ac:dyDescent="0.2">
      <c r="A34" s="823"/>
      <c r="B34" s="47" t="s">
        <v>41</v>
      </c>
      <c r="C34" s="47"/>
      <c r="D34" s="36">
        <v>2834</v>
      </c>
      <c r="E34" s="37">
        <v>2831</v>
      </c>
      <c r="F34" s="36">
        <v>2831</v>
      </c>
      <c r="G34" s="36">
        <v>3441</v>
      </c>
      <c r="H34" s="668">
        <v>3804</v>
      </c>
      <c r="I34" s="39"/>
      <c r="J34" s="40">
        <f t="shared" si="1"/>
        <v>363</v>
      </c>
      <c r="K34" s="40"/>
      <c r="L34" s="41">
        <f t="shared" si="0"/>
        <v>10.549258936355709</v>
      </c>
      <c r="M34" s="42"/>
      <c r="N34" s="42"/>
      <c r="O34" s="42"/>
      <c r="P34" s="43"/>
      <c r="Q34" s="44"/>
      <c r="R34" s="44"/>
      <c r="S34" s="45"/>
      <c r="T34" s="20"/>
      <c r="U34" s="44"/>
      <c r="V34" s="42"/>
      <c r="W34" s="43"/>
      <c r="X34" s="44"/>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row>
    <row r="35" spans="1:55" ht="15" customHeight="1" x14ac:dyDescent="0.2">
      <c r="A35" s="823"/>
      <c r="B35" s="822" t="s">
        <v>42</v>
      </c>
      <c r="C35" s="822"/>
      <c r="D35" s="36">
        <v>14545</v>
      </c>
      <c r="E35" s="37">
        <v>14380</v>
      </c>
      <c r="F35" s="36">
        <v>13380</v>
      </c>
      <c r="G35" s="36">
        <v>13774</v>
      </c>
      <c r="H35" s="668">
        <v>13833</v>
      </c>
      <c r="I35" s="39"/>
      <c r="J35" s="40">
        <f t="shared" si="1"/>
        <v>59</v>
      </c>
      <c r="K35" s="40"/>
      <c r="L35" s="41">
        <f t="shared" si="0"/>
        <v>0.42834325540874107</v>
      </c>
      <c r="M35" s="42"/>
      <c r="N35" s="42"/>
      <c r="O35" s="42"/>
      <c r="P35" s="43"/>
      <c r="Q35" s="44"/>
      <c r="R35" s="44"/>
      <c r="S35" s="45"/>
      <c r="T35" s="20"/>
      <c r="U35" s="44"/>
      <c r="V35" s="42"/>
      <c r="W35" s="43"/>
      <c r="X35" s="44"/>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row>
    <row r="36" spans="1:55" ht="15" customHeight="1" x14ac:dyDescent="0.2">
      <c r="A36" s="823"/>
      <c r="B36" s="822" t="s">
        <v>43</v>
      </c>
      <c r="C36" s="822"/>
      <c r="D36" s="36">
        <v>5388</v>
      </c>
      <c r="E36" s="37">
        <v>6370</v>
      </c>
      <c r="F36" s="36">
        <v>7040</v>
      </c>
      <c r="G36" s="36">
        <v>6635</v>
      </c>
      <c r="H36" s="668">
        <v>3241</v>
      </c>
      <c r="I36" s="39"/>
      <c r="J36" s="40">
        <f t="shared" si="1"/>
        <v>-3394</v>
      </c>
      <c r="K36" s="40"/>
      <c r="L36" s="41">
        <f t="shared" si="0"/>
        <v>-51.152976639035415</v>
      </c>
      <c r="M36" s="42"/>
      <c r="N36" s="42"/>
      <c r="O36" s="42"/>
      <c r="P36" s="43"/>
      <c r="Q36" s="44"/>
      <c r="R36" s="44"/>
      <c r="S36" s="45"/>
      <c r="T36" s="20"/>
      <c r="U36" s="44"/>
      <c r="V36" s="42"/>
      <c r="W36" s="43"/>
      <c r="X36" s="44"/>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row>
    <row r="37" spans="1:55" ht="15" customHeight="1" x14ac:dyDescent="0.2">
      <c r="A37" s="823"/>
      <c r="B37" s="822" t="s">
        <v>44</v>
      </c>
      <c r="C37" s="822"/>
      <c r="D37" s="36">
        <v>7066</v>
      </c>
      <c r="E37" s="37">
        <v>8523</v>
      </c>
      <c r="F37" s="36">
        <v>8206</v>
      </c>
      <c r="G37" s="36">
        <v>10276</v>
      </c>
      <c r="H37" s="668">
        <v>8878</v>
      </c>
      <c r="I37" s="39"/>
      <c r="J37" s="40">
        <f t="shared" si="1"/>
        <v>-1398</v>
      </c>
      <c r="K37" s="40"/>
      <c r="L37" s="41">
        <f t="shared" si="0"/>
        <v>-13.604515375632541</v>
      </c>
      <c r="M37" s="42"/>
      <c r="N37" s="42"/>
      <c r="O37" s="42"/>
      <c r="P37" s="43"/>
      <c r="Q37" s="44"/>
      <c r="R37" s="44"/>
      <c r="S37" s="45"/>
      <c r="T37" s="20"/>
      <c r="U37" s="44"/>
      <c r="V37" s="42"/>
      <c r="W37" s="43"/>
      <c r="X37" s="44"/>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row>
    <row r="38" spans="1:55" ht="15" customHeight="1" x14ac:dyDescent="0.2">
      <c r="A38" s="823"/>
      <c r="B38" s="822" t="s">
        <v>45</v>
      </c>
      <c r="C38" s="822"/>
      <c r="D38" s="36">
        <v>7641</v>
      </c>
      <c r="E38" s="37">
        <v>7115</v>
      </c>
      <c r="F38" s="36">
        <v>9497</v>
      </c>
      <c r="G38" s="36">
        <v>8592</v>
      </c>
      <c r="H38" s="668">
        <v>8049</v>
      </c>
      <c r="I38" s="39"/>
      <c r="J38" s="40">
        <f t="shared" si="1"/>
        <v>-543</v>
      </c>
      <c r="K38" s="40"/>
      <c r="L38" s="41">
        <f t="shared" si="0"/>
        <v>-6.3198324022346375</v>
      </c>
      <c r="M38" s="42"/>
      <c r="N38" s="42"/>
      <c r="O38" s="42"/>
      <c r="P38" s="43"/>
      <c r="Q38" s="44"/>
      <c r="R38" s="44"/>
      <c r="S38" s="45"/>
      <c r="T38" s="20"/>
      <c r="U38" s="44"/>
      <c r="V38" s="42"/>
      <c r="W38" s="43"/>
      <c r="X38" s="44"/>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row>
    <row r="39" spans="1:55" ht="15" customHeight="1" x14ac:dyDescent="0.2">
      <c r="A39" s="823"/>
      <c r="B39" s="822" t="s">
        <v>46</v>
      </c>
      <c r="C39" s="822"/>
      <c r="D39" s="36">
        <v>5002</v>
      </c>
      <c r="E39" s="37">
        <v>5155</v>
      </c>
      <c r="F39" s="36">
        <v>5312</v>
      </c>
      <c r="G39" s="36">
        <v>5421</v>
      </c>
      <c r="H39" s="668">
        <v>4077</v>
      </c>
      <c r="I39" s="39"/>
      <c r="J39" s="40">
        <f t="shared" si="1"/>
        <v>-1344</v>
      </c>
      <c r="K39" s="40"/>
      <c r="L39" s="41">
        <f t="shared" si="0"/>
        <v>-24.792473713337024</v>
      </c>
      <c r="M39" s="42"/>
      <c r="N39" s="42"/>
      <c r="O39" s="42"/>
      <c r="P39" s="43"/>
      <c r="Q39" s="44"/>
      <c r="R39" s="44"/>
      <c r="S39" s="45"/>
      <c r="T39" s="20"/>
      <c r="U39" s="44"/>
      <c r="V39" s="42"/>
      <c r="W39" s="43"/>
      <c r="X39" s="44"/>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row>
    <row r="40" spans="1:55" ht="15" customHeight="1" x14ac:dyDescent="0.2">
      <c r="A40" s="823"/>
      <c r="B40" s="822" t="s">
        <v>47</v>
      </c>
      <c r="C40" s="822"/>
      <c r="D40" s="36">
        <v>3310</v>
      </c>
      <c r="E40" s="37">
        <v>4538</v>
      </c>
      <c r="F40" s="36">
        <v>4513</v>
      </c>
      <c r="G40" s="36">
        <v>3500</v>
      </c>
      <c r="H40" s="668">
        <v>3156</v>
      </c>
      <c r="I40" s="39"/>
      <c r="J40" s="40">
        <f t="shared" si="1"/>
        <v>-344</v>
      </c>
      <c r="K40" s="40"/>
      <c r="L40" s="41">
        <f t="shared" si="0"/>
        <v>-9.8285714285714274</v>
      </c>
      <c r="M40" s="42"/>
      <c r="N40" s="42"/>
      <c r="O40" s="42"/>
      <c r="P40" s="43"/>
      <c r="Q40" s="44"/>
      <c r="R40" s="44"/>
      <c r="S40" s="45"/>
      <c r="T40" s="20"/>
      <c r="U40" s="44"/>
      <c r="V40" s="42"/>
      <c r="W40" s="43"/>
      <c r="X40" s="44"/>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row>
    <row r="41" spans="1:55" ht="15" customHeight="1" x14ac:dyDescent="0.2">
      <c r="A41" s="823"/>
      <c r="B41" s="822" t="s">
        <v>48</v>
      </c>
      <c r="C41" s="822"/>
      <c r="D41" s="36">
        <v>3452</v>
      </c>
      <c r="E41" s="37">
        <v>4900</v>
      </c>
      <c r="F41" s="36">
        <v>5681</v>
      </c>
      <c r="G41" s="36">
        <v>5061</v>
      </c>
      <c r="H41" s="668">
        <v>4177</v>
      </c>
      <c r="I41" s="39"/>
      <c r="J41" s="40">
        <f t="shared" si="1"/>
        <v>-884</v>
      </c>
      <c r="K41" s="40"/>
      <c r="L41" s="41">
        <f t="shared" si="0"/>
        <v>-17.466903773957714</v>
      </c>
      <c r="M41" s="42"/>
      <c r="N41" s="42"/>
      <c r="O41" s="42"/>
      <c r="P41" s="43"/>
      <c r="Q41" s="44"/>
      <c r="R41" s="44"/>
      <c r="S41" s="45"/>
      <c r="T41" s="20"/>
      <c r="U41" s="44"/>
      <c r="V41" s="42"/>
      <c r="W41" s="43"/>
      <c r="X41" s="44"/>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row>
    <row r="42" spans="1:55" ht="15" customHeight="1" x14ac:dyDescent="0.2">
      <c r="A42" s="823"/>
      <c r="B42" s="822" t="s">
        <v>49</v>
      </c>
      <c r="C42" s="822"/>
      <c r="D42" s="36">
        <v>14092</v>
      </c>
      <c r="E42" s="37">
        <v>16481</v>
      </c>
      <c r="F42" s="36">
        <v>9641</v>
      </c>
      <c r="G42" s="36">
        <v>11392</v>
      </c>
      <c r="H42" s="668">
        <v>12858</v>
      </c>
      <c r="I42" s="39"/>
      <c r="J42" s="40">
        <f t="shared" si="1"/>
        <v>1466</v>
      </c>
      <c r="K42" s="40"/>
      <c r="L42" s="41">
        <f t="shared" si="0"/>
        <v>12.868679775280899</v>
      </c>
      <c r="M42" s="42"/>
      <c r="N42" s="42"/>
      <c r="O42" s="42"/>
      <c r="P42" s="43"/>
      <c r="Q42" s="44"/>
      <c r="R42" s="44"/>
      <c r="S42" s="45"/>
      <c r="T42" s="20"/>
      <c r="U42" s="44"/>
      <c r="V42" s="42"/>
      <c r="W42" s="43"/>
      <c r="X42" s="44"/>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row>
    <row r="43" spans="1:55" ht="15" customHeight="1" x14ac:dyDescent="0.2">
      <c r="A43" s="823"/>
      <c r="B43" s="822" t="s">
        <v>50</v>
      </c>
      <c r="C43" s="822"/>
      <c r="D43" s="36">
        <v>13258</v>
      </c>
      <c r="E43" s="37">
        <v>14013</v>
      </c>
      <c r="F43" s="36">
        <v>13818</v>
      </c>
      <c r="G43" s="36">
        <v>12713</v>
      </c>
      <c r="H43" s="668">
        <v>12901</v>
      </c>
      <c r="I43" s="39"/>
      <c r="J43" s="40">
        <f t="shared" si="1"/>
        <v>188</v>
      </c>
      <c r="K43" s="40"/>
      <c r="L43" s="41">
        <f t="shared" si="0"/>
        <v>1.4788012270903799</v>
      </c>
      <c r="M43" s="42"/>
      <c r="N43" s="42"/>
      <c r="O43" s="42"/>
      <c r="P43" s="43"/>
      <c r="Q43" s="44"/>
      <c r="R43" s="44"/>
      <c r="S43" s="45"/>
      <c r="T43" s="20"/>
      <c r="U43" s="44"/>
      <c r="V43" s="42"/>
      <c r="W43" s="43"/>
      <c r="X43" s="44"/>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row>
    <row r="44" spans="1:55" ht="15" customHeight="1" x14ac:dyDescent="0.2">
      <c r="A44" s="823"/>
      <c r="B44" s="822" t="s">
        <v>51</v>
      </c>
      <c r="C44" s="822"/>
      <c r="D44" s="36">
        <v>7139</v>
      </c>
      <c r="E44" s="37">
        <v>8247</v>
      </c>
      <c r="F44" s="36">
        <v>8278</v>
      </c>
      <c r="G44" s="36">
        <v>8404</v>
      </c>
      <c r="H44" s="668">
        <v>7678</v>
      </c>
      <c r="I44" s="39"/>
      <c r="J44" s="40">
        <f t="shared" si="1"/>
        <v>-726</v>
      </c>
      <c r="K44" s="40"/>
      <c r="L44" s="41">
        <f t="shared" si="0"/>
        <v>-8.6387434554973819</v>
      </c>
      <c r="M44" s="42"/>
      <c r="N44" s="42"/>
      <c r="O44" s="42"/>
      <c r="P44" s="43"/>
      <c r="Q44" s="44"/>
      <c r="R44" s="44"/>
      <c r="S44" s="45"/>
      <c r="T44" s="20"/>
      <c r="U44" s="44"/>
      <c r="V44" s="42"/>
      <c r="W44" s="43"/>
      <c r="X44" s="44"/>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row>
    <row r="45" spans="1:55" ht="15" customHeight="1" x14ac:dyDescent="0.2">
      <c r="A45" s="823"/>
      <c r="B45" s="822" t="s">
        <v>52</v>
      </c>
      <c r="C45" s="822"/>
      <c r="D45" s="36">
        <v>19682</v>
      </c>
      <c r="E45" s="37">
        <v>22234</v>
      </c>
      <c r="F45" s="36">
        <v>25266</v>
      </c>
      <c r="G45" s="36">
        <v>24205</v>
      </c>
      <c r="H45" s="668">
        <v>15158</v>
      </c>
      <c r="I45" s="39"/>
      <c r="J45" s="40">
        <f t="shared" si="1"/>
        <v>-9047</v>
      </c>
      <c r="K45" s="40"/>
      <c r="L45" s="41">
        <f t="shared" si="0"/>
        <v>-37.376575087791778</v>
      </c>
      <c r="M45" s="42"/>
      <c r="N45" s="42"/>
      <c r="O45" s="42"/>
      <c r="P45" s="43"/>
      <c r="Q45" s="44"/>
      <c r="R45" s="44"/>
      <c r="S45" s="45"/>
      <c r="T45" s="20"/>
      <c r="U45" s="44"/>
      <c r="V45" s="42"/>
      <c r="W45" s="43"/>
      <c r="X45" s="44"/>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row>
    <row r="46" spans="1:55" ht="15" customHeight="1" x14ac:dyDescent="0.2">
      <c r="A46" s="823"/>
      <c r="B46" s="822" t="s">
        <v>53</v>
      </c>
      <c r="C46" s="822"/>
      <c r="D46" s="36">
        <v>16344</v>
      </c>
      <c r="E46" s="37">
        <v>21078</v>
      </c>
      <c r="F46" s="36">
        <v>21266</v>
      </c>
      <c r="G46" s="36">
        <v>18348</v>
      </c>
      <c r="H46" s="668">
        <v>15498</v>
      </c>
      <c r="I46" s="39"/>
      <c r="J46" s="40">
        <f t="shared" si="1"/>
        <v>-2850</v>
      </c>
      <c r="K46" s="40"/>
      <c r="L46" s="41">
        <f t="shared" si="0"/>
        <v>-15.53302812295618</v>
      </c>
      <c r="M46" s="42"/>
      <c r="N46" s="42"/>
      <c r="O46" s="42"/>
      <c r="P46" s="43"/>
      <c r="Q46" s="44"/>
      <c r="R46" s="44"/>
      <c r="S46" s="45"/>
      <c r="T46" s="20"/>
      <c r="U46" s="44"/>
      <c r="V46" s="42"/>
      <c r="W46" s="43"/>
      <c r="X46" s="44"/>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row>
    <row r="47" spans="1:55" ht="15" customHeight="1" x14ac:dyDescent="0.2">
      <c r="A47" s="823"/>
      <c r="B47" s="822" t="s">
        <v>54</v>
      </c>
      <c r="C47" s="822"/>
      <c r="D47" s="36">
        <v>3719</v>
      </c>
      <c r="E47" s="37">
        <v>3619</v>
      </c>
      <c r="F47" s="36">
        <v>3112</v>
      </c>
      <c r="G47" s="36">
        <v>3112</v>
      </c>
      <c r="H47" s="668">
        <v>2188</v>
      </c>
      <c r="I47" s="39"/>
      <c r="J47" s="40">
        <f t="shared" si="1"/>
        <v>-924</v>
      </c>
      <c r="K47" s="40"/>
      <c r="L47" s="41">
        <f t="shared" si="0"/>
        <v>-29.691516709511568</v>
      </c>
      <c r="M47" s="42"/>
      <c r="N47" s="42"/>
      <c r="O47" s="42"/>
      <c r="P47" s="43"/>
      <c r="Q47" s="44"/>
      <c r="R47" s="44"/>
      <c r="S47" s="45"/>
      <c r="T47" s="20"/>
      <c r="U47" s="44"/>
      <c r="V47" s="42"/>
      <c r="W47" s="43"/>
      <c r="X47" s="44"/>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row>
    <row r="48" spans="1:55" s="553" customFormat="1" ht="30" customHeight="1" x14ac:dyDescent="0.2">
      <c r="A48" s="172" t="s">
        <v>55</v>
      </c>
      <c r="B48" s="134"/>
      <c r="C48" s="134"/>
      <c r="D48" s="664">
        <v>12189</v>
      </c>
      <c r="E48" s="850">
        <v>12821</v>
      </c>
      <c r="F48" s="850">
        <v>11999</v>
      </c>
      <c r="G48" s="850">
        <v>10761</v>
      </c>
      <c r="H48" s="31">
        <v>11326</v>
      </c>
      <c r="I48" s="136"/>
      <c r="J48" s="821">
        <f>H48-G48</f>
        <v>565</v>
      </c>
      <c r="K48" s="821"/>
      <c r="L48" s="851">
        <f>(J48/G48)*100</f>
        <v>5.250441408791005</v>
      </c>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row>
    <row r="49" spans="1:55" s="553" customFormat="1" ht="30" customHeight="1" x14ac:dyDescent="0.2">
      <c r="A49" s="403" t="s">
        <v>56</v>
      </c>
      <c r="B49" s="415"/>
      <c r="C49" s="415"/>
      <c r="D49" s="330">
        <v>40070</v>
      </c>
      <c r="E49" s="330">
        <v>21989</v>
      </c>
      <c r="F49" s="330">
        <v>22966</v>
      </c>
      <c r="G49" s="330">
        <v>21338</v>
      </c>
      <c r="H49" s="842">
        <v>28534</v>
      </c>
      <c r="I49" s="606"/>
      <c r="J49" s="330">
        <f>H49-G49</f>
        <v>7196</v>
      </c>
      <c r="K49" s="330"/>
      <c r="L49" s="852">
        <f>(J49/G49)*100</f>
        <v>33.723872902802512</v>
      </c>
      <c r="M49" s="9"/>
      <c r="N49" s="9"/>
      <c r="O49" s="9"/>
      <c r="P49" s="9"/>
      <c r="Q49" s="9"/>
      <c r="R49" s="9"/>
      <c r="S49" s="9"/>
      <c r="T49" s="9"/>
      <c r="U49" s="9"/>
      <c r="V49" s="10"/>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row>
    <row r="50" spans="1:55" x14ac:dyDescent="0.2">
      <c r="A50" s="16"/>
      <c r="B50" s="17"/>
      <c r="C50" s="17"/>
      <c r="D50" s="17"/>
      <c r="E50" s="49"/>
      <c r="F50" s="49"/>
      <c r="G50" s="49"/>
      <c r="H50" s="60"/>
      <c r="I50" s="49"/>
      <c r="J50" s="50"/>
      <c r="K50" s="50"/>
      <c r="L50" s="61"/>
      <c r="M50" s="20"/>
      <c r="N50" s="20"/>
      <c r="O50" s="20"/>
      <c r="P50" s="20"/>
      <c r="Q50" s="20"/>
      <c r="R50" s="20"/>
      <c r="S50" s="20"/>
      <c r="T50" s="20"/>
      <c r="U50" s="20"/>
      <c r="V50" s="21"/>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row>
    <row r="51" spans="1:55" x14ac:dyDescent="0.2">
      <c r="A51" s="16" t="s">
        <v>57</v>
      </c>
      <c r="B51" s="17"/>
      <c r="C51" s="17"/>
      <c r="D51" s="17"/>
      <c r="E51" s="49"/>
      <c r="F51" s="49"/>
      <c r="G51" s="49"/>
      <c r="H51" s="60"/>
      <c r="I51" s="49"/>
      <c r="J51" s="50"/>
      <c r="K51" s="50"/>
      <c r="L51" s="61"/>
      <c r="M51" s="20"/>
      <c r="N51" s="20"/>
      <c r="O51" s="20"/>
      <c r="P51" s="20"/>
      <c r="Q51" s="20"/>
      <c r="R51" s="20"/>
      <c r="S51" s="20"/>
      <c r="T51" s="20"/>
      <c r="U51" s="20"/>
      <c r="V51" s="21"/>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row>
    <row r="52" spans="1:55" x14ac:dyDescent="0.2">
      <c r="A52" s="16" t="s">
        <v>58</v>
      </c>
      <c r="B52" s="17"/>
      <c r="C52" s="17"/>
      <c r="D52" s="17"/>
      <c r="E52" s="49"/>
      <c r="F52" s="49"/>
      <c r="G52" s="49"/>
      <c r="H52" s="60"/>
      <c r="I52" s="49"/>
      <c r="J52" s="50"/>
      <c r="K52" s="50"/>
      <c r="L52" s="61"/>
      <c r="M52" s="20"/>
      <c r="N52" s="20"/>
      <c r="O52" s="20"/>
      <c r="P52" s="20"/>
      <c r="Q52" s="20"/>
      <c r="R52" s="20"/>
      <c r="S52" s="20"/>
      <c r="T52" s="20"/>
      <c r="U52" s="20"/>
      <c r="V52" s="21"/>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row>
    <row r="53" spans="1:55" x14ac:dyDescent="0.2">
      <c r="A53" s="16" t="s">
        <v>59</v>
      </c>
      <c r="B53" s="17"/>
      <c r="C53" s="17"/>
      <c r="D53" s="17"/>
      <c r="E53" s="49"/>
      <c r="F53" s="49"/>
      <c r="G53" s="49"/>
      <c r="H53" s="60"/>
      <c r="I53" s="49"/>
      <c r="J53" s="50"/>
      <c r="K53" s="50"/>
      <c r="L53" s="61"/>
      <c r="M53" s="20"/>
      <c r="N53" s="20"/>
      <c r="O53" s="20"/>
      <c r="P53" s="20"/>
      <c r="Q53" s="20"/>
      <c r="R53" s="20"/>
      <c r="S53" s="20"/>
      <c r="T53" s="20"/>
      <c r="U53" s="20"/>
      <c r="V53" s="21"/>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row>
    <row r="54" spans="1:55" x14ac:dyDescent="0.2">
      <c r="A54" s="54"/>
      <c r="B54" s="55"/>
      <c r="C54" s="55"/>
      <c r="D54" s="55"/>
      <c r="E54" s="56"/>
      <c r="F54" s="56"/>
      <c r="G54" s="56"/>
      <c r="H54" s="57"/>
      <c r="I54" s="56"/>
      <c r="J54" s="58"/>
      <c r="K54" s="58"/>
      <c r="L54" s="59"/>
      <c r="M54" s="20"/>
      <c r="N54" s="20"/>
      <c r="O54" s="20"/>
      <c r="P54" s="20"/>
      <c r="Q54" s="20"/>
      <c r="R54" s="20"/>
      <c r="S54" s="20"/>
      <c r="T54" s="20"/>
      <c r="U54" s="20"/>
      <c r="V54" s="21"/>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row>
    <row r="55" spans="1:55" x14ac:dyDescent="0.2">
      <c r="A55" s="20"/>
      <c r="B55" s="20"/>
      <c r="C55" s="20"/>
      <c r="D55" s="20"/>
      <c r="E55" s="62"/>
      <c r="F55" s="62"/>
      <c r="G55" s="62"/>
      <c r="H55" s="63"/>
      <c r="I55" s="62"/>
      <c r="J55" s="29"/>
      <c r="K55" s="29"/>
      <c r="L55" s="29"/>
      <c r="M55" s="20"/>
      <c r="N55" s="20"/>
      <c r="O55" s="20"/>
      <c r="P55" s="20"/>
      <c r="Q55" s="20"/>
      <c r="R55" s="20"/>
      <c r="S55" s="20"/>
      <c r="T55" s="20"/>
      <c r="U55" s="20"/>
      <c r="V55" s="21"/>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row>
    <row r="56" spans="1:55" x14ac:dyDescent="0.2">
      <c r="A56" s="20"/>
      <c r="B56" s="20"/>
      <c r="C56" s="20"/>
      <c r="D56" s="20"/>
      <c r="E56" s="62"/>
      <c r="F56" s="62"/>
      <c r="G56" s="62"/>
      <c r="H56" s="63"/>
      <c r="I56" s="62"/>
      <c r="J56" s="29"/>
      <c r="K56" s="29"/>
      <c r="L56" s="29"/>
      <c r="M56" s="20"/>
      <c r="N56" s="20"/>
      <c r="O56" s="20"/>
      <c r="P56" s="20"/>
      <c r="Q56" s="20"/>
      <c r="R56" s="20"/>
      <c r="S56" s="20"/>
      <c r="T56" s="20"/>
      <c r="U56" s="20"/>
      <c r="V56" s="21"/>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row>
    <row r="57" spans="1:55" x14ac:dyDescent="0.2">
      <c r="A57" s="20"/>
      <c r="B57" s="20"/>
      <c r="C57" s="20"/>
      <c r="D57" s="20"/>
      <c r="E57" s="62"/>
      <c r="F57" s="62"/>
      <c r="G57" s="62"/>
      <c r="H57" s="63"/>
      <c r="I57" s="62"/>
      <c r="J57" s="29"/>
      <c r="K57" s="29"/>
      <c r="L57" s="29"/>
      <c r="M57" s="20"/>
      <c r="N57" s="20"/>
      <c r="O57" s="20"/>
      <c r="P57" s="20"/>
      <c r="Q57" s="20"/>
      <c r="R57" s="20"/>
      <c r="S57" s="20"/>
      <c r="T57" s="20"/>
      <c r="U57" s="20"/>
      <c r="V57" s="21"/>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row>
    <row r="58" spans="1:55" x14ac:dyDescent="0.2">
      <c r="A58" s="20"/>
      <c r="B58" s="20"/>
      <c r="C58" s="20"/>
      <c r="D58" s="20"/>
      <c r="E58" s="62"/>
      <c r="F58" s="62"/>
      <c r="G58" s="62"/>
      <c r="H58" s="63"/>
      <c r="I58" s="62"/>
      <c r="J58" s="29"/>
      <c r="K58" s="29"/>
      <c r="L58" s="29"/>
      <c r="M58" s="20"/>
      <c r="N58" s="20"/>
      <c r="O58" s="20"/>
      <c r="P58" s="20"/>
      <c r="Q58" s="20"/>
      <c r="R58" s="20"/>
      <c r="S58" s="20"/>
      <c r="T58" s="20"/>
      <c r="U58" s="20"/>
      <c r="V58" s="21"/>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row>
    <row r="59" spans="1:55" x14ac:dyDescent="0.2">
      <c r="A59" s="20"/>
      <c r="B59" s="20"/>
      <c r="C59" s="20"/>
      <c r="D59" s="20"/>
      <c r="E59" s="62"/>
      <c r="F59" s="62"/>
      <c r="G59" s="62"/>
      <c r="H59" s="63"/>
      <c r="I59" s="62"/>
      <c r="J59" s="29"/>
      <c r="K59" s="29"/>
      <c r="L59" s="29"/>
      <c r="M59" s="20"/>
      <c r="N59" s="20"/>
      <c r="O59" s="20"/>
      <c r="P59" s="20"/>
      <c r="Q59" s="20"/>
      <c r="R59" s="20"/>
      <c r="S59" s="20"/>
      <c r="T59" s="20"/>
      <c r="U59" s="20"/>
      <c r="V59" s="21"/>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row>
    <row r="60" spans="1:55" x14ac:dyDescent="0.2">
      <c r="A60" s="20"/>
      <c r="B60" s="20"/>
      <c r="C60" s="20"/>
      <c r="D60" s="20"/>
      <c r="E60" s="62"/>
      <c r="F60" s="62"/>
      <c r="G60" s="62"/>
      <c r="H60" s="63"/>
      <c r="I60" s="62"/>
      <c r="J60" s="29"/>
      <c r="K60" s="29"/>
      <c r="L60" s="29"/>
      <c r="M60" s="20"/>
      <c r="N60" s="20"/>
      <c r="O60" s="20"/>
      <c r="P60" s="20"/>
      <c r="Q60" s="20"/>
      <c r="R60" s="20"/>
      <c r="S60" s="20"/>
      <c r="T60" s="20"/>
      <c r="U60" s="20"/>
      <c r="V60" s="21"/>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row>
    <row r="61" spans="1:55" x14ac:dyDescent="0.2">
      <c r="A61" s="20"/>
      <c r="B61" s="20"/>
      <c r="C61" s="20"/>
      <c r="D61" s="20"/>
      <c r="E61" s="62"/>
      <c r="F61" s="62"/>
      <c r="G61" s="62"/>
      <c r="H61" s="63"/>
      <c r="I61" s="62"/>
      <c r="J61" s="29"/>
      <c r="K61" s="29"/>
      <c r="L61" s="29"/>
      <c r="M61" s="20"/>
      <c r="N61" s="20"/>
      <c r="O61" s="20"/>
      <c r="P61" s="20"/>
      <c r="Q61" s="20"/>
      <c r="R61" s="20"/>
      <c r="S61" s="20"/>
      <c r="T61" s="20"/>
      <c r="U61" s="20"/>
      <c r="V61" s="21"/>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row>
    <row r="62" spans="1:55" x14ac:dyDescent="0.2">
      <c r="A62" s="20"/>
      <c r="B62" s="20"/>
      <c r="C62" s="20"/>
      <c r="D62" s="20"/>
      <c r="E62" s="62"/>
      <c r="F62" s="62"/>
      <c r="G62" s="62"/>
      <c r="H62" s="63"/>
      <c r="I62" s="62"/>
      <c r="J62" s="29"/>
      <c r="K62" s="29"/>
      <c r="L62" s="29"/>
      <c r="M62" s="20"/>
      <c r="N62" s="20"/>
      <c r="O62" s="20"/>
      <c r="P62" s="20"/>
      <c r="Q62" s="20"/>
      <c r="R62" s="20"/>
      <c r="S62" s="20"/>
      <c r="T62" s="20"/>
      <c r="U62" s="20"/>
      <c r="V62" s="21"/>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row>
    <row r="63" spans="1:55" x14ac:dyDescent="0.2">
      <c r="A63" s="20"/>
      <c r="B63" s="20"/>
      <c r="C63" s="20"/>
      <c r="D63" s="20"/>
      <c r="E63" s="62"/>
      <c r="F63" s="62"/>
      <c r="G63" s="62"/>
      <c r="H63" s="63"/>
      <c r="I63" s="62"/>
      <c r="J63" s="29"/>
      <c r="K63" s="29"/>
      <c r="L63" s="29"/>
      <c r="M63" s="20"/>
      <c r="N63" s="20"/>
      <c r="O63" s="20"/>
      <c r="P63" s="20"/>
      <c r="Q63" s="20"/>
      <c r="R63" s="20"/>
      <c r="S63" s="20"/>
      <c r="T63" s="20"/>
      <c r="U63" s="20"/>
      <c r="V63" s="21"/>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row>
    <row r="64" spans="1:55" x14ac:dyDescent="0.2">
      <c r="A64" s="20"/>
      <c r="B64" s="20"/>
      <c r="C64" s="20"/>
      <c r="D64" s="20"/>
      <c r="E64" s="62"/>
      <c r="F64" s="62"/>
      <c r="G64" s="62"/>
      <c r="H64" s="63"/>
      <c r="I64" s="62"/>
      <c r="J64" s="29"/>
      <c r="K64" s="29"/>
      <c r="L64" s="29"/>
      <c r="M64" s="20"/>
      <c r="N64" s="20"/>
      <c r="O64" s="20"/>
      <c r="P64" s="20"/>
      <c r="Q64" s="20"/>
      <c r="R64" s="20"/>
      <c r="S64" s="20"/>
      <c r="T64" s="20"/>
      <c r="U64" s="20"/>
      <c r="V64" s="21"/>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row>
    <row r="65" spans="1:55" x14ac:dyDescent="0.2">
      <c r="A65" s="20"/>
      <c r="B65" s="20"/>
      <c r="C65" s="20"/>
      <c r="D65" s="20"/>
      <c r="E65" s="62"/>
      <c r="F65" s="62"/>
      <c r="G65" s="62"/>
      <c r="H65" s="63"/>
      <c r="I65" s="62"/>
      <c r="J65" s="29"/>
      <c r="K65" s="29"/>
      <c r="L65" s="29"/>
      <c r="M65" s="20"/>
      <c r="N65" s="20"/>
      <c r="O65" s="20"/>
      <c r="P65" s="20"/>
      <c r="Q65" s="20"/>
      <c r="R65" s="20"/>
      <c r="S65" s="20"/>
      <c r="T65" s="20"/>
      <c r="U65" s="20"/>
      <c r="V65" s="21"/>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row>
    <row r="66" spans="1:55" x14ac:dyDescent="0.2">
      <c r="A66" s="20"/>
      <c r="B66" s="20"/>
      <c r="C66" s="20"/>
      <c r="D66" s="20"/>
      <c r="E66" s="62"/>
      <c r="F66" s="62"/>
      <c r="G66" s="62"/>
      <c r="H66" s="63"/>
      <c r="I66" s="62"/>
      <c r="J66" s="29"/>
      <c r="K66" s="29"/>
      <c r="L66" s="29"/>
      <c r="M66" s="20"/>
      <c r="N66" s="20"/>
      <c r="O66" s="20"/>
      <c r="P66" s="20"/>
      <c r="Q66" s="20"/>
      <c r="R66" s="20"/>
      <c r="S66" s="20"/>
      <c r="T66" s="20"/>
      <c r="U66" s="20"/>
      <c r="V66" s="21"/>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row>
    <row r="67" spans="1:55" x14ac:dyDescent="0.2">
      <c r="A67" s="20"/>
      <c r="B67" s="20"/>
      <c r="C67" s="20"/>
      <c r="D67" s="20"/>
      <c r="E67" s="62"/>
      <c r="F67" s="62"/>
      <c r="G67" s="62"/>
      <c r="H67" s="63"/>
      <c r="I67" s="62"/>
      <c r="J67" s="29"/>
      <c r="K67" s="29"/>
      <c r="L67" s="29"/>
      <c r="M67" s="20"/>
      <c r="N67" s="20"/>
      <c r="O67" s="20"/>
      <c r="P67" s="20"/>
      <c r="Q67" s="20"/>
      <c r="R67" s="20"/>
      <c r="S67" s="20"/>
      <c r="T67" s="20"/>
      <c r="U67" s="20"/>
      <c r="V67" s="21"/>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row>
    <row r="68" spans="1:55" x14ac:dyDescent="0.2">
      <c r="A68" s="20"/>
      <c r="B68" s="20"/>
      <c r="C68" s="20"/>
      <c r="D68" s="20"/>
      <c r="E68" s="62"/>
      <c r="F68" s="62"/>
      <c r="G68" s="62"/>
      <c r="H68" s="63"/>
      <c r="I68" s="62"/>
      <c r="J68" s="29"/>
      <c r="K68" s="29"/>
      <c r="L68" s="29"/>
      <c r="M68" s="20"/>
      <c r="N68" s="20"/>
      <c r="O68" s="20"/>
      <c r="P68" s="20"/>
      <c r="Q68" s="20"/>
      <c r="R68" s="20"/>
      <c r="S68" s="20"/>
      <c r="T68" s="20"/>
      <c r="U68" s="20"/>
      <c r="V68" s="21"/>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row>
    <row r="69" spans="1:55" x14ac:dyDescent="0.2">
      <c r="A69" s="20"/>
      <c r="B69" s="20"/>
      <c r="C69" s="20"/>
      <c r="D69" s="20"/>
      <c r="E69" s="62"/>
      <c r="F69" s="62"/>
      <c r="G69" s="62"/>
      <c r="H69" s="63"/>
      <c r="I69" s="62"/>
      <c r="J69" s="29"/>
      <c r="K69" s="29"/>
      <c r="L69" s="29"/>
      <c r="M69" s="20"/>
      <c r="N69" s="20"/>
      <c r="O69" s="20"/>
      <c r="P69" s="20"/>
      <c r="Q69" s="20"/>
      <c r="R69" s="20"/>
      <c r="S69" s="20"/>
      <c r="T69" s="20"/>
      <c r="U69" s="20"/>
      <c r="V69" s="21"/>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row>
    <row r="70" spans="1:55" x14ac:dyDescent="0.2">
      <c r="A70" s="20"/>
      <c r="B70" s="20"/>
      <c r="C70" s="20"/>
      <c r="D70" s="20"/>
      <c r="E70" s="62"/>
      <c r="F70" s="62"/>
      <c r="G70" s="62"/>
      <c r="H70" s="63"/>
      <c r="I70" s="62"/>
      <c r="J70" s="29"/>
      <c r="K70" s="29"/>
      <c r="L70" s="29"/>
      <c r="M70" s="20"/>
      <c r="N70" s="20"/>
      <c r="O70" s="20"/>
      <c r="P70" s="20"/>
      <c r="Q70" s="20"/>
      <c r="R70" s="20"/>
      <c r="S70" s="20"/>
      <c r="T70" s="20"/>
      <c r="U70" s="20"/>
      <c r="V70" s="21"/>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row>
    <row r="71" spans="1:55" x14ac:dyDescent="0.2">
      <c r="A71" s="20"/>
      <c r="B71" s="20"/>
      <c r="C71" s="20"/>
      <c r="D71" s="20"/>
      <c r="E71" s="62"/>
      <c r="F71" s="62"/>
      <c r="G71" s="62"/>
      <c r="H71" s="63"/>
      <c r="I71" s="62"/>
      <c r="J71" s="29"/>
      <c r="K71" s="29"/>
      <c r="L71" s="29"/>
      <c r="M71" s="20"/>
      <c r="N71" s="20"/>
      <c r="O71" s="20"/>
      <c r="P71" s="20"/>
      <c r="Q71" s="20"/>
      <c r="R71" s="20"/>
      <c r="S71" s="20"/>
      <c r="T71" s="20"/>
      <c r="U71" s="20"/>
      <c r="V71" s="21"/>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row>
    <row r="72" spans="1:55" x14ac:dyDescent="0.2">
      <c r="A72" s="20"/>
      <c r="B72" s="20"/>
      <c r="C72" s="20"/>
      <c r="D72" s="20"/>
      <c r="E72" s="62"/>
      <c r="F72" s="62"/>
      <c r="G72" s="62"/>
      <c r="H72" s="63"/>
      <c r="I72" s="62"/>
      <c r="J72" s="29"/>
      <c r="K72" s="29"/>
      <c r="L72" s="29"/>
      <c r="M72" s="20"/>
      <c r="N72" s="20"/>
      <c r="O72" s="20"/>
      <c r="P72" s="20"/>
      <c r="Q72" s="20"/>
      <c r="R72" s="20"/>
      <c r="S72" s="20"/>
      <c r="T72" s="20"/>
      <c r="U72" s="20"/>
      <c r="V72" s="21"/>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row>
    <row r="73" spans="1:55" x14ac:dyDescent="0.2">
      <c r="A73" s="20"/>
      <c r="B73" s="20"/>
      <c r="C73" s="20"/>
      <c r="D73" s="20"/>
      <c r="E73" s="62"/>
      <c r="F73" s="62"/>
      <c r="G73" s="62"/>
      <c r="H73" s="63"/>
      <c r="I73" s="62"/>
      <c r="J73" s="29"/>
      <c r="K73" s="29"/>
      <c r="L73" s="29"/>
      <c r="M73" s="20"/>
      <c r="N73" s="20"/>
      <c r="O73" s="20"/>
      <c r="P73" s="20"/>
      <c r="Q73" s="20"/>
      <c r="R73" s="20"/>
      <c r="S73" s="20"/>
      <c r="T73" s="20"/>
      <c r="U73" s="20"/>
      <c r="V73" s="21"/>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row>
    <row r="74" spans="1:55" x14ac:dyDescent="0.2">
      <c r="A74" s="20"/>
      <c r="B74" s="20"/>
      <c r="C74" s="20"/>
      <c r="D74" s="20"/>
      <c r="E74" s="556"/>
      <c r="F74" s="556"/>
      <c r="G74" s="556"/>
      <c r="H74" s="63"/>
      <c r="I74" s="556"/>
      <c r="J74" s="29"/>
      <c r="K74" s="29"/>
      <c r="L74" s="29"/>
      <c r="M74" s="20"/>
      <c r="N74" s="20"/>
      <c r="O74" s="20"/>
      <c r="P74" s="20"/>
      <c r="Q74" s="20"/>
      <c r="R74" s="20"/>
      <c r="S74" s="20"/>
      <c r="T74" s="20"/>
      <c r="U74" s="20"/>
      <c r="V74" s="21"/>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row>
    <row r="75" spans="1:55" x14ac:dyDescent="0.2">
      <c r="A75" s="20"/>
      <c r="B75" s="20"/>
      <c r="C75" s="20"/>
      <c r="D75" s="20"/>
      <c r="E75" s="556"/>
      <c r="F75" s="556"/>
      <c r="G75" s="556"/>
      <c r="H75" s="63"/>
      <c r="I75" s="556"/>
      <c r="J75" s="29"/>
      <c r="K75" s="29"/>
      <c r="L75" s="29"/>
      <c r="M75" s="20"/>
      <c r="N75" s="20"/>
      <c r="O75" s="20"/>
      <c r="P75" s="20"/>
      <c r="Q75" s="20"/>
      <c r="R75" s="20"/>
      <c r="S75" s="20"/>
      <c r="T75" s="20"/>
      <c r="U75" s="20"/>
      <c r="V75" s="21"/>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row>
    <row r="76" spans="1:55" x14ac:dyDescent="0.2">
      <c r="A76" s="20"/>
      <c r="B76" s="20"/>
      <c r="C76" s="20"/>
      <c r="D76" s="20"/>
      <c r="E76" s="556"/>
      <c r="F76" s="556"/>
      <c r="G76" s="556"/>
      <c r="H76" s="63"/>
      <c r="I76" s="556"/>
      <c r="J76" s="29"/>
      <c r="K76" s="29"/>
      <c r="L76" s="29"/>
      <c r="M76" s="20"/>
      <c r="N76" s="20"/>
      <c r="O76" s="20"/>
      <c r="P76" s="20"/>
      <c r="Q76" s="20"/>
      <c r="R76" s="20"/>
      <c r="S76" s="20"/>
      <c r="T76" s="20"/>
      <c r="U76" s="20"/>
      <c r="V76" s="21"/>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row>
    <row r="77" spans="1:55" x14ac:dyDescent="0.2">
      <c r="A77" s="20"/>
      <c r="B77" s="20"/>
      <c r="C77" s="20"/>
      <c r="D77" s="20"/>
      <c r="E77" s="556"/>
      <c r="F77" s="556"/>
      <c r="G77" s="556"/>
      <c r="H77" s="63"/>
      <c r="I77" s="556"/>
      <c r="J77" s="29"/>
      <c r="K77" s="29"/>
      <c r="L77" s="29"/>
      <c r="M77" s="20"/>
      <c r="N77" s="20"/>
      <c r="O77" s="20"/>
      <c r="P77" s="20"/>
      <c r="Q77" s="20"/>
      <c r="R77" s="20"/>
      <c r="S77" s="20"/>
      <c r="T77" s="20"/>
      <c r="U77" s="20"/>
      <c r="V77" s="21"/>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row>
    <row r="78" spans="1:55" x14ac:dyDescent="0.2">
      <c r="A78" s="20"/>
      <c r="B78" s="20"/>
      <c r="C78" s="20"/>
      <c r="D78" s="20"/>
      <c r="E78" s="556"/>
      <c r="F78" s="556"/>
      <c r="G78" s="556"/>
      <c r="H78" s="63"/>
      <c r="I78" s="556"/>
      <c r="J78" s="29"/>
      <c r="K78" s="29"/>
      <c r="L78" s="29"/>
      <c r="M78" s="20"/>
      <c r="N78" s="20"/>
      <c r="O78" s="20"/>
      <c r="P78" s="20"/>
      <c r="Q78" s="20"/>
      <c r="R78" s="20"/>
      <c r="S78" s="20"/>
      <c r="T78" s="20"/>
      <c r="U78" s="20"/>
      <c r="V78" s="21"/>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row>
    <row r="79" spans="1:55" x14ac:dyDescent="0.2">
      <c r="A79" s="20"/>
      <c r="B79" s="20"/>
      <c r="C79" s="20"/>
      <c r="D79" s="20"/>
      <c r="E79" s="556"/>
      <c r="F79" s="556"/>
      <c r="G79" s="556"/>
      <c r="H79" s="63"/>
      <c r="I79" s="556"/>
      <c r="J79" s="29"/>
      <c r="K79" s="29"/>
      <c r="L79" s="29"/>
      <c r="M79" s="20"/>
      <c r="N79" s="20"/>
      <c r="O79" s="20"/>
      <c r="P79" s="20"/>
      <c r="Q79" s="20"/>
      <c r="R79" s="20"/>
      <c r="S79" s="20"/>
      <c r="T79" s="20"/>
      <c r="U79" s="20"/>
      <c r="V79" s="21"/>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row>
    <row r="80" spans="1:55" x14ac:dyDescent="0.2">
      <c r="A80" s="20"/>
      <c r="B80" s="20"/>
      <c r="C80" s="20"/>
      <c r="D80" s="20"/>
      <c r="E80" s="556"/>
      <c r="F80" s="556"/>
      <c r="G80" s="556"/>
      <c r="H80" s="63"/>
      <c r="I80" s="556"/>
      <c r="J80" s="29"/>
      <c r="K80" s="29"/>
      <c r="L80" s="29"/>
      <c r="M80" s="20"/>
      <c r="N80" s="20"/>
      <c r="O80" s="20"/>
      <c r="P80" s="20"/>
      <c r="Q80" s="20"/>
      <c r="R80" s="20"/>
      <c r="S80" s="20"/>
      <c r="T80" s="20"/>
      <c r="U80" s="20"/>
      <c r="V80" s="21"/>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row>
    <row r="81" spans="1:55" x14ac:dyDescent="0.2">
      <c r="A81" s="20"/>
      <c r="B81" s="20"/>
      <c r="C81" s="20"/>
      <c r="D81" s="20"/>
      <c r="E81" s="556"/>
      <c r="F81" s="556"/>
      <c r="G81" s="556"/>
      <c r="H81" s="63"/>
      <c r="I81" s="556"/>
      <c r="J81" s="29"/>
      <c r="K81" s="29"/>
      <c r="L81" s="29"/>
      <c r="M81" s="20"/>
      <c r="N81" s="20"/>
      <c r="O81" s="20"/>
      <c r="P81" s="20"/>
      <c r="Q81" s="20"/>
      <c r="R81" s="20"/>
      <c r="S81" s="20"/>
      <c r="T81" s="20"/>
      <c r="U81" s="20"/>
      <c r="V81" s="21"/>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row>
    <row r="82" spans="1:55" x14ac:dyDescent="0.2">
      <c r="A82" s="20"/>
      <c r="B82" s="20"/>
      <c r="C82" s="20"/>
      <c r="D82" s="20"/>
      <c r="E82" s="556"/>
      <c r="F82" s="556"/>
      <c r="G82" s="556"/>
      <c r="H82" s="63"/>
      <c r="I82" s="556"/>
      <c r="J82" s="29"/>
      <c r="K82" s="29"/>
      <c r="L82" s="29"/>
      <c r="M82" s="20"/>
      <c r="N82" s="20"/>
      <c r="O82" s="20"/>
      <c r="P82" s="20"/>
      <c r="Q82" s="20"/>
      <c r="R82" s="20"/>
      <c r="S82" s="20"/>
      <c r="T82" s="20"/>
      <c r="U82" s="20"/>
      <c r="V82" s="21"/>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row>
    <row r="83" spans="1:55" x14ac:dyDescent="0.2">
      <c r="A83" s="20"/>
      <c r="B83" s="20"/>
      <c r="C83" s="20"/>
      <c r="D83" s="20"/>
      <c r="E83" s="556"/>
      <c r="F83" s="556"/>
      <c r="G83" s="556"/>
      <c r="H83" s="63"/>
      <c r="I83" s="556"/>
      <c r="J83" s="29"/>
      <c r="K83" s="29"/>
      <c r="L83" s="29"/>
      <c r="M83" s="20"/>
      <c r="N83" s="20"/>
      <c r="O83" s="20"/>
      <c r="P83" s="20"/>
      <c r="Q83" s="20"/>
      <c r="R83" s="20"/>
      <c r="S83" s="20"/>
      <c r="T83" s="20"/>
      <c r="U83" s="20"/>
      <c r="V83" s="21"/>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row>
    <row r="84" spans="1:55" x14ac:dyDescent="0.2">
      <c r="A84" s="20"/>
      <c r="B84" s="20"/>
      <c r="C84" s="20"/>
      <c r="D84" s="20"/>
      <c r="E84" s="556"/>
      <c r="F84" s="556"/>
      <c r="G84" s="556"/>
      <c r="H84" s="63"/>
      <c r="I84" s="556"/>
      <c r="J84" s="29"/>
      <c r="K84" s="29"/>
      <c r="L84" s="29"/>
      <c r="M84" s="20"/>
      <c r="N84" s="20"/>
      <c r="O84" s="20"/>
      <c r="P84" s="20"/>
      <c r="Q84" s="20"/>
      <c r="R84" s="20"/>
      <c r="S84" s="20"/>
      <c r="T84" s="20"/>
      <c r="U84" s="20"/>
      <c r="V84" s="21"/>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row>
    <row r="85" spans="1:55" x14ac:dyDescent="0.2">
      <c r="A85" s="20"/>
      <c r="B85" s="20"/>
      <c r="C85" s="20"/>
      <c r="D85" s="20"/>
      <c r="E85" s="556"/>
      <c r="F85" s="556"/>
      <c r="G85" s="556"/>
      <c r="H85" s="63"/>
      <c r="I85" s="556"/>
      <c r="J85" s="29"/>
      <c r="K85" s="29"/>
      <c r="L85" s="29"/>
      <c r="M85" s="20"/>
      <c r="N85" s="20"/>
      <c r="O85" s="20"/>
      <c r="P85" s="20"/>
      <c r="Q85" s="20"/>
      <c r="R85" s="20"/>
      <c r="S85" s="20"/>
      <c r="T85" s="20"/>
      <c r="U85" s="20"/>
      <c r="V85" s="21"/>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row>
    <row r="86" spans="1:55" x14ac:dyDescent="0.2">
      <c r="A86" s="20"/>
      <c r="B86" s="20"/>
      <c r="C86" s="20"/>
      <c r="D86" s="20"/>
      <c r="E86" s="556"/>
      <c r="F86" s="556"/>
      <c r="G86" s="556"/>
      <c r="H86" s="63"/>
      <c r="I86" s="556"/>
      <c r="J86" s="29"/>
      <c r="K86" s="29"/>
      <c r="L86" s="29"/>
      <c r="M86" s="20"/>
      <c r="N86" s="20"/>
      <c r="O86" s="20"/>
      <c r="P86" s="20"/>
      <c r="Q86" s="20"/>
      <c r="R86" s="20"/>
      <c r="S86" s="20"/>
      <c r="T86" s="20"/>
      <c r="U86" s="20"/>
      <c r="V86" s="21"/>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row>
    <row r="87" spans="1:55" x14ac:dyDescent="0.2">
      <c r="A87" s="20"/>
      <c r="B87" s="20"/>
      <c r="C87" s="20"/>
      <c r="D87" s="20"/>
      <c r="E87" s="556"/>
      <c r="F87" s="556"/>
      <c r="G87" s="556"/>
      <c r="H87" s="63"/>
      <c r="I87" s="556"/>
      <c r="J87" s="29"/>
      <c r="K87" s="29"/>
      <c r="L87" s="29"/>
      <c r="M87" s="20"/>
      <c r="N87" s="20"/>
      <c r="O87" s="20"/>
      <c r="P87" s="20"/>
      <c r="Q87" s="20"/>
      <c r="R87" s="20"/>
      <c r="S87" s="20"/>
      <c r="T87" s="20"/>
      <c r="U87" s="20"/>
      <c r="V87" s="21"/>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row>
    <row r="88" spans="1:55" x14ac:dyDescent="0.2">
      <c r="A88" s="20"/>
      <c r="B88" s="20"/>
      <c r="C88" s="20"/>
      <c r="D88" s="20"/>
      <c r="E88" s="556"/>
      <c r="F88" s="556"/>
      <c r="G88" s="556"/>
      <c r="H88" s="63"/>
      <c r="I88" s="556"/>
      <c r="J88" s="29"/>
      <c r="K88" s="29"/>
      <c r="L88" s="29"/>
      <c r="M88" s="20"/>
      <c r="N88" s="20"/>
      <c r="O88" s="20"/>
      <c r="P88" s="20"/>
      <c r="Q88" s="20"/>
      <c r="R88" s="20"/>
      <c r="S88" s="20"/>
      <c r="T88" s="20"/>
      <c r="U88" s="20"/>
      <c r="V88" s="21"/>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row>
    <row r="89" spans="1:55" x14ac:dyDescent="0.2">
      <c r="A89" s="20"/>
      <c r="B89" s="20"/>
      <c r="C89" s="20"/>
      <c r="D89" s="20"/>
      <c r="E89" s="556"/>
      <c r="F89" s="556"/>
      <c r="G89" s="556"/>
      <c r="H89" s="63"/>
      <c r="I89" s="556"/>
      <c r="J89" s="29"/>
      <c r="K89" s="29"/>
      <c r="L89" s="29"/>
      <c r="M89" s="20"/>
      <c r="N89" s="20"/>
      <c r="O89" s="20"/>
      <c r="P89" s="20"/>
      <c r="Q89" s="20"/>
      <c r="R89" s="20"/>
      <c r="S89" s="20"/>
      <c r="T89" s="20"/>
      <c r="U89" s="20"/>
      <c r="V89" s="21"/>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row>
    <row r="90" spans="1:55" x14ac:dyDescent="0.2">
      <c r="A90" s="20"/>
      <c r="B90" s="20"/>
      <c r="C90" s="20"/>
      <c r="D90" s="20"/>
      <c r="E90" s="556"/>
      <c r="F90" s="556"/>
      <c r="G90" s="556"/>
      <c r="H90" s="63"/>
      <c r="I90" s="556"/>
      <c r="J90" s="29"/>
      <c r="K90" s="29"/>
      <c r="L90" s="29"/>
      <c r="M90" s="20"/>
      <c r="N90" s="20"/>
      <c r="O90" s="20"/>
      <c r="P90" s="20"/>
      <c r="Q90" s="20"/>
      <c r="R90" s="20"/>
      <c r="S90" s="20"/>
      <c r="T90" s="20"/>
      <c r="U90" s="20"/>
      <c r="V90" s="21"/>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row>
    <row r="91" spans="1:55" x14ac:dyDescent="0.2">
      <c r="A91" s="20"/>
      <c r="B91" s="20"/>
      <c r="C91" s="20"/>
      <c r="D91" s="20"/>
      <c r="E91" s="556"/>
      <c r="F91" s="556"/>
      <c r="G91" s="556"/>
      <c r="H91" s="63"/>
      <c r="I91" s="556"/>
      <c r="J91" s="29"/>
      <c r="K91" s="29"/>
      <c r="L91" s="29"/>
      <c r="M91" s="20"/>
      <c r="N91" s="20"/>
      <c r="O91" s="20"/>
      <c r="P91" s="20"/>
      <c r="Q91" s="20"/>
      <c r="R91" s="20"/>
      <c r="S91" s="20"/>
      <c r="T91" s="20"/>
      <c r="U91" s="20"/>
      <c r="V91" s="21"/>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row>
    <row r="92" spans="1:55" x14ac:dyDescent="0.2">
      <c r="A92" s="20"/>
      <c r="B92" s="20"/>
      <c r="C92" s="20"/>
      <c r="D92" s="20"/>
      <c r="E92" s="556"/>
      <c r="F92" s="556"/>
      <c r="G92" s="556"/>
      <c r="H92" s="63"/>
      <c r="I92" s="556"/>
      <c r="J92" s="29"/>
      <c r="K92" s="29"/>
      <c r="L92" s="29"/>
      <c r="M92" s="20"/>
      <c r="N92" s="20"/>
      <c r="O92" s="20"/>
      <c r="P92" s="20"/>
      <c r="Q92" s="20"/>
      <c r="R92" s="20"/>
      <c r="S92" s="20"/>
      <c r="T92" s="20"/>
      <c r="U92" s="20"/>
      <c r="V92" s="21"/>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row>
    <row r="93" spans="1:55" x14ac:dyDescent="0.2">
      <c r="A93" s="20"/>
      <c r="B93" s="20"/>
      <c r="C93" s="20"/>
      <c r="D93" s="20"/>
      <c r="E93" s="556"/>
      <c r="F93" s="556"/>
      <c r="G93" s="556"/>
      <c r="H93" s="63"/>
      <c r="I93" s="556"/>
      <c r="J93" s="29"/>
      <c r="K93" s="29"/>
      <c r="L93" s="29"/>
      <c r="M93" s="20"/>
      <c r="N93" s="20"/>
      <c r="O93" s="20"/>
      <c r="P93" s="20"/>
      <c r="Q93" s="20"/>
      <c r="R93" s="20"/>
      <c r="S93" s="20"/>
      <c r="T93" s="20"/>
      <c r="U93" s="20"/>
      <c r="V93" s="21"/>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row>
    <row r="94" spans="1:55" x14ac:dyDescent="0.2">
      <c r="A94" s="20"/>
      <c r="B94" s="20"/>
      <c r="C94" s="20"/>
      <c r="D94" s="20"/>
      <c r="E94" s="556"/>
      <c r="F94" s="556"/>
      <c r="G94" s="556"/>
      <c r="H94" s="63"/>
      <c r="I94" s="556"/>
      <c r="J94" s="29"/>
      <c r="K94" s="29"/>
      <c r="L94" s="29"/>
      <c r="M94" s="20"/>
      <c r="N94" s="20"/>
      <c r="O94" s="20"/>
      <c r="P94" s="20"/>
      <c r="Q94" s="20"/>
      <c r="R94" s="20"/>
      <c r="S94" s="20"/>
      <c r="T94" s="20"/>
      <c r="U94" s="20"/>
      <c r="V94" s="21"/>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row>
    <row r="95" spans="1:55" x14ac:dyDescent="0.2">
      <c r="A95" s="20"/>
      <c r="B95" s="20"/>
      <c r="C95" s="20"/>
      <c r="D95" s="20"/>
      <c r="E95" s="556"/>
      <c r="F95" s="556"/>
      <c r="G95" s="556"/>
      <c r="H95" s="63"/>
      <c r="I95" s="556"/>
      <c r="J95" s="29"/>
      <c r="K95" s="29"/>
      <c r="L95" s="29"/>
      <c r="M95" s="20"/>
      <c r="N95" s="20"/>
      <c r="O95" s="20"/>
      <c r="P95" s="20"/>
      <c r="Q95" s="20"/>
      <c r="R95" s="20"/>
      <c r="S95" s="20"/>
      <c r="T95" s="20"/>
      <c r="U95" s="20"/>
      <c r="V95" s="21"/>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row>
    <row r="96" spans="1:55" x14ac:dyDescent="0.2">
      <c r="A96" s="20"/>
      <c r="B96" s="20"/>
      <c r="C96" s="20"/>
      <c r="D96" s="20"/>
      <c r="E96" s="556"/>
      <c r="F96" s="556"/>
      <c r="G96" s="556"/>
      <c r="H96" s="63"/>
      <c r="I96" s="556"/>
      <c r="J96" s="29"/>
      <c r="K96" s="29"/>
      <c r="L96" s="29"/>
      <c r="M96" s="20"/>
      <c r="N96" s="20"/>
      <c r="O96" s="20"/>
      <c r="P96" s="20"/>
      <c r="Q96" s="20"/>
      <c r="R96" s="20"/>
      <c r="S96" s="20"/>
      <c r="T96" s="20"/>
      <c r="U96" s="20"/>
      <c r="V96" s="21"/>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row>
    <row r="97" spans="1:55" x14ac:dyDescent="0.2">
      <c r="A97" s="20"/>
      <c r="B97" s="20"/>
      <c r="C97" s="20"/>
      <c r="D97" s="20"/>
      <c r="E97" s="556"/>
      <c r="F97" s="556"/>
      <c r="G97" s="556"/>
      <c r="H97" s="63"/>
      <c r="I97" s="556"/>
      <c r="J97" s="29"/>
      <c r="K97" s="29"/>
      <c r="L97" s="29"/>
      <c r="M97" s="20"/>
      <c r="N97" s="20"/>
      <c r="O97" s="20"/>
      <c r="P97" s="20"/>
      <c r="Q97" s="20"/>
      <c r="R97" s="20"/>
      <c r="S97" s="20"/>
      <c r="T97" s="20"/>
      <c r="U97" s="20"/>
      <c r="V97" s="21"/>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row>
    <row r="98" spans="1:55" x14ac:dyDescent="0.2">
      <c r="A98" s="20"/>
      <c r="B98" s="20"/>
      <c r="C98" s="20"/>
      <c r="D98" s="20"/>
      <c r="E98" s="556"/>
      <c r="F98" s="556"/>
      <c r="G98" s="556"/>
      <c r="H98" s="63"/>
      <c r="I98" s="556"/>
      <c r="J98" s="29"/>
      <c r="K98" s="29"/>
      <c r="L98" s="29"/>
      <c r="M98" s="20"/>
      <c r="N98" s="20"/>
      <c r="O98" s="20"/>
      <c r="P98" s="20"/>
      <c r="Q98" s="20"/>
      <c r="R98" s="20"/>
      <c r="S98" s="20"/>
      <c r="T98" s="20"/>
      <c r="U98" s="20"/>
      <c r="V98" s="21"/>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row>
    <row r="99" spans="1:55" x14ac:dyDescent="0.2">
      <c r="A99" s="20"/>
      <c r="B99" s="20"/>
      <c r="C99" s="20"/>
      <c r="D99" s="20"/>
      <c r="E99" s="556"/>
      <c r="F99" s="556"/>
      <c r="G99" s="556"/>
      <c r="H99" s="63"/>
      <c r="I99" s="556"/>
      <c r="J99" s="29"/>
      <c r="K99" s="29"/>
      <c r="L99" s="29"/>
      <c r="M99" s="20"/>
      <c r="N99" s="20"/>
      <c r="O99" s="20"/>
      <c r="P99" s="20"/>
      <c r="Q99" s="20"/>
      <c r="R99" s="20"/>
      <c r="S99" s="20"/>
      <c r="T99" s="20"/>
      <c r="U99" s="20"/>
      <c r="V99" s="21"/>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row>
    <row r="100" spans="1:55" x14ac:dyDescent="0.2">
      <c r="A100" s="20"/>
      <c r="B100" s="20"/>
      <c r="C100" s="20"/>
      <c r="D100" s="20"/>
      <c r="E100" s="556"/>
      <c r="F100" s="556"/>
      <c r="G100" s="556"/>
      <c r="H100" s="63"/>
      <c r="I100" s="556"/>
      <c r="J100" s="29"/>
      <c r="K100" s="29"/>
      <c r="L100" s="29"/>
      <c r="M100" s="20"/>
      <c r="N100" s="20"/>
      <c r="O100" s="20"/>
      <c r="P100" s="20"/>
      <c r="Q100" s="20"/>
      <c r="R100" s="20"/>
      <c r="S100" s="20"/>
      <c r="T100" s="20"/>
      <c r="U100" s="20"/>
      <c r="V100" s="21"/>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row>
    <row r="101" spans="1:55" x14ac:dyDescent="0.2">
      <c r="A101" s="20"/>
      <c r="B101" s="20"/>
      <c r="C101" s="20"/>
      <c r="D101" s="20"/>
      <c r="E101" s="556"/>
      <c r="F101" s="556"/>
      <c r="G101" s="556"/>
      <c r="H101" s="63"/>
      <c r="I101" s="556"/>
      <c r="J101" s="29"/>
      <c r="K101" s="29"/>
      <c r="L101" s="29"/>
      <c r="M101" s="20"/>
      <c r="N101" s="20"/>
      <c r="O101" s="20"/>
      <c r="P101" s="20"/>
      <c r="Q101" s="20"/>
      <c r="R101" s="20"/>
      <c r="S101" s="20"/>
      <c r="T101" s="20"/>
      <c r="U101" s="20"/>
      <c r="V101" s="21"/>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row>
    <row r="102" spans="1:55" x14ac:dyDescent="0.2">
      <c r="A102" s="20"/>
      <c r="B102" s="20"/>
      <c r="C102" s="20"/>
      <c r="D102" s="20"/>
      <c r="E102" s="556"/>
      <c r="F102" s="556"/>
      <c r="G102" s="556"/>
      <c r="H102" s="63"/>
      <c r="I102" s="556"/>
      <c r="J102" s="29"/>
      <c r="K102" s="29"/>
      <c r="L102" s="29"/>
      <c r="M102" s="20"/>
      <c r="N102" s="20"/>
      <c r="O102" s="20"/>
      <c r="P102" s="20"/>
      <c r="Q102" s="20"/>
      <c r="R102" s="20"/>
      <c r="S102" s="20"/>
      <c r="T102" s="20"/>
      <c r="U102" s="20"/>
      <c r="V102" s="21"/>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row>
    <row r="103" spans="1:55" x14ac:dyDescent="0.2">
      <c r="A103" s="20"/>
      <c r="B103" s="20"/>
      <c r="C103" s="20"/>
      <c r="D103" s="20"/>
      <c r="E103" s="556"/>
      <c r="F103" s="556"/>
      <c r="G103" s="556"/>
      <c r="H103" s="63"/>
      <c r="I103" s="556"/>
      <c r="J103" s="29"/>
      <c r="K103" s="29"/>
      <c r="L103" s="29"/>
      <c r="M103" s="20"/>
      <c r="N103" s="20"/>
      <c r="O103" s="20"/>
      <c r="P103" s="20"/>
      <c r="Q103" s="20"/>
      <c r="R103" s="20"/>
      <c r="S103" s="20"/>
      <c r="T103" s="20"/>
      <c r="U103" s="20"/>
      <c r="V103" s="21"/>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row>
    <row r="104" spans="1:55" x14ac:dyDescent="0.2">
      <c r="A104" s="20"/>
      <c r="B104" s="20"/>
      <c r="C104" s="20"/>
      <c r="D104" s="20"/>
      <c r="E104" s="556"/>
      <c r="F104" s="556"/>
      <c r="G104" s="556"/>
      <c r="H104" s="63"/>
      <c r="I104" s="556"/>
      <c r="J104" s="29"/>
      <c r="K104" s="29"/>
      <c r="L104" s="29"/>
      <c r="M104" s="20"/>
      <c r="N104" s="20"/>
      <c r="O104" s="20"/>
      <c r="P104" s="20"/>
      <c r="Q104" s="20"/>
      <c r="R104" s="20"/>
      <c r="S104" s="20"/>
      <c r="T104" s="20"/>
      <c r="U104" s="20"/>
      <c r="V104" s="21"/>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row>
    <row r="105" spans="1:55" x14ac:dyDescent="0.2">
      <c r="A105" s="20"/>
      <c r="B105" s="20"/>
      <c r="C105" s="20"/>
      <c r="D105" s="20"/>
      <c r="E105" s="556"/>
      <c r="F105" s="556"/>
      <c r="G105" s="556"/>
      <c r="H105" s="63"/>
      <c r="I105" s="556"/>
      <c r="J105" s="29"/>
      <c r="K105" s="29"/>
      <c r="L105" s="29"/>
      <c r="M105" s="20"/>
      <c r="N105" s="20"/>
      <c r="O105" s="20"/>
      <c r="P105" s="20"/>
      <c r="Q105" s="20"/>
      <c r="R105" s="20"/>
      <c r="S105" s="20"/>
      <c r="T105" s="20"/>
      <c r="U105" s="20"/>
      <c r="V105" s="21"/>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row>
    <row r="106" spans="1:55" x14ac:dyDescent="0.2">
      <c r="A106" s="20"/>
      <c r="B106" s="20"/>
      <c r="C106" s="20"/>
      <c r="D106" s="20"/>
      <c r="E106" s="556"/>
      <c r="F106" s="556"/>
      <c r="G106" s="556"/>
      <c r="H106" s="63"/>
      <c r="I106" s="556"/>
      <c r="J106" s="29"/>
      <c r="K106" s="29"/>
      <c r="L106" s="29"/>
      <c r="M106" s="20"/>
      <c r="N106" s="20"/>
      <c r="O106" s="20"/>
      <c r="P106" s="20"/>
      <c r="Q106" s="20"/>
      <c r="R106" s="20"/>
      <c r="S106" s="20"/>
      <c r="T106" s="20"/>
      <c r="U106" s="20"/>
      <c r="V106" s="21"/>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row>
    <row r="107" spans="1:55" x14ac:dyDescent="0.2">
      <c r="A107" s="20"/>
      <c r="B107" s="20"/>
      <c r="C107" s="20"/>
      <c r="D107" s="20"/>
      <c r="E107" s="556"/>
      <c r="F107" s="556"/>
      <c r="G107" s="556"/>
      <c r="H107" s="63"/>
      <c r="I107" s="556"/>
      <c r="J107" s="29"/>
      <c r="K107" s="29"/>
      <c r="L107" s="29"/>
      <c r="M107" s="20"/>
      <c r="N107" s="20"/>
      <c r="O107" s="20"/>
      <c r="P107" s="20"/>
      <c r="Q107" s="20"/>
      <c r="R107" s="20"/>
      <c r="S107" s="20"/>
      <c r="T107" s="20"/>
      <c r="U107" s="20"/>
      <c r="V107" s="21"/>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row>
    <row r="108" spans="1:55" x14ac:dyDescent="0.2">
      <c r="A108" s="20"/>
      <c r="B108" s="20"/>
      <c r="C108" s="20"/>
      <c r="D108" s="20"/>
      <c r="E108" s="556"/>
      <c r="F108" s="556"/>
      <c r="G108" s="556"/>
      <c r="H108" s="63"/>
      <c r="I108" s="556"/>
      <c r="J108" s="29"/>
      <c r="K108" s="29"/>
      <c r="L108" s="29"/>
      <c r="M108" s="20"/>
      <c r="N108" s="20"/>
      <c r="O108" s="20"/>
      <c r="P108" s="20"/>
      <c r="Q108" s="20"/>
      <c r="R108" s="20"/>
      <c r="S108" s="20"/>
      <c r="T108" s="20"/>
      <c r="U108" s="20"/>
      <c r="V108" s="21"/>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row>
    <row r="109" spans="1:55" x14ac:dyDescent="0.2">
      <c r="A109" s="20"/>
      <c r="B109" s="20"/>
      <c r="C109" s="20"/>
      <c r="D109" s="20"/>
      <c r="E109" s="556"/>
      <c r="F109" s="556"/>
      <c r="G109" s="556"/>
      <c r="H109" s="63"/>
      <c r="I109" s="556"/>
      <c r="J109" s="29"/>
      <c r="K109" s="29"/>
      <c r="L109" s="29"/>
      <c r="M109" s="20"/>
      <c r="N109" s="20"/>
      <c r="O109" s="20"/>
      <c r="P109" s="20"/>
      <c r="Q109" s="20"/>
      <c r="R109" s="20"/>
      <c r="S109" s="20"/>
      <c r="T109" s="20"/>
      <c r="U109" s="20"/>
      <c r="V109" s="21"/>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row>
    <row r="110" spans="1:55" x14ac:dyDescent="0.2">
      <c r="A110" s="20"/>
      <c r="B110" s="20"/>
      <c r="C110" s="20"/>
      <c r="D110" s="20"/>
      <c r="E110" s="556"/>
      <c r="F110" s="556"/>
      <c r="G110" s="556"/>
      <c r="H110" s="63"/>
      <c r="I110" s="556"/>
      <c r="J110" s="29"/>
      <c r="K110" s="29"/>
      <c r="L110" s="29"/>
      <c r="M110" s="20"/>
      <c r="N110" s="20"/>
      <c r="O110" s="20"/>
      <c r="P110" s="20"/>
      <c r="Q110" s="20"/>
      <c r="R110" s="20"/>
      <c r="S110" s="20"/>
      <c r="T110" s="20"/>
      <c r="U110" s="20"/>
      <c r="V110" s="21"/>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row>
    <row r="111" spans="1:55" x14ac:dyDescent="0.2">
      <c r="A111" s="20"/>
      <c r="B111" s="20"/>
      <c r="C111" s="20"/>
      <c r="D111" s="20"/>
      <c r="E111" s="556"/>
      <c r="F111" s="556"/>
      <c r="G111" s="556"/>
      <c r="H111" s="63"/>
      <c r="I111" s="556"/>
      <c r="J111" s="29"/>
      <c r="K111" s="29"/>
      <c r="L111" s="29"/>
      <c r="M111" s="20"/>
      <c r="N111" s="20"/>
      <c r="O111" s="20"/>
      <c r="P111" s="20"/>
      <c r="Q111" s="20"/>
      <c r="R111" s="20"/>
      <c r="S111" s="20"/>
      <c r="T111" s="20"/>
      <c r="U111" s="20"/>
      <c r="V111" s="21"/>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row>
    <row r="112" spans="1:55" x14ac:dyDescent="0.2">
      <c r="A112" s="20"/>
      <c r="B112" s="20"/>
      <c r="C112" s="20"/>
      <c r="D112" s="20"/>
      <c r="E112" s="556"/>
      <c r="F112" s="556"/>
      <c r="G112" s="556"/>
      <c r="H112" s="63"/>
      <c r="I112" s="556"/>
      <c r="J112" s="29"/>
      <c r="K112" s="29"/>
      <c r="L112" s="29"/>
      <c r="M112" s="20"/>
      <c r="N112" s="20"/>
      <c r="O112" s="20"/>
      <c r="P112" s="20"/>
      <c r="Q112" s="20"/>
      <c r="R112" s="20"/>
      <c r="S112" s="20"/>
      <c r="T112" s="20"/>
      <c r="U112" s="20"/>
      <c r="V112" s="21"/>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row>
    <row r="113" spans="1:55" x14ac:dyDescent="0.2">
      <c r="A113" s="20"/>
      <c r="B113" s="20"/>
      <c r="C113" s="20"/>
      <c r="D113" s="20"/>
      <c r="E113" s="556"/>
      <c r="F113" s="556"/>
      <c r="G113" s="556"/>
      <c r="H113" s="63"/>
      <c r="I113" s="556"/>
      <c r="J113" s="29"/>
      <c r="K113" s="29"/>
      <c r="L113" s="29"/>
      <c r="M113" s="20"/>
      <c r="N113" s="20"/>
      <c r="O113" s="20"/>
      <c r="P113" s="20"/>
      <c r="Q113" s="20"/>
      <c r="R113" s="20"/>
      <c r="S113" s="20"/>
      <c r="T113" s="20"/>
      <c r="U113" s="20"/>
      <c r="V113" s="21"/>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row>
    <row r="114" spans="1:55" x14ac:dyDescent="0.2">
      <c r="A114" s="20"/>
      <c r="B114" s="20"/>
      <c r="C114" s="20"/>
      <c r="D114" s="20"/>
      <c r="E114" s="556"/>
      <c r="F114" s="556"/>
      <c r="G114" s="556"/>
      <c r="H114" s="63"/>
      <c r="I114" s="556"/>
      <c r="J114" s="29"/>
      <c r="K114" s="29"/>
      <c r="L114" s="29"/>
      <c r="M114" s="20"/>
      <c r="N114" s="20"/>
      <c r="O114" s="20"/>
      <c r="P114" s="20"/>
      <c r="Q114" s="20"/>
      <c r="R114" s="20"/>
      <c r="S114" s="20"/>
      <c r="T114" s="20"/>
      <c r="U114" s="20"/>
      <c r="V114" s="21"/>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row>
    <row r="115" spans="1:55" x14ac:dyDescent="0.2">
      <c r="A115" s="20"/>
      <c r="B115" s="20"/>
      <c r="C115" s="20"/>
      <c r="D115" s="20"/>
      <c r="E115" s="556"/>
      <c r="F115" s="556"/>
      <c r="G115" s="556"/>
      <c r="H115" s="63"/>
      <c r="I115" s="556"/>
      <c r="J115" s="29"/>
      <c r="K115" s="29"/>
      <c r="L115" s="29"/>
      <c r="M115" s="20"/>
      <c r="N115" s="20"/>
      <c r="O115" s="20"/>
      <c r="P115" s="20"/>
      <c r="Q115" s="20"/>
      <c r="R115" s="20"/>
      <c r="S115" s="20"/>
      <c r="T115" s="20"/>
      <c r="U115" s="20"/>
      <c r="V115" s="21"/>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row>
    <row r="116" spans="1:55" x14ac:dyDescent="0.2">
      <c r="A116" s="20"/>
      <c r="B116" s="20"/>
      <c r="C116" s="20"/>
      <c r="D116" s="20"/>
      <c r="E116" s="556"/>
      <c r="F116" s="556"/>
      <c r="G116" s="556"/>
      <c r="H116" s="63"/>
      <c r="I116" s="556"/>
      <c r="J116" s="29"/>
      <c r="K116" s="29"/>
      <c r="L116" s="29"/>
      <c r="M116" s="20"/>
      <c r="N116" s="20"/>
      <c r="O116" s="20"/>
      <c r="P116" s="20"/>
      <c r="Q116" s="20"/>
      <c r="R116" s="20"/>
      <c r="S116" s="20"/>
      <c r="T116" s="20"/>
      <c r="U116" s="20"/>
      <c r="V116" s="21"/>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row>
    <row r="117" spans="1:55" x14ac:dyDescent="0.2">
      <c r="A117" s="20"/>
      <c r="B117" s="20"/>
      <c r="C117" s="20"/>
      <c r="D117" s="20"/>
      <c r="E117" s="556"/>
      <c r="F117" s="556"/>
      <c r="G117" s="556"/>
      <c r="H117" s="63"/>
      <c r="I117" s="556"/>
      <c r="J117" s="29"/>
      <c r="K117" s="29"/>
      <c r="L117" s="29"/>
      <c r="M117" s="20"/>
      <c r="N117" s="20"/>
      <c r="O117" s="20"/>
      <c r="P117" s="20"/>
      <c r="Q117" s="20"/>
      <c r="R117" s="20"/>
      <c r="S117" s="20"/>
      <c r="T117" s="20"/>
      <c r="U117" s="20"/>
      <c r="V117" s="21"/>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row>
    <row r="118" spans="1:55" x14ac:dyDescent="0.2">
      <c r="A118" s="20"/>
      <c r="B118" s="20"/>
      <c r="C118" s="20"/>
      <c r="D118" s="20"/>
      <c r="E118" s="556"/>
      <c r="F118" s="556"/>
      <c r="G118" s="556"/>
      <c r="H118" s="63"/>
      <c r="I118" s="556"/>
      <c r="J118" s="29"/>
      <c r="K118" s="29"/>
      <c r="L118" s="29"/>
      <c r="M118" s="20"/>
      <c r="N118" s="20"/>
      <c r="O118" s="20"/>
      <c r="P118" s="20"/>
      <c r="Q118" s="20"/>
      <c r="R118" s="20"/>
      <c r="S118" s="20"/>
      <c r="T118" s="20"/>
      <c r="U118" s="20"/>
      <c r="V118" s="21"/>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row>
    <row r="119" spans="1:55" x14ac:dyDescent="0.2">
      <c r="A119" s="20"/>
      <c r="B119" s="20"/>
      <c r="C119" s="20"/>
      <c r="D119" s="20"/>
      <c r="E119" s="556"/>
      <c r="F119" s="556"/>
      <c r="G119" s="556"/>
      <c r="H119" s="63"/>
      <c r="I119" s="556"/>
      <c r="J119" s="29"/>
      <c r="K119" s="29"/>
      <c r="L119" s="29"/>
      <c r="M119" s="20"/>
      <c r="N119" s="20"/>
      <c r="O119" s="20"/>
      <c r="P119" s="20"/>
      <c r="Q119" s="20"/>
      <c r="R119" s="20"/>
      <c r="S119" s="20"/>
      <c r="T119" s="20"/>
      <c r="U119" s="20"/>
      <c r="V119" s="21"/>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row>
    <row r="120" spans="1:55" x14ac:dyDescent="0.2">
      <c r="A120" s="20"/>
      <c r="B120" s="20"/>
      <c r="C120" s="20"/>
      <c r="D120" s="20"/>
      <c r="E120" s="556"/>
      <c r="F120" s="556"/>
      <c r="G120" s="556"/>
      <c r="H120" s="63"/>
      <c r="I120" s="556"/>
      <c r="J120" s="29"/>
      <c r="K120" s="29"/>
      <c r="L120" s="29"/>
      <c r="M120" s="20"/>
      <c r="N120" s="20"/>
      <c r="O120" s="20"/>
      <c r="P120" s="20"/>
      <c r="Q120" s="20"/>
      <c r="R120" s="20"/>
      <c r="S120" s="20"/>
      <c r="T120" s="20"/>
      <c r="U120" s="20"/>
      <c r="V120" s="21"/>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row>
    <row r="121" spans="1:55" x14ac:dyDescent="0.2">
      <c r="A121" s="20"/>
      <c r="B121" s="20"/>
      <c r="C121" s="20"/>
      <c r="D121" s="20"/>
      <c r="E121" s="556"/>
      <c r="F121" s="556"/>
      <c r="G121" s="556"/>
      <c r="H121" s="63"/>
      <c r="I121" s="556"/>
      <c r="J121" s="29"/>
      <c r="K121" s="29"/>
      <c r="L121" s="29"/>
      <c r="M121" s="20"/>
      <c r="N121" s="20"/>
      <c r="O121" s="20"/>
      <c r="P121" s="20"/>
      <c r="Q121" s="20"/>
      <c r="R121" s="20"/>
      <c r="S121" s="20"/>
      <c r="T121" s="20"/>
      <c r="U121" s="20"/>
      <c r="V121" s="21"/>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row>
    <row r="122" spans="1:55" x14ac:dyDescent="0.2">
      <c r="A122" s="20"/>
      <c r="B122" s="20"/>
      <c r="C122" s="20"/>
      <c r="D122" s="20"/>
      <c r="E122" s="556"/>
      <c r="F122" s="556"/>
      <c r="G122" s="556"/>
      <c r="H122" s="63"/>
      <c r="I122" s="556"/>
      <c r="J122" s="29"/>
      <c r="K122" s="29"/>
      <c r="L122" s="29"/>
      <c r="M122" s="20"/>
      <c r="N122" s="20"/>
      <c r="O122" s="20"/>
      <c r="P122" s="20"/>
      <c r="Q122" s="20"/>
      <c r="R122" s="20"/>
      <c r="S122" s="20"/>
      <c r="T122" s="20"/>
      <c r="U122" s="20"/>
      <c r="V122" s="21"/>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row>
    <row r="123" spans="1:55" x14ac:dyDescent="0.2">
      <c r="A123" s="20"/>
      <c r="B123" s="20"/>
      <c r="C123" s="20"/>
      <c r="D123" s="20"/>
      <c r="E123" s="556"/>
      <c r="F123" s="556"/>
      <c r="G123" s="556"/>
      <c r="H123" s="63"/>
      <c r="I123" s="556"/>
      <c r="J123" s="29"/>
      <c r="K123" s="29"/>
      <c r="L123" s="29"/>
      <c r="M123" s="20"/>
      <c r="N123" s="20"/>
      <c r="O123" s="20"/>
      <c r="P123" s="20"/>
      <c r="Q123" s="20"/>
      <c r="R123" s="20"/>
      <c r="S123" s="20"/>
      <c r="T123" s="20"/>
      <c r="U123" s="20"/>
      <c r="V123" s="21"/>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row>
    <row r="124" spans="1:55" x14ac:dyDescent="0.2">
      <c r="A124" s="20"/>
      <c r="B124" s="20"/>
      <c r="C124" s="20"/>
      <c r="D124" s="20"/>
      <c r="E124" s="556"/>
      <c r="F124" s="556"/>
      <c r="G124" s="556"/>
      <c r="H124" s="63"/>
      <c r="I124" s="556"/>
      <c r="J124" s="29"/>
      <c r="K124" s="29"/>
      <c r="L124" s="29"/>
      <c r="M124" s="20"/>
      <c r="N124" s="20"/>
      <c r="O124" s="20"/>
      <c r="P124" s="20"/>
      <c r="Q124" s="20"/>
      <c r="R124" s="20"/>
      <c r="S124" s="20"/>
      <c r="T124" s="20"/>
      <c r="U124" s="20"/>
      <c r="V124" s="21"/>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row>
    <row r="125" spans="1:55" x14ac:dyDescent="0.2">
      <c r="A125" s="20"/>
      <c r="B125" s="20"/>
      <c r="C125" s="20"/>
      <c r="D125" s="20"/>
      <c r="E125" s="556"/>
      <c r="F125" s="556"/>
      <c r="G125" s="556"/>
      <c r="H125" s="63"/>
      <c r="I125" s="556"/>
      <c r="J125" s="29"/>
      <c r="K125" s="29"/>
      <c r="L125" s="29"/>
      <c r="M125" s="20"/>
      <c r="N125" s="20"/>
      <c r="O125" s="20"/>
      <c r="P125" s="20"/>
      <c r="Q125" s="20"/>
      <c r="R125" s="20"/>
      <c r="S125" s="20"/>
      <c r="T125" s="20"/>
      <c r="U125" s="20"/>
      <c r="V125" s="21"/>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row>
    <row r="126" spans="1:55" x14ac:dyDescent="0.2">
      <c r="A126" s="20"/>
      <c r="B126" s="20"/>
      <c r="C126" s="20"/>
      <c r="D126" s="20"/>
      <c r="E126" s="556"/>
      <c r="F126" s="556"/>
      <c r="G126" s="556"/>
      <c r="H126" s="63"/>
      <c r="I126" s="556"/>
      <c r="J126" s="29"/>
      <c r="K126" s="29"/>
      <c r="L126" s="29"/>
      <c r="M126" s="20"/>
      <c r="N126" s="20"/>
      <c r="O126" s="20"/>
      <c r="P126" s="20"/>
      <c r="Q126" s="20"/>
      <c r="R126" s="20"/>
      <c r="S126" s="20"/>
      <c r="T126" s="20"/>
      <c r="U126" s="20"/>
      <c r="V126" s="21"/>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row>
  </sheetData>
  <mergeCells count="3">
    <mergeCell ref="D3:H3"/>
    <mergeCell ref="A5:B5"/>
    <mergeCell ref="A2:K2"/>
  </mergeCells>
  <hyperlinks>
    <hyperlink ref="B1" location="CONTENTS!B15" display="Contents"/>
  </hyperlinks>
  <printOptions horizontalCentered="1" verticalCentered="1"/>
  <pageMargins left="0.70866141732283472" right="0.70866141732283472" top="0.47244094488188981" bottom="0.47244094488188981" header="0.31496062992125984" footer="0.27559055118110237"/>
  <pageSetup paperSize="9" scale="61"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sheetPr>
  <dimension ref="A1:DG1746"/>
  <sheetViews>
    <sheetView zoomScale="106" zoomScaleNormal="106" zoomScaleSheetLayoutView="40" workbookViewId="0">
      <pane xSplit="2" ySplit="6" topLeftCell="R85"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8" style="458" customWidth="1"/>
    <col min="2" max="2" width="30.85546875" style="458" customWidth="1"/>
    <col min="3" max="9" width="15.5703125" style="458" customWidth="1"/>
    <col min="10" max="10" width="11.140625" style="458" customWidth="1"/>
    <col min="11" max="11" width="10.5703125" style="458" hidden="1" customWidth="1"/>
    <col min="12" max="12" width="10.5703125" style="458" customWidth="1"/>
    <col min="13" max="18" width="15.5703125" style="458" customWidth="1"/>
    <col min="19" max="19" width="14.7109375" style="458" customWidth="1"/>
    <col min="20" max="20" width="2" style="458" hidden="1" customWidth="1"/>
    <col min="21" max="28" width="15.5703125" style="458" customWidth="1"/>
    <col min="29" max="111" width="9.140625" style="445"/>
    <col min="112" max="16384" width="9.140625" style="458"/>
  </cols>
  <sheetData>
    <row r="1" spans="1:111" s="451" customFormat="1" ht="21" customHeight="1" x14ac:dyDescent="0.2">
      <c r="A1" s="11" t="s">
        <v>0</v>
      </c>
      <c r="B1" s="448" t="s">
        <v>1</v>
      </c>
      <c r="C1" s="449"/>
      <c r="D1" s="12"/>
      <c r="E1" s="13"/>
      <c r="F1" s="13"/>
      <c r="G1" s="13"/>
      <c r="H1" s="14"/>
      <c r="I1" s="13"/>
      <c r="J1" s="14"/>
      <c r="K1" s="6"/>
      <c r="L1" s="449"/>
      <c r="M1" s="12"/>
      <c r="N1" s="825"/>
      <c r="O1" s="825"/>
      <c r="P1" s="825"/>
      <c r="Q1" s="829"/>
      <c r="R1" s="825"/>
      <c r="S1" s="829"/>
      <c r="T1" s="6"/>
      <c r="U1" s="6"/>
      <c r="V1" s="6"/>
      <c r="W1" s="6"/>
      <c r="X1" s="6"/>
      <c r="Y1" s="6"/>
      <c r="Z1" s="6"/>
      <c r="AA1" s="6"/>
      <c r="AB1" s="6"/>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450"/>
      <c r="BG1" s="450"/>
      <c r="BH1" s="450"/>
      <c r="BI1" s="450"/>
      <c r="BJ1" s="450"/>
      <c r="BK1" s="450"/>
      <c r="BL1" s="450"/>
      <c r="BM1" s="450"/>
      <c r="BN1" s="450"/>
      <c r="BO1" s="450"/>
      <c r="BP1" s="450"/>
      <c r="BQ1" s="450"/>
      <c r="BR1" s="450"/>
      <c r="BS1" s="450"/>
      <c r="BT1" s="450"/>
    </row>
    <row r="2" spans="1:111" s="455" customFormat="1" ht="30" customHeight="1" x14ac:dyDescent="0.2">
      <c r="A2" s="920" t="s">
        <v>294</v>
      </c>
      <c r="B2" s="921"/>
      <c r="C2" s="921"/>
      <c r="D2" s="921"/>
      <c r="E2" s="921"/>
      <c r="F2" s="921"/>
      <c r="G2" s="921"/>
      <c r="H2" s="921"/>
      <c r="I2" s="921"/>
      <c r="J2" s="165"/>
      <c r="K2" s="452"/>
      <c r="L2" s="4"/>
      <c r="M2" s="4"/>
      <c r="N2" s="4"/>
      <c r="O2" s="4"/>
      <c r="P2" s="4"/>
      <c r="Q2" s="4"/>
      <c r="R2" s="4"/>
      <c r="S2" s="19"/>
      <c r="T2" s="453"/>
      <c r="U2" s="12"/>
      <c r="V2" s="12"/>
      <c r="W2" s="12"/>
      <c r="X2" s="12"/>
      <c r="Y2" s="12"/>
      <c r="Z2" s="12"/>
      <c r="AA2" s="12"/>
      <c r="AB2" s="165"/>
      <c r="AC2" s="454"/>
      <c r="AD2" s="454"/>
      <c r="AE2" s="454"/>
      <c r="AF2" s="454"/>
      <c r="AG2" s="454"/>
      <c r="AH2" s="454"/>
      <c r="AI2" s="454"/>
      <c r="AJ2" s="454"/>
      <c r="AK2" s="454"/>
      <c r="AL2" s="454"/>
      <c r="AM2" s="454"/>
      <c r="AN2" s="454"/>
      <c r="AO2" s="454"/>
      <c r="AP2" s="454"/>
      <c r="AQ2" s="454"/>
      <c r="AR2" s="454"/>
      <c r="AS2" s="454"/>
      <c r="AT2" s="454"/>
      <c r="AU2" s="454"/>
      <c r="AV2" s="454"/>
      <c r="AW2" s="454"/>
      <c r="AX2" s="454"/>
      <c r="AY2" s="454"/>
      <c r="AZ2" s="454"/>
      <c r="BA2" s="454"/>
      <c r="BB2" s="454"/>
      <c r="BC2" s="454"/>
      <c r="BD2" s="454"/>
      <c r="BE2" s="454"/>
      <c r="BF2" s="454"/>
      <c r="BG2" s="454"/>
      <c r="BH2" s="454"/>
      <c r="BI2" s="454"/>
      <c r="BJ2" s="454"/>
      <c r="BK2" s="454"/>
      <c r="BL2" s="454"/>
      <c r="BM2" s="454"/>
      <c r="BN2" s="454"/>
      <c r="BO2" s="454"/>
      <c r="BP2" s="454"/>
      <c r="BQ2" s="454"/>
      <c r="BR2" s="454"/>
      <c r="BS2" s="454"/>
      <c r="BT2" s="454"/>
      <c r="BU2" s="454"/>
      <c r="BV2" s="454"/>
      <c r="BW2" s="454"/>
      <c r="BX2" s="454"/>
      <c r="BY2" s="454"/>
      <c r="BZ2" s="454"/>
      <c r="CA2" s="454"/>
      <c r="CB2" s="454"/>
      <c r="CC2" s="454"/>
      <c r="CD2" s="454"/>
      <c r="CE2" s="454"/>
      <c r="CF2" s="454"/>
      <c r="CG2" s="454"/>
      <c r="CH2" s="454"/>
      <c r="CI2" s="454"/>
      <c r="CJ2" s="454"/>
      <c r="CK2" s="454"/>
      <c r="CL2" s="454"/>
      <c r="CM2" s="454"/>
      <c r="CN2" s="454"/>
      <c r="CO2" s="454"/>
      <c r="CP2" s="454"/>
      <c r="CQ2" s="454"/>
      <c r="CR2" s="454"/>
      <c r="CS2" s="454"/>
      <c r="CT2" s="454"/>
      <c r="CU2" s="454"/>
      <c r="CV2" s="454"/>
      <c r="CW2" s="454"/>
      <c r="CX2" s="454"/>
      <c r="CY2" s="454"/>
      <c r="CZ2" s="454"/>
      <c r="DA2" s="454"/>
      <c r="DB2" s="454"/>
      <c r="DC2" s="454"/>
      <c r="DD2" s="454"/>
      <c r="DE2" s="454"/>
      <c r="DF2" s="454"/>
      <c r="DG2" s="454"/>
    </row>
    <row r="3" spans="1:111" s="455" customFormat="1" ht="30" customHeight="1" x14ac:dyDescent="0.2">
      <c r="A3" s="138"/>
      <c r="B3" s="18"/>
      <c r="C3" s="928" t="s">
        <v>295</v>
      </c>
      <c r="D3" s="928"/>
      <c r="E3" s="928"/>
      <c r="F3" s="928"/>
      <c r="G3" s="928"/>
      <c r="H3" s="928"/>
      <c r="I3" s="928"/>
      <c r="J3" s="929"/>
      <c r="K3" s="456"/>
      <c r="L3" s="928" t="s">
        <v>295</v>
      </c>
      <c r="M3" s="928"/>
      <c r="N3" s="928"/>
      <c r="O3" s="928"/>
      <c r="P3" s="928"/>
      <c r="Q3" s="928"/>
      <c r="R3" s="928"/>
      <c r="S3" s="929"/>
      <c r="T3" s="456"/>
      <c r="U3" s="928" t="s">
        <v>295</v>
      </c>
      <c r="V3" s="928"/>
      <c r="W3" s="928"/>
      <c r="X3" s="928"/>
      <c r="Y3" s="928"/>
      <c r="Z3" s="928"/>
      <c r="AA3" s="928"/>
      <c r="AB3" s="929"/>
      <c r="AC3" s="454"/>
      <c r="AD3" s="454"/>
      <c r="AE3" s="454"/>
      <c r="AF3" s="454"/>
      <c r="AG3" s="454"/>
      <c r="AH3" s="454"/>
      <c r="AI3" s="454"/>
      <c r="AJ3" s="454"/>
      <c r="AK3" s="454"/>
      <c r="AL3" s="454"/>
      <c r="AM3" s="454"/>
      <c r="AN3" s="454"/>
      <c r="AO3" s="454"/>
      <c r="AP3" s="454"/>
      <c r="AQ3" s="454"/>
      <c r="AR3" s="454"/>
      <c r="AS3" s="454"/>
      <c r="AT3" s="454"/>
      <c r="AU3" s="454"/>
      <c r="AV3" s="454"/>
      <c r="AW3" s="454"/>
      <c r="AX3" s="454"/>
      <c r="AY3" s="454"/>
      <c r="AZ3" s="454"/>
      <c r="BA3" s="454"/>
      <c r="BB3" s="454"/>
      <c r="BC3" s="454"/>
      <c r="BD3" s="454"/>
      <c r="BE3" s="454"/>
      <c r="BF3" s="454"/>
      <c r="BG3" s="454"/>
      <c r="BH3" s="454"/>
      <c r="BI3" s="454"/>
      <c r="BJ3" s="454"/>
      <c r="BK3" s="454"/>
      <c r="BL3" s="454"/>
      <c r="BM3" s="454"/>
      <c r="BN3" s="454"/>
      <c r="BO3" s="454"/>
      <c r="BP3" s="454"/>
      <c r="BQ3" s="454"/>
      <c r="BR3" s="454"/>
      <c r="BS3" s="454"/>
      <c r="BT3" s="454"/>
      <c r="BU3" s="454"/>
      <c r="BV3" s="454"/>
      <c r="BW3" s="454"/>
      <c r="BX3" s="454"/>
      <c r="BY3" s="454"/>
      <c r="BZ3" s="454"/>
      <c r="CA3" s="454"/>
      <c r="CB3" s="454"/>
      <c r="CC3" s="454"/>
      <c r="CD3" s="454"/>
      <c r="CE3" s="454"/>
      <c r="CF3" s="454"/>
      <c r="CG3" s="454"/>
      <c r="CH3" s="454"/>
      <c r="CI3" s="454"/>
      <c r="CJ3" s="454"/>
      <c r="CK3" s="454"/>
      <c r="CL3" s="454"/>
      <c r="CM3" s="454"/>
      <c r="CN3" s="454"/>
      <c r="CO3" s="454"/>
      <c r="CP3" s="454"/>
      <c r="CQ3" s="454"/>
      <c r="CR3" s="454"/>
      <c r="CS3" s="454"/>
      <c r="CT3" s="454"/>
      <c r="CU3" s="454"/>
      <c r="CV3" s="454"/>
      <c r="CW3" s="454"/>
      <c r="CX3" s="454"/>
      <c r="CY3" s="454"/>
      <c r="CZ3" s="454"/>
      <c r="DA3" s="454"/>
      <c r="DB3" s="454"/>
      <c r="DC3" s="454"/>
      <c r="DD3" s="454"/>
      <c r="DE3" s="454"/>
      <c r="DF3" s="454"/>
      <c r="DG3" s="454"/>
    </row>
    <row r="4" spans="1:111" s="455" customFormat="1" ht="24.95" customHeight="1" x14ac:dyDescent="0.2">
      <c r="A4" s="138"/>
      <c r="B4" s="18"/>
      <c r="C4" s="956" t="s">
        <v>61</v>
      </c>
      <c r="D4" s="956"/>
      <c r="E4" s="956"/>
      <c r="F4" s="956"/>
      <c r="G4" s="956"/>
      <c r="H4" s="956"/>
      <c r="I4" s="956"/>
      <c r="J4" s="957"/>
      <c r="K4" s="456"/>
      <c r="L4" s="956" t="s">
        <v>62</v>
      </c>
      <c r="M4" s="956"/>
      <c r="N4" s="956"/>
      <c r="O4" s="956"/>
      <c r="P4" s="956"/>
      <c r="Q4" s="956"/>
      <c r="R4" s="956"/>
      <c r="S4" s="957"/>
      <c r="T4" s="456"/>
      <c r="U4" s="956" t="s">
        <v>120</v>
      </c>
      <c r="V4" s="956"/>
      <c r="W4" s="956"/>
      <c r="X4" s="956"/>
      <c r="Y4" s="956"/>
      <c r="Z4" s="956"/>
      <c r="AA4" s="956"/>
      <c r="AB4" s="957"/>
      <c r="AC4" s="454"/>
      <c r="AD4" s="454"/>
      <c r="AE4" s="454"/>
      <c r="AF4" s="454"/>
      <c r="AG4" s="454"/>
      <c r="AH4" s="454"/>
      <c r="AI4" s="454"/>
      <c r="AJ4" s="454"/>
      <c r="AK4" s="454"/>
      <c r="AL4" s="454"/>
      <c r="AM4" s="454"/>
      <c r="AN4" s="454"/>
      <c r="AO4" s="454"/>
      <c r="AP4" s="454"/>
      <c r="AQ4" s="454"/>
      <c r="AR4" s="454"/>
      <c r="AS4" s="454"/>
      <c r="AT4" s="454"/>
      <c r="AU4" s="454"/>
      <c r="AV4" s="454"/>
      <c r="AW4" s="454"/>
      <c r="AX4" s="454"/>
      <c r="AY4" s="454"/>
      <c r="AZ4" s="454"/>
      <c r="BA4" s="454"/>
      <c r="BB4" s="454"/>
      <c r="BC4" s="454"/>
      <c r="BD4" s="454"/>
      <c r="BE4" s="454"/>
      <c r="BF4" s="454"/>
      <c r="BG4" s="454"/>
      <c r="BH4" s="454"/>
      <c r="BI4" s="454"/>
      <c r="BJ4" s="454"/>
      <c r="BK4" s="454"/>
      <c r="BL4" s="454"/>
      <c r="BM4" s="454"/>
      <c r="BN4" s="454"/>
      <c r="BO4" s="454"/>
      <c r="BP4" s="454"/>
      <c r="BQ4" s="454"/>
      <c r="BR4" s="454"/>
      <c r="BS4" s="454"/>
      <c r="BT4" s="454"/>
      <c r="BU4" s="454"/>
      <c r="BV4" s="454"/>
      <c r="BW4" s="454"/>
      <c r="BX4" s="454"/>
      <c r="BY4" s="454"/>
      <c r="BZ4" s="454"/>
      <c r="CA4" s="454"/>
      <c r="CB4" s="454"/>
      <c r="CC4" s="454"/>
      <c r="CD4" s="454"/>
      <c r="CE4" s="454"/>
      <c r="CF4" s="454"/>
      <c r="CG4" s="454"/>
      <c r="CH4" s="454"/>
      <c r="CI4" s="454"/>
      <c r="CJ4" s="454"/>
      <c r="CK4" s="454"/>
      <c r="CL4" s="454"/>
      <c r="CM4" s="454"/>
      <c r="CN4" s="454"/>
      <c r="CO4" s="454"/>
      <c r="CP4" s="454"/>
      <c r="CQ4" s="454"/>
      <c r="CR4" s="454"/>
      <c r="CS4" s="454"/>
      <c r="CT4" s="454"/>
      <c r="CU4" s="454"/>
      <c r="CV4" s="454"/>
      <c r="CW4" s="454"/>
      <c r="CX4" s="454"/>
      <c r="CY4" s="454"/>
      <c r="CZ4" s="454"/>
      <c r="DA4" s="454"/>
      <c r="DB4" s="454"/>
      <c r="DC4" s="454"/>
      <c r="DD4" s="454"/>
      <c r="DE4" s="454"/>
      <c r="DF4" s="454"/>
      <c r="DG4" s="454"/>
    </row>
    <row r="5" spans="1:111" s="455" customFormat="1" ht="24.95" customHeight="1" x14ac:dyDescent="0.2">
      <c r="A5" s="138"/>
      <c r="B5" s="18"/>
      <c r="C5" s="222" t="s">
        <v>296</v>
      </c>
      <c r="D5" s="222" t="s">
        <v>297</v>
      </c>
      <c r="E5" s="222" t="s">
        <v>298</v>
      </c>
      <c r="F5" s="222" t="s">
        <v>299</v>
      </c>
      <c r="G5" s="222" t="s">
        <v>300</v>
      </c>
      <c r="H5" s="222" t="s">
        <v>301</v>
      </c>
      <c r="I5" s="222" t="s">
        <v>302</v>
      </c>
      <c r="J5" s="225" t="s">
        <v>120</v>
      </c>
      <c r="K5" s="456"/>
      <c r="L5" s="222" t="s">
        <v>296</v>
      </c>
      <c r="M5" s="222" t="s">
        <v>297</v>
      </c>
      <c r="N5" s="222" t="s">
        <v>298</v>
      </c>
      <c r="O5" s="222" t="s">
        <v>299</v>
      </c>
      <c r="P5" s="222" t="s">
        <v>300</v>
      </c>
      <c r="Q5" s="222" t="s">
        <v>301</v>
      </c>
      <c r="R5" s="222" t="s">
        <v>302</v>
      </c>
      <c r="S5" s="225" t="s">
        <v>120</v>
      </c>
      <c r="T5" s="456"/>
      <c r="U5" s="222" t="s">
        <v>296</v>
      </c>
      <c r="V5" s="222" t="s">
        <v>297</v>
      </c>
      <c r="W5" s="222" t="s">
        <v>298</v>
      </c>
      <c r="X5" s="222" t="s">
        <v>299</v>
      </c>
      <c r="Y5" s="222" t="s">
        <v>300</v>
      </c>
      <c r="Z5" s="222" t="s">
        <v>303</v>
      </c>
      <c r="AA5" s="222" t="s">
        <v>302</v>
      </c>
      <c r="AB5" s="225" t="s">
        <v>120</v>
      </c>
      <c r="AC5" s="454"/>
      <c r="AD5" s="454"/>
      <c r="AE5" s="454"/>
      <c r="AF5" s="454"/>
      <c r="AG5" s="454"/>
      <c r="AH5" s="454"/>
      <c r="AI5" s="454"/>
      <c r="AJ5" s="454"/>
      <c r="AK5" s="454"/>
      <c r="AL5" s="454"/>
      <c r="AM5" s="454"/>
      <c r="AN5" s="454"/>
      <c r="AO5" s="454"/>
      <c r="AP5" s="454"/>
      <c r="AQ5" s="454"/>
      <c r="AR5" s="454"/>
      <c r="AS5" s="454"/>
      <c r="AT5" s="454"/>
      <c r="AU5" s="454"/>
      <c r="AV5" s="454"/>
      <c r="AW5" s="454"/>
      <c r="AX5" s="454"/>
      <c r="AY5" s="454"/>
      <c r="AZ5" s="454"/>
      <c r="BA5" s="454"/>
      <c r="BB5" s="454"/>
      <c r="BC5" s="454"/>
      <c r="BD5" s="454"/>
      <c r="BE5" s="454"/>
      <c r="BF5" s="454"/>
      <c r="BG5" s="454"/>
      <c r="BH5" s="454"/>
      <c r="BI5" s="454"/>
      <c r="BJ5" s="454"/>
      <c r="BK5" s="454"/>
      <c r="BL5" s="454"/>
      <c r="BM5" s="454"/>
      <c r="BN5" s="454"/>
      <c r="BO5" s="454"/>
      <c r="BP5" s="454"/>
      <c r="BQ5" s="454"/>
      <c r="BR5" s="454"/>
      <c r="BS5" s="454"/>
      <c r="BT5" s="454"/>
      <c r="BU5" s="454"/>
      <c r="BV5" s="454"/>
      <c r="BW5" s="454"/>
      <c r="BX5" s="454"/>
      <c r="BY5" s="454"/>
      <c r="BZ5" s="454"/>
      <c r="CA5" s="454"/>
      <c r="CB5" s="454"/>
      <c r="CC5" s="454"/>
      <c r="CD5" s="454"/>
      <c r="CE5" s="454"/>
      <c r="CF5" s="454"/>
      <c r="CG5" s="454"/>
      <c r="CH5" s="454"/>
      <c r="CI5" s="454"/>
      <c r="CJ5" s="454"/>
      <c r="CK5" s="454"/>
      <c r="CL5" s="454"/>
      <c r="CM5" s="454"/>
      <c r="CN5" s="454"/>
      <c r="CO5" s="454"/>
      <c r="CP5" s="454"/>
      <c r="CQ5" s="454"/>
      <c r="CR5" s="454"/>
      <c r="CS5" s="454"/>
      <c r="CT5" s="454"/>
      <c r="CU5" s="454"/>
      <c r="CV5" s="454"/>
      <c r="CW5" s="454"/>
      <c r="CX5" s="454"/>
      <c r="CY5" s="454"/>
      <c r="CZ5" s="454"/>
      <c r="DA5" s="454"/>
      <c r="DB5" s="454"/>
      <c r="DC5" s="454"/>
      <c r="DD5" s="454"/>
      <c r="DE5" s="454"/>
      <c r="DF5" s="454"/>
      <c r="DG5" s="454"/>
    </row>
    <row r="6" spans="1:111" s="455" customFormat="1" ht="24.95" customHeight="1" x14ac:dyDescent="0.2">
      <c r="A6" s="172" t="s">
        <v>11</v>
      </c>
      <c r="B6" s="135"/>
      <c r="C6" s="457">
        <f t="shared" ref="C6:J6" si="0">SUM(C7:C48)</f>
        <v>55390</v>
      </c>
      <c r="D6" s="457">
        <f t="shared" si="0"/>
        <v>24048</v>
      </c>
      <c r="E6" s="457">
        <f t="shared" si="0"/>
        <v>14845</v>
      </c>
      <c r="F6" s="457">
        <f t="shared" si="0"/>
        <v>17294</v>
      </c>
      <c r="G6" s="457">
        <f t="shared" si="0"/>
        <v>13681</v>
      </c>
      <c r="H6" s="457">
        <f t="shared" si="0"/>
        <v>3394</v>
      </c>
      <c r="I6" s="457">
        <f t="shared" si="0"/>
        <v>882</v>
      </c>
      <c r="J6" s="426">
        <f t="shared" si="0"/>
        <v>129534</v>
      </c>
      <c r="K6" s="456"/>
      <c r="L6" s="457">
        <f t="shared" ref="L6:S6" si="1">SUM(L7:L48)</f>
        <v>33005</v>
      </c>
      <c r="M6" s="457">
        <f t="shared" si="1"/>
        <v>10458</v>
      </c>
      <c r="N6" s="457">
        <f t="shared" si="1"/>
        <v>7281</v>
      </c>
      <c r="O6" s="457">
        <f t="shared" si="1"/>
        <v>9510</v>
      </c>
      <c r="P6" s="457">
        <f t="shared" si="1"/>
        <v>10083</v>
      </c>
      <c r="Q6" s="457">
        <f t="shared" si="1"/>
        <v>3958</v>
      </c>
      <c r="R6" s="457">
        <f t="shared" si="1"/>
        <v>1535</v>
      </c>
      <c r="S6" s="426">
        <f t="shared" si="1"/>
        <v>75830</v>
      </c>
      <c r="T6" s="457"/>
      <c r="U6" s="457">
        <f>C6+L6</f>
        <v>88395</v>
      </c>
      <c r="V6" s="457">
        <f t="shared" ref="V6:AA6" si="2">D6+M6</f>
        <v>34506</v>
      </c>
      <c r="W6" s="457">
        <f t="shared" si="2"/>
        <v>22126</v>
      </c>
      <c r="X6" s="457">
        <f t="shared" si="2"/>
        <v>26804</v>
      </c>
      <c r="Y6" s="457">
        <f t="shared" si="2"/>
        <v>23764</v>
      </c>
      <c r="Z6" s="457">
        <f t="shared" si="2"/>
        <v>7352</v>
      </c>
      <c r="AA6" s="457">
        <f t="shared" si="2"/>
        <v>2417</v>
      </c>
      <c r="AB6" s="426">
        <f t="shared" ref="AB6:AB11" si="3">J6+S6</f>
        <v>205364</v>
      </c>
      <c r="AC6" s="454"/>
      <c r="AD6" s="454"/>
      <c r="AE6" s="454"/>
      <c r="AF6" s="454"/>
      <c r="AG6" s="454"/>
      <c r="AH6" s="454"/>
      <c r="AI6" s="454"/>
      <c r="AJ6" s="454"/>
      <c r="AK6" s="454"/>
      <c r="AL6" s="454"/>
      <c r="AM6" s="454"/>
      <c r="AN6" s="454"/>
      <c r="AO6" s="454"/>
      <c r="AP6" s="454"/>
      <c r="AQ6" s="454"/>
      <c r="AR6" s="454"/>
      <c r="AS6" s="454"/>
      <c r="AT6" s="454"/>
      <c r="AU6" s="454"/>
      <c r="AV6" s="454"/>
      <c r="AW6" s="454"/>
      <c r="AX6" s="454"/>
      <c r="AY6" s="454"/>
      <c r="AZ6" s="454"/>
      <c r="BA6" s="454"/>
      <c r="BB6" s="454"/>
      <c r="BC6" s="454"/>
      <c r="BD6" s="454"/>
      <c r="BE6" s="454"/>
      <c r="BF6" s="454"/>
      <c r="BG6" s="454"/>
      <c r="BH6" s="454"/>
      <c r="BI6" s="454"/>
      <c r="BJ6" s="454"/>
      <c r="BK6" s="454"/>
      <c r="BL6" s="454"/>
      <c r="BM6" s="454"/>
      <c r="BN6" s="454"/>
      <c r="BO6" s="454"/>
      <c r="BP6" s="454"/>
      <c r="BQ6" s="454"/>
      <c r="BR6" s="454"/>
      <c r="BS6" s="454"/>
      <c r="BT6" s="454"/>
      <c r="BU6" s="454"/>
      <c r="BV6" s="454"/>
      <c r="BW6" s="454"/>
      <c r="BX6" s="454"/>
      <c r="BY6" s="454"/>
      <c r="BZ6" s="454"/>
      <c r="CA6" s="454"/>
      <c r="CB6" s="454"/>
      <c r="CC6" s="454"/>
      <c r="CD6" s="454"/>
      <c r="CE6" s="454"/>
      <c r="CF6" s="454"/>
      <c r="CG6" s="454"/>
      <c r="CH6" s="454"/>
      <c r="CI6" s="454"/>
      <c r="CJ6" s="454"/>
      <c r="CK6" s="454"/>
      <c r="CL6" s="454"/>
      <c r="CM6" s="454"/>
      <c r="CN6" s="454"/>
      <c r="CO6" s="454"/>
      <c r="CP6" s="454"/>
      <c r="CQ6" s="454"/>
      <c r="CR6" s="454"/>
      <c r="CS6" s="454"/>
      <c r="CT6" s="454"/>
      <c r="CU6" s="454"/>
      <c r="CV6" s="454"/>
      <c r="CW6" s="454"/>
      <c r="CX6" s="454"/>
      <c r="CY6" s="454"/>
      <c r="CZ6" s="454"/>
      <c r="DA6" s="454"/>
      <c r="DB6" s="454"/>
      <c r="DC6" s="454"/>
      <c r="DD6" s="454"/>
      <c r="DE6" s="454"/>
      <c r="DF6" s="454"/>
      <c r="DG6" s="454"/>
    </row>
    <row r="7" spans="1:111" ht="15" customHeight="1" x14ac:dyDescent="0.2">
      <c r="A7" s="823"/>
      <c r="B7" s="822" t="s">
        <v>12</v>
      </c>
      <c r="C7" s="36">
        <v>817</v>
      </c>
      <c r="D7" s="36">
        <v>0</v>
      </c>
      <c r="E7" s="36">
        <v>191</v>
      </c>
      <c r="F7" s="36">
        <v>78</v>
      </c>
      <c r="G7" s="36">
        <v>13</v>
      </c>
      <c r="H7" s="36">
        <v>2</v>
      </c>
      <c r="I7" s="36">
        <v>19</v>
      </c>
      <c r="J7" s="281">
        <f>SUM(C7:I7)</f>
        <v>1120</v>
      </c>
      <c r="K7" s="148"/>
      <c r="L7" s="36">
        <v>777</v>
      </c>
      <c r="M7" s="36">
        <v>0</v>
      </c>
      <c r="N7" s="36">
        <v>121</v>
      </c>
      <c r="O7" s="36">
        <v>56</v>
      </c>
      <c r="P7" s="36">
        <v>15</v>
      </c>
      <c r="Q7" s="36">
        <v>7</v>
      </c>
      <c r="R7" s="36">
        <v>18</v>
      </c>
      <c r="S7" s="281">
        <f>SUM(L7:R7)</f>
        <v>994</v>
      </c>
      <c r="T7" s="36"/>
      <c r="U7" s="36">
        <f t="shared" ref="U7:AA47" si="4">C7+L7</f>
        <v>1594</v>
      </c>
      <c r="V7" s="36">
        <f t="shared" si="4"/>
        <v>0</v>
      </c>
      <c r="W7" s="36">
        <f t="shared" si="4"/>
        <v>312</v>
      </c>
      <c r="X7" s="36">
        <f t="shared" si="4"/>
        <v>134</v>
      </c>
      <c r="Y7" s="36">
        <f t="shared" si="4"/>
        <v>28</v>
      </c>
      <c r="Z7" s="36">
        <f t="shared" si="4"/>
        <v>9</v>
      </c>
      <c r="AA7" s="36">
        <f t="shared" si="4"/>
        <v>37</v>
      </c>
      <c r="AB7" s="281">
        <f t="shared" si="3"/>
        <v>2114</v>
      </c>
    </row>
    <row r="8" spans="1:111" ht="15" customHeight="1" x14ac:dyDescent="0.2">
      <c r="A8" s="823"/>
      <c r="B8" s="822" t="s">
        <v>13</v>
      </c>
      <c r="C8" s="148">
        <v>1087</v>
      </c>
      <c r="D8" s="148">
        <v>394</v>
      </c>
      <c r="E8" s="148">
        <v>277</v>
      </c>
      <c r="F8" s="148">
        <v>309</v>
      </c>
      <c r="G8" s="148">
        <v>241</v>
      </c>
      <c r="H8" s="148">
        <v>64</v>
      </c>
      <c r="I8" s="148">
        <v>11</v>
      </c>
      <c r="J8" s="281">
        <f t="shared" ref="J8:J47" si="5">SUM(C8:I8)</f>
        <v>2383</v>
      </c>
      <c r="K8" s="148"/>
      <c r="L8" s="148">
        <v>477</v>
      </c>
      <c r="M8" s="148">
        <v>139</v>
      </c>
      <c r="N8" s="148">
        <v>106</v>
      </c>
      <c r="O8" s="148">
        <v>167</v>
      </c>
      <c r="P8" s="148">
        <v>158</v>
      </c>
      <c r="Q8" s="148">
        <v>62</v>
      </c>
      <c r="R8" s="148">
        <v>20</v>
      </c>
      <c r="S8" s="281">
        <f t="shared" ref="S8:S47" si="6">SUM(L8:R8)</f>
        <v>1129</v>
      </c>
      <c r="T8" s="36"/>
      <c r="U8" s="36">
        <f t="shared" si="4"/>
        <v>1564</v>
      </c>
      <c r="V8" s="36">
        <f t="shared" si="4"/>
        <v>533</v>
      </c>
      <c r="W8" s="36">
        <f t="shared" si="4"/>
        <v>383</v>
      </c>
      <c r="X8" s="36">
        <f t="shared" si="4"/>
        <v>476</v>
      </c>
      <c r="Y8" s="36">
        <f t="shared" si="4"/>
        <v>399</v>
      </c>
      <c r="Z8" s="36">
        <f t="shared" si="4"/>
        <v>126</v>
      </c>
      <c r="AA8" s="36">
        <f t="shared" si="4"/>
        <v>31</v>
      </c>
      <c r="AB8" s="281">
        <f t="shared" si="3"/>
        <v>3512</v>
      </c>
    </row>
    <row r="9" spans="1:111" ht="15" customHeight="1" x14ac:dyDescent="0.2">
      <c r="A9" s="823"/>
      <c r="B9" s="822" t="s">
        <v>14</v>
      </c>
      <c r="C9" s="148">
        <v>1284</v>
      </c>
      <c r="D9" s="148">
        <v>381</v>
      </c>
      <c r="E9" s="148">
        <v>173</v>
      </c>
      <c r="F9" s="148">
        <v>197</v>
      </c>
      <c r="G9" s="148">
        <v>137</v>
      </c>
      <c r="H9" s="148">
        <v>34</v>
      </c>
      <c r="I9" s="148">
        <v>7</v>
      </c>
      <c r="J9" s="281">
        <f t="shared" si="5"/>
        <v>2213</v>
      </c>
      <c r="K9" s="148"/>
      <c r="L9" s="148">
        <v>825</v>
      </c>
      <c r="M9" s="148">
        <v>193</v>
      </c>
      <c r="N9" s="148">
        <v>99</v>
      </c>
      <c r="O9" s="148">
        <v>129</v>
      </c>
      <c r="P9" s="148">
        <v>131</v>
      </c>
      <c r="Q9" s="148">
        <v>63</v>
      </c>
      <c r="R9" s="148">
        <v>11</v>
      </c>
      <c r="S9" s="281">
        <f t="shared" si="6"/>
        <v>1451</v>
      </c>
      <c r="T9" s="36"/>
      <c r="U9" s="36">
        <f t="shared" si="4"/>
        <v>2109</v>
      </c>
      <c r="V9" s="36">
        <f t="shared" si="4"/>
        <v>574</v>
      </c>
      <c r="W9" s="36">
        <f t="shared" si="4"/>
        <v>272</v>
      </c>
      <c r="X9" s="36">
        <f t="shared" si="4"/>
        <v>326</v>
      </c>
      <c r="Y9" s="36">
        <f t="shared" si="4"/>
        <v>268</v>
      </c>
      <c r="Z9" s="36">
        <f t="shared" si="4"/>
        <v>97</v>
      </c>
      <c r="AA9" s="36">
        <f t="shared" si="4"/>
        <v>18</v>
      </c>
      <c r="AB9" s="281">
        <f t="shared" si="3"/>
        <v>3664</v>
      </c>
    </row>
    <row r="10" spans="1:111" ht="15" customHeight="1" x14ac:dyDescent="0.2">
      <c r="A10" s="823"/>
      <c r="B10" s="822" t="s">
        <v>15</v>
      </c>
      <c r="C10" s="148">
        <v>1757</v>
      </c>
      <c r="D10" s="148">
        <v>986</v>
      </c>
      <c r="E10" s="148">
        <v>449</v>
      </c>
      <c r="F10" s="148">
        <v>499</v>
      </c>
      <c r="G10" s="148">
        <v>331</v>
      </c>
      <c r="H10" s="148">
        <v>39</v>
      </c>
      <c r="I10" s="148">
        <v>4</v>
      </c>
      <c r="J10" s="281">
        <f t="shared" si="5"/>
        <v>4065</v>
      </c>
      <c r="K10" s="148"/>
      <c r="L10" s="148">
        <v>764</v>
      </c>
      <c r="M10" s="148">
        <v>281</v>
      </c>
      <c r="N10" s="148">
        <v>162</v>
      </c>
      <c r="O10" s="148">
        <v>215</v>
      </c>
      <c r="P10" s="148">
        <v>323</v>
      </c>
      <c r="Q10" s="148">
        <v>97</v>
      </c>
      <c r="R10" s="148">
        <v>25</v>
      </c>
      <c r="S10" s="281">
        <f t="shared" si="6"/>
        <v>1867</v>
      </c>
      <c r="T10" s="36"/>
      <c r="U10" s="36">
        <f t="shared" si="4"/>
        <v>2521</v>
      </c>
      <c r="V10" s="36">
        <f t="shared" si="4"/>
        <v>1267</v>
      </c>
      <c r="W10" s="36">
        <f t="shared" si="4"/>
        <v>611</v>
      </c>
      <c r="X10" s="36">
        <f t="shared" si="4"/>
        <v>714</v>
      </c>
      <c r="Y10" s="36">
        <f t="shared" si="4"/>
        <v>654</v>
      </c>
      <c r="Z10" s="36">
        <f t="shared" si="4"/>
        <v>136</v>
      </c>
      <c r="AA10" s="36">
        <f t="shared" si="4"/>
        <v>29</v>
      </c>
      <c r="AB10" s="281">
        <f t="shared" si="3"/>
        <v>5932</v>
      </c>
    </row>
    <row r="11" spans="1:111" ht="15" customHeight="1" x14ac:dyDescent="0.2">
      <c r="A11" s="823"/>
      <c r="B11" s="822" t="s">
        <v>16</v>
      </c>
      <c r="C11" s="36">
        <v>5</v>
      </c>
      <c r="D11" s="36">
        <v>0</v>
      </c>
      <c r="E11" s="36">
        <v>0</v>
      </c>
      <c r="F11" s="36">
        <v>1</v>
      </c>
      <c r="G11" s="36">
        <v>0</v>
      </c>
      <c r="H11" s="36">
        <v>0</v>
      </c>
      <c r="I11" s="36">
        <v>0</v>
      </c>
      <c r="J11" s="281">
        <f t="shared" si="5"/>
        <v>6</v>
      </c>
      <c r="K11" s="36"/>
      <c r="L11" s="36">
        <v>21</v>
      </c>
      <c r="M11" s="36">
        <v>0</v>
      </c>
      <c r="N11" s="36">
        <v>0</v>
      </c>
      <c r="O11" s="36">
        <v>10</v>
      </c>
      <c r="P11" s="36">
        <v>3</v>
      </c>
      <c r="Q11" s="36">
        <v>2</v>
      </c>
      <c r="R11" s="36">
        <v>1</v>
      </c>
      <c r="S11" s="281">
        <f t="shared" si="6"/>
        <v>37</v>
      </c>
      <c r="T11" s="36"/>
      <c r="U11" s="36">
        <f t="shared" ref="U11" si="7">C11+L11</f>
        <v>26</v>
      </c>
      <c r="V11" s="36">
        <f t="shared" ref="V11" si="8">D11+M11</f>
        <v>0</v>
      </c>
      <c r="W11" s="36">
        <f t="shared" ref="W11" si="9">E11+N11</f>
        <v>0</v>
      </c>
      <c r="X11" s="36">
        <f t="shared" ref="X11" si="10">F11+O11</f>
        <v>11</v>
      </c>
      <c r="Y11" s="36">
        <f t="shared" ref="Y11" si="11">G11+P11</f>
        <v>3</v>
      </c>
      <c r="Z11" s="36">
        <f t="shared" ref="Z11" si="12">H11+Q11</f>
        <v>2</v>
      </c>
      <c r="AA11" s="36">
        <f t="shared" ref="AA11" si="13">I11+R11</f>
        <v>1</v>
      </c>
      <c r="AB11" s="281">
        <f t="shared" si="3"/>
        <v>43</v>
      </c>
    </row>
    <row r="12" spans="1:111" ht="15" customHeight="1" x14ac:dyDescent="0.2">
      <c r="A12" s="823"/>
      <c r="B12" s="822" t="s">
        <v>304</v>
      </c>
      <c r="C12" s="36" t="s">
        <v>22</v>
      </c>
      <c r="D12" s="36" t="s">
        <v>22</v>
      </c>
      <c r="E12" s="36" t="s">
        <v>22</v>
      </c>
      <c r="F12" s="36" t="s">
        <v>22</v>
      </c>
      <c r="G12" s="36" t="s">
        <v>22</v>
      </c>
      <c r="H12" s="36" t="s">
        <v>22</v>
      </c>
      <c r="I12" s="36" t="s">
        <v>22</v>
      </c>
      <c r="J12" s="281" t="s">
        <v>22</v>
      </c>
      <c r="K12" s="36"/>
      <c r="L12" s="36" t="s">
        <v>22</v>
      </c>
      <c r="M12" s="36" t="s">
        <v>22</v>
      </c>
      <c r="N12" s="36" t="s">
        <v>22</v>
      </c>
      <c r="O12" s="36" t="s">
        <v>22</v>
      </c>
      <c r="P12" s="36" t="s">
        <v>22</v>
      </c>
      <c r="Q12" s="36" t="s">
        <v>22</v>
      </c>
      <c r="R12" s="36" t="s">
        <v>22</v>
      </c>
      <c r="S12" s="281" t="s">
        <v>22</v>
      </c>
      <c r="T12" s="36"/>
      <c r="U12" s="36" t="s">
        <v>22</v>
      </c>
      <c r="V12" s="36" t="s">
        <v>22</v>
      </c>
      <c r="W12" s="36" t="s">
        <v>22</v>
      </c>
      <c r="X12" s="36" t="s">
        <v>22</v>
      </c>
      <c r="Y12" s="36" t="s">
        <v>22</v>
      </c>
      <c r="Z12" s="36" t="s">
        <v>22</v>
      </c>
      <c r="AA12" s="36" t="s">
        <v>22</v>
      </c>
      <c r="AB12" s="281" t="s">
        <v>22</v>
      </c>
    </row>
    <row r="13" spans="1:111" ht="15" customHeight="1" x14ac:dyDescent="0.2">
      <c r="A13" s="823"/>
      <c r="B13" s="822" t="s">
        <v>18</v>
      </c>
      <c r="C13" s="36">
        <v>1402</v>
      </c>
      <c r="D13" s="36">
        <v>335</v>
      </c>
      <c r="E13" s="36">
        <v>135</v>
      </c>
      <c r="F13" s="36">
        <v>116</v>
      </c>
      <c r="G13" s="36">
        <v>71</v>
      </c>
      <c r="H13" s="36">
        <v>16</v>
      </c>
      <c r="I13" s="36">
        <v>6</v>
      </c>
      <c r="J13" s="281">
        <f t="shared" si="5"/>
        <v>2081</v>
      </c>
      <c r="K13" s="148"/>
      <c r="L13" s="36">
        <v>912</v>
      </c>
      <c r="M13" s="36">
        <v>212</v>
      </c>
      <c r="N13" s="36">
        <v>86</v>
      </c>
      <c r="O13" s="36">
        <v>110</v>
      </c>
      <c r="P13" s="36">
        <v>76</v>
      </c>
      <c r="Q13" s="36">
        <v>30</v>
      </c>
      <c r="R13" s="36">
        <v>4</v>
      </c>
      <c r="S13" s="281">
        <f t="shared" si="6"/>
        <v>1430</v>
      </c>
      <c r="T13" s="36"/>
      <c r="U13" s="36">
        <f t="shared" si="4"/>
        <v>2314</v>
      </c>
      <c r="V13" s="36">
        <f t="shared" si="4"/>
        <v>547</v>
      </c>
      <c r="W13" s="36">
        <f t="shared" si="4"/>
        <v>221</v>
      </c>
      <c r="X13" s="36">
        <f t="shared" si="4"/>
        <v>226</v>
      </c>
      <c r="Y13" s="36">
        <f t="shared" si="4"/>
        <v>147</v>
      </c>
      <c r="Z13" s="36">
        <f t="shared" si="4"/>
        <v>46</v>
      </c>
      <c r="AA13" s="36">
        <f t="shared" si="4"/>
        <v>10</v>
      </c>
      <c r="AB13" s="281">
        <f>J13+S13</f>
        <v>3511</v>
      </c>
    </row>
    <row r="14" spans="1:111" ht="15" customHeight="1" x14ac:dyDescent="0.2">
      <c r="A14" s="823"/>
      <c r="B14" s="822" t="s">
        <v>19</v>
      </c>
      <c r="C14" s="36">
        <v>1857</v>
      </c>
      <c r="D14" s="36">
        <v>462</v>
      </c>
      <c r="E14" s="36">
        <v>203</v>
      </c>
      <c r="F14" s="36">
        <v>183</v>
      </c>
      <c r="G14" s="36">
        <v>81</v>
      </c>
      <c r="H14" s="36">
        <v>13</v>
      </c>
      <c r="I14" s="36">
        <v>4</v>
      </c>
      <c r="J14" s="281">
        <f t="shared" si="5"/>
        <v>2803</v>
      </c>
      <c r="K14" s="148"/>
      <c r="L14" s="36">
        <v>799</v>
      </c>
      <c r="M14" s="36">
        <v>205</v>
      </c>
      <c r="N14" s="36">
        <v>115</v>
      </c>
      <c r="O14" s="36">
        <v>143</v>
      </c>
      <c r="P14" s="36">
        <v>113</v>
      </c>
      <c r="Q14" s="36">
        <v>23</v>
      </c>
      <c r="R14" s="36">
        <v>4</v>
      </c>
      <c r="S14" s="281">
        <f t="shared" si="6"/>
        <v>1402</v>
      </c>
      <c r="T14" s="36"/>
      <c r="U14" s="36">
        <f t="shared" si="4"/>
        <v>2656</v>
      </c>
      <c r="V14" s="36">
        <f t="shared" si="4"/>
        <v>667</v>
      </c>
      <c r="W14" s="36">
        <f t="shared" si="4"/>
        <v>318</v>
      </c>
      <c r="X14" s="36">
        <f t="shared" si="4"/>
        <v>326</v>
      </c>
      <c r="Y14" s="36">
        <f t="shared" si="4"/>
        <v>194</v>
      </c>
      <c r="Z14" s="36">
        <f t="shared" si="4"/>
        <v>36</v>
      </c>
      <c r="AA14" s="36">
        <f t="shared" si="4"/>
        <v>8</v>
      </c>
      <c r="AB14" s="281">
        <f>J14+S14</f>
        <v>4205</v>
      </c>
    </row>
    <row r="15" spans="1:111" ht="15" customHeight="1" x14ac:dyDescent="0.2">
      <c r="A15" s="823"/>
      <c r="B15" s="822" t="s">
        <v>20</v>
      </c>
      <c r="C15" s="36">
        <v>2325</v>
      </c>
      <c r="D15" s="36">
        <v>994</v>
      </c>
      <c r="E15" s="36">
        <v>486</v>
      </c>
      <c r="F15" s="36">
        <v>409</v>
      </c>
      <c r="G15" s="36">
        <v>198</v>
      </c>
      <c r="H15" s="36">
        <v>23</v>
      </c>
      <c r="I15" s="36">
        <v>5</v>
      </c>
      <c r="J15" s="281">
        <f t="shared" si="5"/>
        <v>4440</v>
      </c>
      <c r="K15" s="148"/>
      <c r="L15" s="36">
        <v>1944</v>
      </c>
      <c r="M15" s="36">
        <v>511</v>
      </c>
      <c r="N15" s="36">
        <v>319</v>
      </c>
      <c r="O15" s="36">
        <v>301</v>
      </c>
      <c r="P15" s="36">
        <v>223</v>
      </c>
      <c r="Q15" s="36">
        <v>72</v>
      </c>
      <c r="R15" s="36">
        <v>9</v>
      </c>
      <c r="S15" s="281">
        <f t="shared" si="6"/>
        <v>3379</v>
      </c>
      <c r="T15" s="36"/>
      <c r="U15" s="36">
        <f t="shared" si="4"/>
        <v>4269</v>
      </c>
      <c r="V15" s="36">
        <f t="shared" si="4"/>
        <v>1505</v>
      </c>
      <c r="W15" s="36">
        <f t="shared" si="4"/>
        <v>805</v>
      </c>
      <c r="X15" s="36">
        <f t="shared" si="4"/>
        <v>710</v>
      </c>
      <c r="Y15" s="36">
        <f t="shared" si="4"/>
        <v>421</v>
      </c>
      <c r="Z15" s="36">
        <f t="shared" si="4"/>
        <v>95</v>
      </c>
      <c r="AA15" s="36">
        <f t="shared" si="4"/>
        <v>14</v>
      </c>
      <c r="AB15" s="281">
        <f>J15+S15</f>
        <v>7819</v>
      </c>
    </row>
    <row r="16" spans="1:111" ht="15" customHeight="1" x14ac:dyDescent="0.2">
      <c r="A16" s="823"/>
      <c r="B16" s="822" t="s">
        <v>305</v>
      </c>
      <c r="C16" s="36" t="s">
        <v>22</v>
      </c>
      <c r="D16" s="36" t="s">
        <v>22</v>
      </c>
      <c r="E16" s="36" t="s">
        <v>22</v>
      </c>
      <c r="F16" s="36" t="s">
        <v>22</v>
      </c>
      <c r="G16" s="36" t="s">
        <v>22</v>
      </c>
      <c r="H16" s="36" t="s">
        <v>22</v>
      </c>
      <c r="I16" s="36" t="s">
        <v>22</v>
      </c>
      <c r="J16" s="281" t="s">
        <v>22</v>
      </c>
      <c r="K16" s="148"/>
      <c r="L16" s="36" t="s">
        <v>22</v>
      </c>
      <c r="M16" s="36" t="s">
        <v>22</v>
      </c>
      <c r="N16" s="36" t="s">
        <v>22</v>
      </c>
      <c r="O16" s="36" t="s">
        <v>22</v>
      </c>
      <c r="P16" s="36" t="s">
        <v>22</v>
      </c>
      <c r="Q16" s="36" t="s">
        <v>22</v>
      </c>
      <c r="R16" s="36" t="s">
        <v>22</v>
      </c>
      <c r="S16" s="281" t="s">
        <v>22</v>
      </c>
      <c r="T16" s="36"/>
      <c r="U16" s="36" t="s">
        <v>22</v>
      </c>
      <c r="V16" s="36" t="s">
        <v>22</v>
      </c>
      <c r="W16" s="36" t="s">
        <v>22</v>
      </c>
      <c r="X16" s="36" t="s">
        <v>22</v>
      </c>
      <c r="Y16" s="36" t="s">
        <v>22</v>
      </c>
      <c r="Z16" s="36" t="s">
        <v>22</v>
      </c>
      <c r="AA16" s="36" t="s">
        <v>22</v>
      </c>
      <c r="AB16" s="281" t="s">
        <v>22</v>
      </c>
    </row>
    <row r="17" spans="1:28" ht="15" customHeight="1" x14ac:dyDescent="0.2">
      <c r="A17" s="823"/>
      <c r="B17" s="822" t="s">
        <v>306</v>
      </c>
      <c r="C17" s="36" t="s">
        <v>22</v>
      </c>
      <c r="D17" s="36" t="s">
        <v>22</v>
      </c>
      <c r="E17" s="36" t="s">
        <v>22</v>
      </c>
      <c r="F17" s="36" t="s">
        <v>22</v>
      </c>
      <c r="G17" s="36" t="s">
        <v>22</v>
      </c>
      <c r="H17" s="36" t="s">
        <v>22</v>
      </c>
      <c r="I17" s="36" t="s">
        <v>22</v>
      </c>
      <c r="J17" s="281" t="s">
        <v>22</v>
      </c>
      <c r="K17" s="36"/>
      <c r="L17" s="36" t="s">
        <v>22</v>
      </c>
      <c r="M17" s="36" t="s">
        <v>22</v>
      </c>
      <c r="N17" s="36" t="s">
        <v>22</v>
      </c>
      <c r="O17" s="36" t="s">
        <v>22</v>
      </c>
      <c r="P17" s="36" t="s">
        <v>22</v>
      </c>
      <c r="Q17" s="36" t="s">
        <v>22</v>
      </c>
      <c r="R17" s="36" t="s">
        <v>22</v>
      </c>
      <c r="S17" s="281" t="s">
        <v>22</v>
      </c>
      <c r="T17" s="36"/>
      <c r="U17" s="36" t="s">
        <v>22</v>
      </c>
      <c r="V17" s="36" t="s">
        <v>22</v>
      </c>
      <c r="W17" s="36" t="s">
        <v>22</v>
      </c>
      <c r="X17" s="36" t="s">
        <v>22</v>
      </c>
      <c r="Y17" s="36" t="s">
        <v>22</v>
      </c>
      <c r="Z17" s="36" t="s">
        <v>22</v>
      </c>
      <c r="AA17" s="36" t="s">
        <v>22</v>
      </c>
      <c r="AB17" s="281" t="s">
        <v>22</v>
      </c>
    </row>
    <row r="18" spans="1:28" ht="15" customHeight="1" x14ac:dyDescent="0.2">
      <c r="A18" s="823"/>
      <c r="B18" s="822" t="s">
        <v>24</v>
      </c>
      <c r="C18" s="36">
        <v>987</v>
      </c>
      <c r="D18" s="36">
        <v>101</v>
      </c>
      <c r="E18" s="36">
        <v>41</v>
      </c>
      <c r="F18" s="36">
        <v>24</v>
      </c>
      <c r="G18" s="36">
        <v>31</v>
      </c>
      <c r="H18" s="36">
        <v>4</v>
      </c>
      <c r="I18" s="36">
        <v>0</v>
      </c>
      <c r="J18" s="281">
        <f t="shared" si="5"/>
        <v>1188</v>
      </c>
      <c r="K18" s="148"/>
      <c r="L18" s="36">
        <v>899</v>
      </c>
      <c r="M18" s="36">
        <v>112</v>
      </c>
      <c r="N18" s="36">
        <v>66</v>
      </c>
      <c r="O18" s="36">
        <v>46</v>
      </c>
      <c r="P18" s="36">
        <v>52</v>
      </c>
      <c r="Q18" s="36">
        <v>12</v>
      </c>
      <c r="R18" s="36">
        <v>2</v>
      </c>
      <c r="S18" s="281">
        <f t="shared" si="6"/>
        <v>1189</v>
      </c>
      <c r="T18" s="36"/>
      <c r="U18" s="36">
        <f t="shared" si="4"/>
        <v>1886</v>
      </c>
      <c r="V18" s="36">
        <f t="shared" si="4"/>
        <v>213</v>
      </c>
      <c r="W18" s="36">
        <f t="shared" si="4"/>
        <v>107</v>
      </c>
      <c r="X18" s="36">
        <f t="shared" si="4"/>
        <v>70</v>
      </c>
      <c r="Y18" s="36">
        <f t="shared" si="4"/>
        <v>83</v>
      </c>
      <c r="Z18" s="36">
        <f t="shared" si="4"/>
        <v>16</v>
      </c>
      <c r="AA18" s="36">
        <f t="shared" si="4"/>
        <v>2</v>
      </c>
      <c r="AB18" s="281">
        <f>J18+S18</f>
        <v>2377</v>
      </c>
    </row>
    <row r="19" spans="1:28" ht="15" customHeight="1" x14ac:dyDescent="0.2">
      <c r="A19" s="823"/>
      <c r="B19" s="822" t="s">
        <v>25</v>
      </c>
      <c r="C19" s="36">
        <v>2777</v>
      </c>
      <c r="D19" s="36">
        <v>756</v>
      </c>
      <c r="E19" s="36">
        <v>458</v>
      </c>
      <c r="F19" s="36">
        <v>528</v>
      </c>
      <c r="G19" s="36">
        <v>457</v>
      </c>
      <c r="H19" s="36">
        <v>103</v>
      </c>
      <c r="I19" s="36">
        <v>13</v>
      </c>
      <c r="J19" s="281">
        <f t="shared" si="5"/>
        <v>5092</v>
      </c>
      <c r="K19" s="148"/>
      <c r="L19" s="36">
        <v>1973</v>
      </c>
      <c r="M19" s="36">
        <v>327</v>
      </c>
      <c r="N19" s="36">
        <v>190</v>
      </c>
      <c r="O19" s="36">
        <v>219</v>
      </c>
      <c r="P19" s="36">
        <v>234</v>
      </c>
      <c r="Q19" s="36">
        <v>72</v>
      </c>
      <c r="R19" s="36">
        <v>26</v>
      </c>
      <c r="S19" s="281">
        <f t="shared" si="6"/>
        <v>3041</v>
      </c>
      <c r="T19" s="36"/>
      <c r="U19" s="36">
        <f t="shared" si="4"/>
        <v>4750</v>
      </c>
      <c r="V19" s="36">
        <f t="shared" si="4"/>
        <v>1083</v>
      </c>
      <c r="W19" s="36">
        <f t="shared" si="4"/>
        <v>648</v>
      </c>
      <c r="X19" s="36">
        <f t="shared" si="4"/>
        <v>747</v>
      </c>
      <c r="Y19" s="36">
        <f t="shared" si="4"/>
        <v>691</v>
      </c>
      <c r="Z19" s="36">
        <f t="shared" si="4"/>
        <v>175</v>
      </c>
      <c r="AA19" s="36">
        <f t="shared" si="4"/>
        <v>39</v>
      </c>
      <c r="AB19" s="281">
        <f>J19+S19</f>
        <v>8133</v>
      </c>
    </row>
    <row r="20" spans="1:28" ht="15" customHeight="1" x14ac:dyDescent="0.2">
      <c r="A20" s="823"/>
      <c r="B20" s="822" t="s">
        <v>26</v>
      </c>
      <c r="C20" s="36">
        <v>1005</v>
      </c>
      <c r="D20" s="36">
        <v>378</v>
      </c>
      <c r="E20" s="36">
        <v>228</v>
      </c>
      <c r="F20" s="36">
        <v>235</v>
      </c>
      <c r="G20" s="36">
        <v>142</v>
      </c>
      <c r="H20" s="36">
        <v>13</v>
      </c>
      <c r="I20" s="36">
        <v>0</v>
      </c>
      <c r="J20" s="281">
        <f t="shared" si="5"/>
        <v>2001</v>
      </c>
      <c r="K20" s="148"/>
      <c r="L20" s="36">
        <v>812</v>
      </c>
      <c r="M20" s="36">
        <v>165</v>
      </c>
      <c r="N20" s="36">
        <v>93</v>
      </c>
      <c r="O20" s="36">
        <v>142</v>
      </c>
      <c r="P20" s="36">
        <v>121</v>
      </c>
      <c r="Q20" s="36">
        <v>40</v>
      </c>
      <c r="R20" s="36">
        <v>0</v>
      </c>
      <c r="S20" s="281">
        <f t="shared" si="6"/>
        <v>1373</v>
      </c>
      <c r="T20" s="36"/>
      <c r="U20" s="36">
        <f t="shared" si="4"/>
        <v>1817</v>
      </c>
      <c r="V20" s="36">
        <f t="shared" si="4"/>
        <v>543</v>
      </c>
      <c r="W20" s="36">
        <f t="shared" si="4"/>
        <v>321</v>
      </c>
      <c r="X20" s="36">
        <f t="shared" si="4"/>
        <v>377</v>
      </c>
      <c r="Y20" s="36">
        <f t="shared" si="4"/>
        <v>263</v>
      </c>
      <c r="Z20" s="36">
        <f t="shared" si="4"/>
        <v>53</v>
      </c>
      <c r="AA20" s="36">
        <f t="shared" si="4"/>
        <v>0</v>
      </c>
      <c r="AB20" s="281">
        <f>J20+S20</f>
        <v>3374</v>
      </c>
    </row>
    <row r="21" spans="1:28" ht="15" customHeight="1" x14ac:dyDescent="0.2">
      <c r="A21" s="823"/>
      <c r="B21" s="822" t="s">
        <v>307</v>
      </c>
      <c r="C21" s="36" t="s">
        <v>22</v>
      </c>
      <c r="D21" s="36" t="s">
        <v>22</v>
      </c>
      <c r="E21" s="36" t="s">
        <v>22</v>
      </c>
      <c r="F21" s="36" t="s">
        <v>22</v>
      </c>
      <c r="G21" s="36" t="s">
        <v>22</v>
      </c>
      <c r="H21" s="36" t="s">
        <v>22</v>
      </c>
      <c r="I21" s="36" t="s">
        <v>22</v>
      </c>
      <c r="J21" s="281" t="s">
        <v>22</v>
      </c>
      <c r="K21" s="36"/>
      <c r="L21" s="36" t="s">
        <v>22</v>
      </c>
      <c r="M21" s="36" t="s">
        <v>22</v>
      </c>
      <c r="N21" s="36" t="s">
        <v>22</v>
      </c>
      <c r="O21" s="36" t="s">
        <v>22</v>
      </c>
      <c r="P21" s="36" t="s">
        <v>22</v>
      </c>
      <c r="Q21" s="36" t="s">
        <v>22</v>
      </c>
      <c r="R21" s="36" t="s">
        <v>22</v>
      </c>
      <c r="S21" s="281" t="s">
        <v>22</v>
      </c>
      <c r="T21" s="36"/>
      <c r="U21" s="36" t="s">
        <v>22</v>
      </c>
      <c r="V21" s="36" t="s">
        <v>22</v>
      </c>
      <c r="W21" s="36" t="s">
        <v>22</v>
      </c>
      <c r="X21" s="36" t="s">
        <v>22</v>
      </c>
      <c r="Y21" s="36" t="s">
        <v>22</v>
      </c>
      <c r="Z21" s="36" t="s">
        <v>22</v>
      </c>
      <c r="AA21" s="36" t="s">
        <v>22</v>
      </c>
      <c r="AB21" s="281" t="s">
        <v>22</v>
      </c>
    </row>
    <row r="22" spans="1:28" ht="15" customHeight="1" x14ac:dyDescent="0.2">
      <c r="A22" s="823"/>
      <c r="B22" s="822" t="s">
        <v>28</v>
      </c>
      <c r="C22" s="36">
        <v>1783</v>
      </c>
      <c r="D22" s="36">
        <v>663</v>
      </c>
      <c r="E22" s="36">
        <v>287</v>
      </c>
      <c r="F22" s="36">
        <v>273</v>
      </c>
      <c r="G22" s="36">
        <v>154</v>
      </c>
      <c r="H22" s="36">
        <v>57</v>
      </c>
      <c r="I22" s="36">
        <v>77</v>
      </c>
      <c r="J22" s="281">
        <f t="shared" si="5"/>
        <v>3294</v>
      </c>
      <c r="K22" s="148"/>
      <c r="L22" s="36">
        <v>501</v>
      </c>
      <c r="M22" s="36">
        <v>145</v>
      </c>
      <c r="N22" s="36">
        <v>94</v>
      </c>
      <c r="O22" s="36">
        <v>97</v>
      </c>
      <c r="P22" s="36">
        <v>86</v>
      </c>
      <c r="Q22" s="36">
        <v>46</v>
      </c>
      <c r="R22" s="36">
        <v>39</v>
      </c>
      <c r="S22" s="281">
        <f t="shared" si="6"/>
        <v>1008</v>
      </c>
      <c r="T22" s="36"/>
      <c r="U22" s="36">
        <f t="shared" si="4"/>
        <v>2284</v>
      </c>
      <c r="V22" s="36">
        <f t="shared" si="4"/>
        <v>808</v>
      </c>
      <c r="W22" s="36">
        <f t="shared" si="4"/>
        <v>381</v>
      </c>
      <c r="X22" s="36">
        <f t="shared" si="4"/>
        <v>370</v>
      </c>
      <c r="Y22" s="36">
        <f t="shared" si="4"/>
        <v>240</v>
      </c>
      <c r="Z22" s="36">
        <f t="shared" si="4"/>
        <v>103</v>
      </c>
      <c r="AA22" s="36">
        <f t="shared" si="4"/>
        <v>116</v>
      </c>
      <c r="AB22" s="281">
        <f>J22+S22</f>
        <v>4302</v>
      </c>
    </row>
    <row r="23" spans="1:28" ht="15" customHeight="1" x14ac:dyDescent="0.2">
      <c r="A23" s="823"/>
      <c r="B23" s="822" t="s">
        <v>308</v>
      </c>
      <c r="C23" s="36" t="s">
        <v>22</v>
      </c>
      <c r="D23" s="36" t="s">
        <v>22</v>
      </c>
      <c r="E23" s="36" t="s">
        <v>22</v>
      </c>
      <c r="F23" s="36" t="s">
        <v>22</v>
      </c>
      <c r="G23" s="36" t="s">
        <v>22</v>
      </c>
      <c r="H23" s="36" t="s">
        <v>22</v>
      </c>
      <c r="I23" s="36" t="s">
        <v>22</v>
      </c>
      <c r="J23" s="281" t="s">
        <v>22</v>
      </c>
      <c r="K23" s="36"/>
      <c r="L23" s="36" t="s">
        <v>22</v>
      </c>
      <c r="M23" s="36" t="s">
        <v>22</v>
      </c>
      <c r="N23" s="36" t="s">
        <v>22</v>
      </c>
      <c r="O23" s="36" t="s">
        <v>22</v>
      </c>
      <c r="P23" s="36" t="s">
        <v>22</v>
      </c>
      <c r="Q23" s="36" t="s">
        <v>22</v>
      </c>
      <c r="R23" s="36" t="s">
        <v>22</v>
      </c>
      <c r="S23" s="281" t="s">
        <v>22</v>
      </c>
      <c r="T23" s="36"/>
      <c r="U23" s="36" t="s">
        <v>22</v>
      </c>
      <c r="V23" s="36" t="s">
        <v>22</v>
      </c>
      <c r="W23" s="36" t="s">
        <v>22</v>
      </c>
      <c r="X23" s="36" t="s">
        <v>22</v>
      </c>
      <c r="Y23" s="36" t="s">
        <v>22</v>
      </c>
      <c r="Z23" s="36" t="s">
        <v>22</v>
      </c>
      <c r="AA23" s="36" t="s">
        <v>22</v>
      </c>
      <c r="AB23" s="281" t="s">
        <v>22</v>
      </c>
    </row>
    <row r="24" spans="1:28" ht="15" customHeight="1" x14ac:dyDescent="0.2">
      <c r="A24" s="823"/>
      <c r="B24" s="822" t="s">
        <v>30</v>
      </c>
      <c r="C24" s="36">
        <v>1412</v>
      </c>
      <c r="D24" s="36">
        <v>481</v>
      </c>
      <c r="E24" s="36">
        <v>288</v>
      </c>
      <c r="F24" s="36">
        <v>253</v>
      </c>
      <c r="G24" s="36">
        <v>177</v>
      </c>
      <c r="H24" s="36">
        <v>46</v>
      </c>
      <c r="I24" s="36">
        <v>5</v>
      </c>
      <c r="J24" s="281">
        <f t="shared" si="5"/>
        <v>2662</v>
      </c>
      <c r="K24" s="148"/>
      <c r="L24" s="36">
        <v>1165</v>
      </c>
      <c r="M24" s="36">
        <v>212</v>
      </c>
      <c r="N24" s="36">
        <v>127</v>
      </c>
      <c r="O24" s="36">
        <v>150</v>
      </c>
      <c r="P24" s="36">
        <v>106</v>
      </c>
      <c r="Q24" s="36">
        <v>29</v>
      </c>
      <c r="R24" s="36">
        <v>4</v>
      </c>
      <c r="S24" s="281">
        <f t="shared" si="6"/>
        <v>1793</v>
      </c>
      <c r="T24" s="36"/>
      <c r="U24" s="36">
        <f t="shared" si="4"/>
        <v>2577</v>
      </c>
      <c r="V24" s="36">
        <f t="shared" si="4"/>
        <v>693</v>
      </c>
      <c r="W24" s="36">
        <f t="shared" si="4"/>
        <v>415</v>
      </c>
      <c r="X24" s="36">
        <f t="shared" si="4"/>
        <v>403</v>
      </c>
      <c r="Y24" s="36">
        <f t="shared" si="4"/>
        <v>283</v>
      </c>
      <c r="Z24" s="36">
        <f t="shared" si="4"/>
        <v>75</v>
      </c>
      <c r="AA24" s="36">
        <f t="shared" si="4"/>
        <v>9</v>
      </c>
      <c r="AB24" s="281">
        <f>J24+S24</f>
        <v>4455</v>
      </c>
    </row>
    <row r="25" spans="1:28" ht="15" customHeight="1" x14ac:dyDescent="0.2">
      <c r="A25" s="823"/>
      <c r="B25" s="822" t="s">
        <v>31</v>
      </c>
      <c r="C25" s="36">
        <v>3288</v>
      </c>
      <c r="D25" s="36">
        <v>832</v>
      </c>
      <c r="E25" s="36">
        <v>412</v>
      </c>
      <c r="F25" s="36">
        <v>272</v>
      </c>
      <c r="G25" s="36">
        <v>164</v>
      </c>
      <c r="H25" s="36">
        <v>31</v>
      </c>
      <c r="I25" s="36">
        <v>4</v>
      </c>
      <c r="J25" s="281">
        <f t="shared" si="5"/>
        <v>5003</v>
      </c>
      <c r="K25" s="148"/>
      <c r="L25" s="36">
        <v>1004</v>
      </c>
      <c r="M25" s="36">
        <v>252</v>
      </c>
      <c r="N25" s="36">
        <v>127</v>
      </c>
      <c r="O25" s="36">
        <v>121</v>
      </c>
      <c r="P25" s="36">
        <v>149</v>
      </c>
      <c r="Q25" s="36">
        <v>56</v>
      </c>
      <c r="R25" s="36">
        <v>18</v>
      </c>
      <c r="S25" s="281">
        <f t="shared" si="6"/>
        <v>1727</v>
      </c>
      <c r="T25" s="36"/>
      <c r="U25" s="36">
        <f t="shared" si="4"/>
        <v>4292</v>
      </c>
      <c r="V25" s="36">
        <f t="shared" si="4"/>
        <v>1084</v>
      </c>
      <c r="W25" s="36">
        <f t="shared" si="4"/>
        <v>539</v>
      </c>
      <c r="X25" s="36">
        <f t="shared" si="4"/>
        <v>393</v>
      </c>
      <c r="Y25" s="36">
        <f t="shared" si="4"/>
        <v>313</v>
      </c>
      <c r="Z25" s="36">
        <f t="shared" si="4"/>
        <v>87</v>
      </c>
      <c r="AA25" s="36">
        <f t="shared" si="4"/>
        <v>22</v>
      </c>
      <c r="AB25" s="281">
        <f>J25+S25</f>
        <v>6730</v>
      </c>
    </row>
    <row r="26" spans="1:28" ht="15" customHeight="1" x14ac:dyDescent="0.2">
      <c r="A26" s="823"/>
      <c r="B26" s="822" t="s">
        <v>32</v>
      </c>
      <c r="C26" s="36">
        <v>4291</v>
      </c>
      <c r="D26" s="36">
        <v>1588</v>
      </c>
      <c r="E26" s="36">
        <v>832</v>
      </c>
      <c r="F26" s="36">
        <v>801</v>
      </c>
      <c r="G26" s="36">
        <v>557</v>
      </c>
      <c r="H26" s="36">
        <v>102</v>
      </c>
      <c r="I26" s="36">
        <v>11</v>
      </c>
      <c r="J26" s="281">
        <f t="shared" si="5"/>
        <v>8182</v>
      </c>
      <c r="K26" s="148"/>
      <c r="L26" s="36">
        <v>1930</v>
      </c>
      <c r="M26" s="36">
        <v>483</v>
      </c>
      <c r="N26" s="36">
        <v>314</v>
      </c>
      <c r="O26" s="36">
        <v>373</v>
      </c>
      <c r="P26" s="36">
        <v>417</v>
      </c>
      <c r="Q26" s="36">
        <v>129</v>
      </c>
      <c r="R26" s="36">
        <v>22</v>
      </c>
      <c r="S26" s="281">
        <f t="shared" si="6"/>
        <v>3668</v>
      </c>
      <c r="T26" s="36"/>
      <c r="U26" s="36">
        <f t="shared" si="4"/>
        <v>6221</v>
      </c>
      <c r="V26" s="36">
        <f t="shared" si="4"/>
        <v>2071</v>
      </c>
      <c r="W26" s="36">
        <f t="shared" si="4"/>
        <v>1146</v>
      </c>
      <c r="X26" s="36">
        <f t="shared" si="4"/>
        <v>1174</v>
      </c>
      <c r="Y26" s="36">
        <f t="shared" si="4"/>
        <v>974</v>
      </c>
      <c r="Z26" s="36">
        <f t="shared" si="4"/>
        <v>231</v>
      </c>
      <c r="AA26" s="36">
        <f t="shared" si="4"/>
        <v>33</v>
      </c>
      <c r="AB26" s="281">
        <f>J26+S26</f>
        <v>11850</v>
      </c>
    </row>
    <row r="27" spans="1:28" ht="15" customHeight="1" x14ac:dyDescent="0.2">
      <c r="A27" s="823"/>
      <c r="B27" s="822" t="s">
        <v>72</v>
      </c>
      <c r="C27" s="36" t="s">
        <v>22</v>
      </c>
      <c r="D27" s="36" t="s">
        <v>22</v>
      </c>
      <c r="E27" s="36" t="s">
        <v>22</v>
      </c>
      <c r="F27" s="36" t="s">
        <v>22</v>
      </c>
      <c r="G27" s="36" t="s">
        <v>22</v>
      </c>
      <c r="H27" s="36" t="s">
        <v>22</v>
      </c>
      <c r="I27" s="36" t="s">
        <v>22</v>
      </c>
      <c r="J27" s="281" t="s">
        <v>22</v>
      </c>
      <c r="K27" s="36"/>
      <c r="L27" s="36" t="s">
        <v>22</v>
      </c>
      <c r="M27" s="36" t="s">
        <v>22</v>
      </c>
      <c r="N27" s="36" t="s">
        <v>22</v>
      </c>
      <c r="O27" s="36" t="s">
        <v>22</v>
      </c>
      <c r="P27" s="36" t="s">
        <v>22</v>
      </c>
      <c r="Q27" s="36" t="s">
        <v>22</v>
      </c>
      <c r="R27" s="36" t="s">
        <v>22</v>
      </c>
      <c r="S27" s="281" t="s">
        <v>22</v>
      </c>
      <c r="T27" s="36"/>
      <c r="U27" s="36" t="s">
        <v>22</v>
      </c>
      <c r="V27" s="36" t="s">
        <v>22</v>
      </c>
      <c r="W27" s="36" t="s">
        <v>22</v>
      </c>
      <c r="X27" s="36" t="s">
        <v>22</v>
      </c>
      <c r="Y27" s="36" t="s">
        <v>22</v>
      </c>
      <c r="Z27" s="36" t="s">
        <v>22</v>
      </c>
      <c r="AA27" s="36" t="s">
        <v>22</v>
      </c>
      <c r="AB27" s="281" t="s">
        <v>22</v>
      </c>
    </row>
    <row r="28" spans="1:28" ht="15" customHeight="1" x14ac:dyDescent="0.2">
      <c r="A28" s="823"/>
      <c r="B28" s="822" t="s">
        <v>34</v>
      </c>
      <c r="C28" s="36">
        <v>1801</v>
      </c>
      <c r="D28" s="36">
        <v>556</v>
      </c>
      <c r="E28" s="36">
        <v>305</v>
      </c>
      <c r="F28" s="36">
        <v>258</v>
      </c>
      <c r="G28" s="36">
        <v>172</v>
      </c>
      <c r="H28" s="36">
        <v>29</v>
      </c>
      <c r="I28" s="36">
        <v>7</v>
      </c>
      <c r="J28" s="281">
        <f t="shared" si="5"/>
        <v>3128</v>
      </c>
      <c r="K28" s="148"/>
      <c r="L28" s="36">
        <v>1077</v>
      </c>
      <c r="M28" s="36">
        <v>232</v>
      </c>
      <c r="N28" s="36">
        <v>138</v>
      </c>
      <c r="O28" s="36">
        <v>137</v>
      </c>
      <c r="P28" s="36">
        <v>111</v>
      </c>
      <c r="Q28" s="36">
        <v>29</v>
      </c>
      <c r="R28" s="36">
        <v>7</v>
      </c>
      <c r="S28" s="281">
        <f t="shared" si="6"/>
        <v>1731</v>
      </c>
      <c r="T28" s="36"/>
      <c r="U28" s="36">
        <f t="shared" si="4"/>
        <v>2878</v>
      </c>
      <c r="V28" s="36">
        <f t="shared" si="4"/>
        <v>788</v>
      </c>
      <c r="W28" s="36">
        <f t="shared" si="4"/>
        <v>443</v>
      </c>
      <c r="X28" s="36">
        <f t="shared" si="4"/>
        <v>395</v>
      </c>
      <c r="Y28" s="36">
        <f t="shared" si="4"/>
        <v>283</v>
      </c>
      <c r="Z28" s="36">
        <f t="shared" si="4"/>
        <v>58</v>
      </c>
      <c r="AA28" s="36">
        <f t="shared" si="4"/>
        <v>14</v>
      </c>
      <c r="AB28" s="281">
        <f>J28+S28</f>
        <v>4859</v>
      </c>
    </row>
    <row r="29" spans="1:28" ht="15" customHeight="1" x14ac:dyDescent="0.2">
      <c r="A29" s="823"/>
      <c r="B29" s="822" t="s">
        <v>35</v>
      </c>
      <c r="C29" s="36">
        <v>975</v>
      </c>
      <c r="D29" s="36">
        <v>250</v>
      </c>
      <c r="E29" s="36">
        <v>124</v>
      </c>
      <c r="F29" s="36">
        <v>103</v>
      </c>
      <c r="G29" s="36">
        <v>72</v>
      </c>
      <c r="H29" s="36">
        <v>16</v>
      </c>
      <c r="I29" s="36">
        <v>2</v>
      </c>
      <c r="J29" s="281">
        <f t="shared" si="5"/>
        <v>1542</v>
      </c>
      <c r="K29" s="148"/>
      <c r="L29" s="36">
        <v>819</v>
      </c>
      <c r="M29" s="36">
        <v>170</v>
      </c>
      <c r="N29" s="36">
        <v>123</v>
      </c>
      <c r="O29" s="36">
        <v>106</v>
      </c>
      <c r="P29" s="36">
        <v>76</v>
      </c>
      <c r="Q29" s="36">
        <v>16</v>
      </c>
      <c r="R29" s="36">
        <v>3</v>
      </c>
      <c r="S29" s="281">
        <f t="shared" si="6"/>
        <v>1313</v>
      </c>
      <c r="T29" s="36"/>
      <c r="U29" s="36">
        <f t="shared" si="4"/>
        <v>1794</v>
      </c>
      <c r="V29" s="36">
        <f t="shared" si="4"/>
        <v>420</v>
      </c>
      <c r="W29" s="36">
        <f t="shared" si="4"/>
        <v>247</v>
      </c>
      <c r="X29" s="36">
        <f t="shared" si="4"/>
        <v>209</v>
      </c>
      <c r="Y29" s="36">
        <f t="shared" si="4"/>
        <v>148</v>
      </c>
      <c r="Z29" s="36">
        <f t="shared" si="4"/>
        <v>32</v>
      </c>
      <c r="AA29" s="36">
        <f t="shared" si="4"/>
        <v>5</v>
      </c>
      <c r="AB29" s="281">
        <f>J29+S29</f>
        <v>2855</v>
      </c>
    </row>
    <row r="30" spans="1:28" ht="15" customHeight="1" x14ac:dyDescent="0.2">
      <c r="A30" s="823"/>
      <c r="B30" s="822" t="s">
        <v>36</v>
      </c>
      <c r="C30" s="36">
        <v>2521</v>
      </c>
      <c r="D30" s="36">
        <v>1156</v>
      </c>
      <c r="E30" s="36">
        <v>666</v>
      </c>
      <c r="F30" s="36">
        <v>571</v>
      </c>
      <c r="G30" s="36">
        <v>389</v>
      </c>
      <c r="H30" s="36">
        <v>107</v>
      </c>
      <c r="I30" s="36">
        <v>14</v>
      </c>
      <c r="J30" s="281">
        <f t="shared" si="5"/>
        <v>5424</v>
      </c>
      <c r="K30" s="148"/>
      <c r="L30" s="36">
        <v>1053</v>
      </c>
      <c r="M30" s="36">
        <v>288</v>
      </c>
      <c r="N30" s="36">
        <v>207</v>
      </c>
      <c r="O30" s="36">
        <v>207</v>
      </c>
      <c r="P30" s="36">
        <v>226</v>
      </c>
      <c r="Q30" s="36">
        <v>57</v>
      </c>
      <c r="R30" s="36">
        <v>17</v>
      </c>
      <c r="S30" s="281">
        <f t="shared" si="6"/>
        <v>2055</v>
      </c>
      <c r="T30" s="36"/>
      <c r="U30" s="36">
        <f t="shared" si="4"/>
        <v>3574</v>
      </c>
      <c r="V30" s="36">
        <f t="shared" si="4"/>
        <v>1444</v>
      </c>
      <c r="W30" s="36">
        <f t="shared" si="4"/>
        <v>873</v>
      </c>
      <c r="X30" s="36">
        <f t="shared" si="4"/>
        <v>778</v>
      </c>
      <c r="Y30" s="36">
        <f t="shared" si="4"/>
        <v>615</v>
      </c>
      <c r="Z30" s="36">
        <f t="shared" si="4"/>
        <v>164</v>
      </c>
      <c r="AA30" s="36">
        <f t="shared" si="4"/>
        <v>31</v>
      </c>
      <c r="AB30" s="281">
        <f>J30+S30</f>
        <v>7479</v>
      </c>
    </row>
    <row r="31" spans="1:28" ht="15" customHeight="1" x14ac:dyDescent="0.2">
      <c r="A31" s="823"/>
      <c r="B31" s="822" t="s">
        <v>37</v>
      </c>
      <c r="C31" s="36">
        <v>3468</v>
      </c>
      <c r="D31" s="36">
        <v>5649</v>
      </c>
      <c r="E31" s="36">
        <v>4385</v>
      </c>
      <c r="F31" s="36">
        <v>7447</v>
      </c>
      <c r="G31" s="36">
        <v>6755</v>
      </c>
      <c r="H31" s="36">
        <v>1929</v>
      </c>
      <c r="I31" s="36">
        <v>640</v>
      </c>
      <c r="J31" s="281">
        <f t="shared" si="5"/>
        <v>30273</v>
      </c>
      <c r="K31" s="148"/>
      <c r="L31" s="36">
        <v>3145</v>
      </c>
      <c r="M31" s="36">
        <v>3130</v>
      </c>
      <c r="N31" s="36">
        <v>2631</v>
      </c>
      <c r="O31" s="36">
        <v>4362</v>
      </c>
      <c r="P31" s="36">
        <v>5015</v>
      </c>
      <c r="Q31" s="36">
        <v>2135</v>
      </c>
      <c r="R31" s="36">
        <v>1074</v>
      </c>
      <c r="S31" s="281">
        <f t="shared" si="6"/>
        <v>21492</v>
      </c>
      <c r="T31" s="36"/>
      <c r="U31" s="36">
        <f t="shared" si="4"/>
        <v>6613</v>
      </c>
      <c r="V31" s="36">
        <f t="shared" si="4"/>
        <v>8779</v>
      </c>
      <c r="W31" s="36">
        <f t="shared" si="4"/>
        <v>7016</v>
      </c>
      <c r="X31" s="36">
        <f t="shared" si="4"/>
        <v>11809</v>
      </c>
      <c r="Y31" s="36">
        <f t="shared" si="4"/>
        <v>11770</v>
      </c>
      <c r="Z31" s="36">
        <f t="shared" si="4"/>
        <v>4064</v>
      </c>
      <c r="AA31" s="36">
        <f t="shared" si="4"/>
        <v>1714</v>
      </c>
      <c r="AB31" s="281">
        <f>J31+S31</f>
        <v>51765</v>
      </c>
    </row>
    <row r="32" spans="1:28" ht="15" customHeight="1" x14ac:dyDescent="0.2">
      <c r="A32" s="823"/>
      <c r="B32" s="822" t="s">
        <v>38</v>
      </c>
      <c r="C32" s="36">
        <v>1670</v>
      </c>
      <c r="D32" s="36">
        <v>441</v>
      </c>
      <c r="E32" s="36">
        <v>242</v>
      </c>
      <c r="F32" s="36">
        <v>234</v>
      </c>
      <c r="G32" s="36">
        <v>167</v>
      </c>
      <c r="H32" s="36">
        <v>36</v>
      </c>
      <c r="I32" s="36">
        <v>4</v>
      </c>
      <c r="J32" s="281">
        <f t="shared" si="5"/>
        <v>2794</v>
      </c>
      <c r="K32" s="148"/>
      <c r="L32" s="36">
        <v>889</v>
      </c>
      <c r="M32" s="36">
        <v>207</v>
      </c>
      <c r="N32" s="36">
        <v>144</v>
      </c>
      <c r="O32" s="36">
        <v>147</v>
      </c>
      <c r="P32" s="36">
        <v>138</v>
      </c>
      <c r="Q32" s="36">
        <v>50</v>
      </c>
      <c r="R32" s="36">
        <v>7</v>
      </c>
      <c r="S32" s="281">
        <f t="shared" si="6"/>
        <v>1582</v>
      </c>
      <c r="T32" s="36"/>
      <c r="U32" s="36">
        <f t="shared" si="4"/>
        <v>2559</v>
      </c>
      <c r="V32" s="36">
        <f t="shared" si="4"/>
        <v>648</v>
      </c>
      <c r="W32" s="36">
        <f t="shared" si="4"/>
        <v>386</v>
      </c>
      <c r="X32" s="36">
        <f t="shared" si="4"/>
        <v>381</v>
      </c>
      <c r="Y32" s="36">
        <f t="shared" si="4"/>
        <v>305</v>
      </c>
      <c r="Z32" s="36">
        <f t="shared" si="4"/>
        <v>86</v>
      </c>
      <c r="AA32" s="36">
        <f t="shared" si="4"/>
        <v>11</v>
      </c>
      <c r="AB32" s="281">
        <f>J32+S32</f>
        <v>4376</v>
      </c>
    </row>
    <row r="33" spans="1:28" ht="15" customHeight="1" x14ac:dyDescent="0.2">
      <c r="A33" s="823"/>
      <c r="B33" s="822" t="s">
        <v>74</v>
      </c>
      <c r="C33" s="36" t="s">
        <v>22</v>
      </c>
      <c r="D33" s="36" t="s">
        <v>22</v>
      </c>
      <c r="E33" s="36" t="s">
        <v>22</v>
      </c>
      <c r="F33" s="36" t="s">
        <v>22</v>
      </c>
      <c r="G33" s="36" t="s">
        <v>22</v>
      </c>
      <c r="H33" s="36" t="s">
        <v>22</v>
      </c>
      <c r="I33" s="36" t="s">
        <v>22</v>
      </c>
      <c r="J33" s="281" t="s">
        <v>22</v>
      </c>
      <c r="K33" s="48"/>
      <c r="L33" s="36" t="s">
        <v>22</v>
      </c>
      <c r="M33" s="36" t="s">
        <v>22</v>
      </c>
      <c r="N33" s="36" t="s">
        <v>22</v>
      </c>
      <c r="O33" s="36" t="s">
        <v>22</v>
      </c>
      <c r="P33" s="36" t="s">
        <v>22</v>
      </c>
      <c r="Q33" s="36" t="s">
        <v>22</v>
      </c>
      <c r="R33" s="36" t="s">
        <v>22</v>
      </c>
      <c r="S33" s="281" t="s">
        <v>22</v>
      </c>
      <c r="T33" s="48"/>
      <c r="U33" s="36" t="s">
        <v>22</v>
      </c>
      <c r="V33" s="36" t="s">
        <v>22</v>
      </c>
      <c r="W33" s="36" t="s">
        <v>22</v>
      </c>
      <c r="X33" s="36" t="s">
        <v>22</v>
      </c>
      <c r="Y33" s="36" t="s">
        <v>22</v>
      </c>
      <c r="Z33" s="36" t="s">
        <v>22</v>
      </c>
      <c r="AA33" s="36" t="s">
        <v>22</v>
      </c>
      <c r="AB33" s="281" t="s">
        <v>22</v>
      </c>
    </row>
    <row r="34" spans="1:28" ht="15" customHeight="1" x14ac:dyDescent="0.2">
      <c r="A34" s="823"/>
      <c r="B34" s="47" t="s">
        <v>309</v>
      </c>
      <c r="C34" s="36" t="s">
        <v>22</v>
      </c>
      <c r="D34" s="36" t="s">
        <v>22</v>
      </c>
      <c r="E34" s="36" t="s">
        <v>22</v>
      </c>
      <c r="F34" s="36" t="s">
        <v>22</v>
      </c>
      <c r="G34" s="36" t="s">
        <v>22</v>
      </c>
      <c r="H34" s="36" t="s">
        <v>22</v>
      </c>
      <c r="I34" s="36" t="s">
        <v>22</v>
      </c>
      <c r="J34" s="281" t="s">
        <v>22</v>
      </c>
      <c r="K34" s="48"/>
      <c r="L34" s="36" t="s">
        <v>22</v>
      </c>
      <c r="M34" s="36" t="s">
        <v>22</v>
      </c>
      <c r="N34" s="36" t="s">
        <v>22</v>
      </c>
      <c r="O34" s="36" t="s">
        <v>22</v>
      </c>
      <c r="P34" s="36" t="s">
        <v>22</v>
      </c>
      <c r="Q34" s="36" t="s">
        <v>22</v>
      </c>
      <c r="R34" s="36" t="s">
        <v>22</v>
      </c>
      <c r="S34" s="281" t="s">
        <v>22</v>
      </c>
      <c r="T34" s="48"/>
      <c r="U34" s="36" t="s">
        <v>22</v>
      </c>
      <c r="V34" s="36" t="s">
        <v>22</v>
      </c>
      <c r="W34" s="36" t="s">
        <v>22</v>
      </c>
      <c r="X34" s="36" t="s">
        <v>22</v>
      </c>
      <c r="Y34" s="36" t="s">
        <v>22</v>
      </c>
      <c r="Z34" s="36" t="s">
        <v>22</v>
      </c>
      <c r="AA34" s="36" t="s">
        <v>22</v>
      </c>
      <c r="AB34" s="281" t="s">
        <v>22</v>
      </c>
    </row>
    <row r="35" spans="1:28" ht="15" customHeight="1" x14ac:dyDescent="0.2">
      <c r="A35" s="823"/>
      <c r="B35" s="822" t="s">
        <v>41</v>
      </c>
      <c r="C35" s="36">
        <v>1284</v>
      </c>
      <c r="D35" s="36">
        <v>496</v>
      </c>
      <c r="E35" s="36">
        <v>222</v>
      </c>
      <c r="F35" s="36">
        <v>156</v>
      </c>
      <c r="G35" s="36">
        <v>108</v>
      </c>
      <c r="H35" s="36">
        <v>10</v>
      </c>
      <c r="I35" s="36">
        <v>1</v>
      </c>
      <c r="J35" s="281">
        <f t="shared" si="5"/>
        <v>2277</v>
      </c>
      <c r="K35" s="148"/>
      <c r="L35" s="36">
        <v>972</v>
      </c>
      <c r="M35" s="36">
        <v>191</v>
      </c>
      <c r="N35" s="36">
        <v>105</v>
      </c>
      <c r="O35" s="36">
        <v>123</v>
      </c>
      <c r="P35" s="36">
        <v>82</v>
      </c>
      <c r="Q35" s="36">
        <v>13</v>
      </c>
      <c r="R35" s="36">
        <v>1</v>
      </c>
      <c r="S35" s="281">
        <f t="shared" si="6"/>
        <v>1487</v>
      </c>
      <c r="T35" s="36"/>
      <c r="U35" s="36">
        <f t="shared" si="4"/>
        <v>2256</v>
      </c>
      <c r="V35" s="36">
        <f t="shared" si="4"/>
        <v>687</v>
      </c>
      <c r="W35" s="36">
        <f t="shared" si="4"/>
        <v>327</v>
      </c>
      <c r="X35" s="36">
        <f t="shared" si="4"/>
        <v>279</v>
      </c>
      <c r="Y35" s="36">
        <f t="shared" si="4"/>
        <v>190</v>
      </c>
      <c r="Z35" s="36">
        <f t="shared" si="4"/>
        <v>23</v>
      </c>
      <c r="AA35" s="36">
        <f t="shared" si="4"/>
        <v>2</v>
      </c>
      <c r="AB35" s="281">
        <f>J35+S35</f>
        <v>3764</v>
      </c>
    </row>
    <row r="36" spans="1:28" ht="15" customHeight="1" x14ac:dyDescent="0.2">
      <c r="A36" s="823"/>
      <c r="B36" s="822" t="s">
        <v>42</v>
      </c>
      <c r="C36" s="36">
        <v>2686</v>
      </c>
      <c r="D36" s="36">
        <v>1262</v>
      </c>
      <c r="E36" s="36">
        <v>775</v>
      </c>
      <c r="F36" s="36">
        <v>629</v>
      </c>
      <c r="G36" s="36">
        <v>399</v>
      </c>
      <c r="H36" s="36">
        <v>62</v>
      </c>
      <c r="I36" s="36">
        <v>5</v>
      </c>
      <c r="J36" s="281">
        <f t="shared" si="5"/>
        <v>5818</v>
      </c>
      <c r="K36" s="148"/>
      <c r="L36" s="36">
        <v>2018</v>
      </c>
      <c r="M36" s="36">
        <v>753</v>
      </c>
      <c r="N36" s="36">
        <v>477</v>
      </c>
      <c r="O36" s="36">
        <v>493</v>
      </c>
      <c r="P36" s="36">
        <v>514</v>
      </c>
      <c r="Q36" s="36">
        <v>247</v>
      </c>
      <c r="R36" s="36">
        <v>123</v>
      </c>
      <c r="S36" s="281">
        <f t="shared" si="6"/>
        <v>4625</v>
      </c>
      <c r="T36" s="36"/>
      <c r="U36" s="36">
        <f t="shared" si="4"/>
        <v>4704</v>
      </c>
      <c r="V36" s="36">
        <f t="shared" si="4"/>
        <v>2015</v>
      </c>
      <c r="W36" s="36">
        <f t="shared" si="4"/>
        <v>1252</v>
      </c>
      <c r="X36" s="36">
        <f t="shared" si="4"/>
        <v>1122</v>
      </c>
      <c r="Y36" s="36">
        <f t="shared" si="4"/>
        <v>913</v>
      </c>
      <c r="Z36" s="36">
        <f t="shared" si="4"/>
        <v>309</v>
      </c>
      <c r="AA36" s="36">
        <f t="shared" si="4"/>
        <v>128</v>
      </c>
      <c r="AB36" s="281">
        <f>J36+S36</f>
        <v>10443</v>
      </c>
    </row>
    <row r="37" spans="1:28" ht="15" customHeight="1" x14ac:dyDescent="0.2">
      <c r="A37" s="823"/>
      <c r="B37" s="822" t="s">
        <v>43</v>
      </c>
      <c r="C37" s="36">
        <v>1216</v>
      </c>
      <c r="D37" s="36">
        <v>277</v>
      </c>
      <c r="E37" s="36">
        <v>138</v>
      </c>
      <c r="F37" s="36">
        <v>120</v>
      </c>
      <c r="G37" s="36">
        <v>96</v>
      </c>
      <c r="H37" s="36">
        <v>16</v>
      </c>
      <c r="I37" s="36">
        <v>0</v>
      </c>
      <c r="J37" s="281">
        <f t="shared" si="5"/>
        <v>1863</v>
      </c>
      <c r="K37" s="148"/>
      <c r="L37" s="36">
        <v>621</v>
      </c>
      <c r="M37" s="36">
        <v>153</v>
      </c>
      <c r="N37" s="36">
        <v>64</v>
      </c>
      <c r="O37" s="36">
        <v>80</v>
      </c>
      <c r="P37" s="36">
        <v>52</v>
      </c>
      <c r="Q37" s="36">
        <v>8</v>
      </c>
      <c r="R37" s="36">
        <v>0</v>
      </c>
      <c r="S37" s="281">
        <f t="shared" si="6"/>
        <v>978</v>
      </c>
      <c r="T37" s="36"/>
      <c r="U37" s="36">
        <f t="shared" si="4"/>
        <v>1837</v>
      </c>
      <c r="V37" s="36">
        <f t="shared" si="4"/>
        <v>430</v>
      </c>
      <c r="W37" s="36">
        <f t="shared" si="4"/>
        <v>202</v>
      </c>
      <c r="X37" s="36">
        <f t="shared" si="4"/>
        <v>200</v>
      </c>
      <c r="Y37" s="36">
        <f t="shared" si="4"/>
        <v>148</v>
      </c>
      <c r="Z37" s="36">
        <f t="shared" si="4"/>
        <v>24</v>
      </c>
      <c r="AA37" s="36">
        <f t="shared" si="4"/>
        <v>0</v>
      </c>
      <c r="AB37" s="281">
        <f>J37+S37</f>
        <v>2841</v>
      </c>
    </row>
    <row r="38" spans="1:28" ht="15" customHeight="1" x14ac:dyDescent="0.2">
      <c r="A38" s="823"/>
      <c r="B38" s="822" t="s">
        <v>310</v>
      </c>
      <c r="C38" s="36" t="s">
        <v>22</v>
      </c>
      <c r="D38" s="36" t="s">
        <v>22</v>
      </c>
      <c r="E38" s="36" t="s">
        <v>22</v>
      </c>
      <c r="F38" s="36" t="s">
        <v>22</v>
      </c>
      <c r="G38" s="36" t="s">
        <v>22</v>
      </c>
      <c r="H38" s="36" t="s">
        <v>22</v>
      </c>
      <c r="I38" s="36" t="s">
        <v>22</v>
      </c>
      <c r="J38" s="281" t="s">
        <v>22</v>
      </c>
      <c r="K38" s="148"/>
      <c r="L38" s="36" t="s">
        <v>22</v>
      </c>
      <c r="M38" s="36" t="s">
        <v>22</v>
      </c>
      <c r="N38" s="36" t="s">
        <v>22</v>
      </c>
      <c r="O38" s="36" t="s">
        <v>22</v>
      </c>
      <c r="P38" s="36" t="s">
        <v>22</v>
      </c>
      <c r="Q38" s="36" t="s">
        <v>22</v>
      </c>
      <c r="R38" s="36" t="s">
        <v>22</v>
      </c>
      <c r="S38" s="281" t="s">
        <v>22</v>
      </c>
      <c r="T38" s="36"/>
      <c r="U38" s="36" t="s">
        <v>22</v>
      </c>
      <c r="V38" s="36" t="s">
        <v>22</v>
      </c>
      <c r="W38" s="36" t="s">
        <v>22</v>
      </c>
      <c r="X38" s="36" t="s">
        <v>22</v>
      </c>
      <c r="Y38" s="36" t="s">
        <v>22</v>
      </c>
      <c r="Z38" s="36" t="s">
        <v>22</v>
      </c>
      <c r="AA38" s="36" t="s">
        <v>22</v>
      </c>
      <c r="AB38" s="281" t="s">
        <v>22</v>
      </c>
    </row>
    <row r="39" spans="1:28" ht="15" customHeight="1" x14ac:dyDescent="0.2">
      <c r="A39" s="823"/>
      <c r="B39" s="822" t="s">
        <v>75</v>
      </c>
      <c r="C39" s="36" t="s">
        <v>22</v>
      </c>
      <c r="D39" s="36" t="s">
        <v>22</v>
      </c>
      <c r="E39" s="36" t="s">
        <v>22</v>
      </c>
      <c r="F39" s="36" t="s">
        <v>22</v>
      </c>
      <c r="G39" s="36" t="s">
        <v>22</v>
      </c>
      <c r="H39" s="36" t="s">
        <v>22</v>
      </c>
      <c r="I39" s="36" t="s">
        <v>22</v>
      </c>
      <c r="J39" s="281" t="s">
        <v>22</v>
      </c>
      <c r="K39" s="36"/>
      <c r="L39" s="36" t="s">
        <v>22</v>
      </c>
      <c r="M39" s="36" t="s">
        <v>22</v>
      </c>
      <c r="N39" s="36" t="s">
        <v>22</v>
      </c>
      <c r="O39" s="36" t="s">
        <v>22</v>
      </c>
      <c r="P39" s="36" t="s">
        <v>22</v>
      </c>
      <c r="Q39" s="36" t="s">
        <v>22</v>
      </c>
      <c r="R39" s="36" t="s">
        <v>22</v>
      </c>
      <c r="S39" s="281" t="s">
        <v>22</v>
      </c>
      <c r="T39" s="36"/>
      <c r="U39" s="36" t="s">
        <v>22</v>
      </c>
      <c r="V39" s="36" t="s">
        <v>22</v>
      </c>
      <c r="W39" s="36" t="s">
        <v>22</v>
      </c>
      <c r="X39" s="36" t="s">
        <v>22</v>
      </c>
      <c r="Y39" s="36" t="s">
        <v>22</v>
      </c>
      <c r="Z39" s="36" t="s">
        <v>22</v>
      </c>
      <c r="AA39" s="36" t="s">
        <v>22</v>
      </c>
      <c r="AB39" s="281" t="s">
        <v>22</v>
      </c>
    </row>
    <row r="40" spans="1:28" ht="15" customHeight="1" x14ac:dyDescent="0.2">
      <c r="A40" s="823"/>
      <c r="B40" s="822" t="s">
        <v>46</v>
      </c>
      <c r="C40" s="36">
        <v>1278</v>
      </c>
      <c r="D40" s="36">
        <v>464</v>
      </c>
      <c r="E40" s="36">
        <v>275</v>
      </c>
      <c r="F40" s="36">
        <v>264</v>
      </c>
      <c r="G40" s="36">
        <v>205</v>
      </c>
      <c r="H40" s="36">
        <v>27</v>
      </c>
      <c r="I40" s="36">
        <v>0</v>
      </c>
      <c r="J40" s="281">
        <f t="shared" si="5"/>
        <v>2513</v>
      </c>
      <c r="K40" s="148"/>
      <c r="L40" s="36">
        <v>614</v>
      </c>
      <c r="M40" s="36">
        <v>162</v>
      </c>
      <c r="N40" s="36">
        <v>108</v>
      </c>
      <c r="O40" s="36">
        <v>116</v>
      </c>
      <c r="P40" s="36">
        <v>119</v>
      </c>
      <c r="Q40" s="36">
        <v>33</v>
      </c>
      <c r="R40" s="36">
        <v>0</v>
      </c>
      <c r="S40" s="281">
        <f t="shared" si="6"/>
        <v>1152</v>
      </c>
      <c r="T40" s="36"/>
      <c r="U40" s="36">
        <f t="shared" si="4"/>
        <v>1892</v>
      </c>
      <c r="V40" s="36">
        <f t="shared" si="4"/>
        <v>626</v>
      </c>
      <c r="W40" s="36">
        <f t="shared" si="4"/>
        <v>383</v>
      </c>
      <c r="X40" s="36">
        <f t="shared" si="4"/>
        <v>380</v>
      </c>
      <c r="Y40" s="36">
        <f t="shared" si="4"/>
        <v>324</v>
      </c>
      <c r="Z40" s="36">
        <f t="shared" si="4"/>
        <v>60</v>
      </c>
      <c r="AA40" s="36">
        <f t="shared" si="4"/>
        <v>0</v>
      </c>
      <c r="AB40" s="281">
        <f>J40+S40</f>
        <v>3665</v>
      </c>
    </row>
    <row r="41" spans="1:28" ht="15" customHeight="1" x14ac:dyDescent="0.2">
      <c r="A41" s="823"/>
      <c r="B41" s="822" t="s">
        <v>47</v>
      </c>
      <c r="C41" s="36">
        <v>1591</v>
      </c>
      <c r="D41" s="36">
        <v>393</v>
      </c>
      <c r="E41" s="36">
        <v>225</v>
      </c>
      <c r="F41" s="36">
        <v>182</v>
      </c>
      <c r="G41" s="36">
        <v>131</v>
      </c>
      <c r="H41" s="36">
        <v>22</v>
      </c>
      <c r="I41" s="36">
        <v>2</v>
      </c>
      <c r="J41" s="281">
        <f t="shared" si="5"/>
        <v>2546</v>
      </c>
      <c r="K41" s="148"/>
      <c r="L41" s="36">
        <v>674</v>
      </c>
      <c r="M41" s="36">
        <v>127</v>
      </c>
      <c r="N41" s="36">
        <v>74</v>
      </c>
      <c r="O41" s="36">
        <v>69</v>
      </c>
      <c r="P41" s="36">
        <v>86</v>
      </c>
      <c r="Q41" s="36">
        <v>39</v>
      </c>
      <c r="R41" s="36">
        <v>14</v>
      </c>
      <c r="S41" s="281">
        <f t="shared" si="6"/>
        <v>1083</v>
      </c>
      <c r="T41" s="36"/>
      <c r="U41" s="36">
        <f t="shared" si="4"/>
        <v>2265</v>
      </c>
      <c r="V41" s="36">
        <f t="shared" si="4"/>
        <v>520</v>
      </c>
      <c r="W41" s="36">
        <f t="shared" si="4"/>
        <v>299</v>
      </c>
      <c r="X41" s="36">
        <f t="shared" si="4"/>
        <v>251</v>
      </c>
      <c r="Y41" s="36">
        <f t="shared" si="4"/>
        <v>217</v>
      </c>
      <c r="Z41" s="36">
        <f t="shared" si="4"/>
        <v>61</v>
      </c>
      <c r="AA41" s="36">
        <f t="shared" si="4"/>
        <v>16</v>
      </c>
      <c r="AB41" s="281">
        <f>J41+S41</f>
        <v>3629</v>
      </c>
    </row>
    <row r="42" spans="1:28" ht="15" customHeight="1" x14ac:dyDescent="0.2">
      <c r="A42" s="823"/>
      <c r="B42" s="822" t="s">
        <v>48</v>
      </c>
      <c r="C42" s="36">
        <v>484</v>
      </c>
      <c r="D42" s="36">
        <v>386</v>
      </c>
      <c r="E42" s="36">
        <v>228</v>
      </c>
      <c r="F42" s="36">
        <v>283</v>
      </c>
      <c r="G42" s="36">
        <v>149</v>
      </c>
      <c r="H42" s="36">
        <v>25</v>
      </c>
      <c r="I42" s="36">
        <v>11</v>
      </c>
      <c r="J42" s="281">
        <f t="shared" si="5"/>
        <v>1566</v>
      </c>
      <c r="K42" s="148"/>
      <c r="L42" s="36">
        <v>370</v>
      </c>
      <c r="M42" s="36">
        <v>187</v>
      </c>
      <c r="N42" s="36">
        <v>131</v>
      </c>
      <c r="O42" s="36">
        <v>183</v>
      </c>
      <c r="P42" s="36">
        <v>224</v>
      </c>
      <c r="Q42" s="36">
        <v>57</v>
      </c>
      <c r="R42" s="36">
        <v>13</v>
      </c>
      <c r="S42" s="281">
        <f t="shared" si="6"/>
        <v>1165</v>
      </c>
      <c r="T42" s="36"/>
      <c r="U42" s="36">
        <f t="shared" si="4"/>
        <v>854</v>
      </c>
      <c r="V42" s="36">
        <f t="shared" si="4"/>
        <v>573</v>
      </c>
      <c r="W42" s="36">
        <f t="shared" si="4"/>
        <v>359</v>
      </c>
      <c r="X42" s="36">
        <f t="shared" si="4"/>
        <v>466</v>
      </c>
      <c r="Y42" s="36">
        <f t="shared" si="4"/>
        <v>373</v>
      </c>
      <c r="Z42" s="36">
        <f t="shared" si="4"/>
        <v>82</v>
      </c>
      <c r="AA42" s="36">
        <f t="shared" si="4"/>
        <v>24</v>
      </c>
      <c r="AB42" s="281">
        <f>J42+S42</f>
        <v>2731</v>
      </c>
    </row>
    <row r="43" spans="1:28" ht="15" customHeight="1" x14ac:dyDescent="0.2">
      <c r="A43" s="823"/>
      <c r="B43" s="822" t="s">
        <v>311</v>
      </c>
      <c r="C43" s="36" t="s">
        <v>22</v>
      </c>
      <c r="D43" s="36" t="s">
        <v>22</v>
      </c>
      <c r="E43" s="36" t="s">
        <v>22</v>
      </c>
      <c r="F43" s="36" t="s">
        <v>22</v>
      </c>
      <c r="G43" s="36" t="s">
        <v>22</v>
      </c>
      <c r="H43" s="36" t="s">
        <v>22</v>
      </c>
      <c r="I43" s="36" t="s">
        <v>22</v>
      </c>
      <c r="J43" s="281" t="s">
        <v>22</v>
      </c>
      <c r="K43" s="36"/>
      <c r="L43" s="36" t="s">
        <v>22</v>
      </c>
      <c r="M43" s="36" t="s">
        <v>22</v>
      </c>
      <c r="N43" s="36" t="s">
        <v>22</v>
      </c>
      <c r="O43" s="36" t="s">
        <v>22</v>
      </c>
      <c r="P43" s="36" t="s">
        <v>22</v>
      </c>
      <c r="Q43" s="36" t="s">
        <v>22</v>
      </c>
      <c r="R43" s="36" t="s">
        <v>22</v>
      </c>
      <c r="S43" s="281" t="s">
        <v>22</v>
      </c>
      <c r="T43" s="36"/>
      <c r="U43" s="36" t="s">
        <v>22</v>
      </c>
      <c r="V43" s="36" t="s">
        <v>22</v>
      </c>
      <c r="W43" s="36" t="s">
        <v>22</v>
      </c>
      <c r="X43" s="36" t="s">
        <v>22</v>
      </c>
      <c r="Y43" s="36" t="s">
        <v>22</v>
      </c>
      <c r="Z43" s="36" t="s">
        <v>22</v>
      </c>
      <c r="AA43" s="36" t="s">
        <v>22</v>
      </c>
      <c r="AB43" s="281" t="s">
        <v>22</v>
      </c>
    </row>
    <row r="44" spans="1:28" ht="15" customHeight="1" x14ac:dyDescent="0.2">
      <c r="A44" s="823"/>
      <c r="B44" s="822" t="s">
        <v>312</v>
      </c>
      <c r="C44" s="36" t="s">
        <v>22</v>
      </c>
      <c r="D44" s="36" t="s">
        <v>22</v>
      </c>
      <c r="E44" s="36" t="s">
        <v>22</v>
      </c>
      <c r="F44" s="36" t="s">
        <v>22</v>
      </c>
      <c r="G44" s="36" t="s">
        <v>22</v>
      </c>
      <c r="H44" s="36" t="s">
        <v>22</v>
      </c>
      <c r="I44" s="36" t="s">
        <v>22</v>
      </c>
      <c r="J44" s="281" t="s">
        <v>22</v>
      </c>
      <c r="K44" s="148"/>
      <c r="L44" s="36" t="s">
        <v>22</v>
      </c>
      <c r="M44" s="36" t="s">
        <v>22</v>
      </c>
      <c r="N44" s="36" t="s">
        <v>22</v>
      </c>
      <c r="O44" s="36" t="s">
        <v>22</v>
      </c>
      <c r="P44" s="36" t="s">
        <v>22</v>
      </c>
      <c r="Q44" s="36" t="s">
        <v>22</v>
      </c>
      <c r="R44" s="36" t="s">
        <v>22</v>
      </c>
      <c r="S44" s="281" t="s">
        <v>22</v>
      </c>
      <c r="T44" s="36"/>
      <c r="U44" s="36" t="s">
        <v>22</v>
      </c>
      <c r="V44" s="36" t="s">
        <v>22</v>
      </c>
      <c r="W44" s="36" t="s">
        <v>22</v>
      </c>
      <c r="X44" s="36" t="s">
        <v>22</v>
      </c>
      <c r="Y44" s="36" t="s">
        <v>22</v>
      </c>
      <c r="Z44" s="36" t="s">
        <v>22</v>
      </c>
      <c r="AA44" s="36" t="s">
        <v>22</v>
      </c>
      <c r="AB44" s="281" t="s">
        <v>22</v>
      </c>
    </row>
    <row r="45" spans="1:28" ht="15" customHeight="1" x14ac:dyDescent="0.2">
      <c r="A45" s="823"/>
      <c r="B45" s="822" t="s">
        <v>51</v>
      </c>
      <c r="C45" s="36">
        <v>2245</v>
      </c>
      <c r="D45" s="36">
        <v>691</v>
      </c>
      <c r="E45" s="36">
        <v>332</v>
      </c>
      <c r="F45" s="36">
        <v>278</v>
      </c>
      <c r="G45" s="36">
        <v>168</v>
      </c>
      <c r="H45" s="36">
        <v>30</v>
      </c>
      <c r="I45" s="36">
        <v>9</v>
      </c>
      <c r="J45" s="281">
        <f t="shared" si="5"/>
        <v>3753</v>
      </c>
      <c r="K45" s="148"/>
      <c r="L45" s="36">
        <v>1115</v>
      </c>
      <c r="M45" s="36">
        <v>346</v>
      </c>
      <c r="N45" s="36">
        <v>202</v>
      </c>
      <c r="O45" s="36">
        <v>232</v>
      </c>
      <c r="P45" s="36">
        <v>156</v>
      </c>
      <c r="Q45" s="36">
        <v>29</v>
      </c>
      <c r="R45" s="36">
        <v>6</v>
      </c>
      <c r="S45" s="281">
        <f t="shared" si="6"/>
        <v>2086</v>
      </c>
      <c r="T45" s="36"/>
      <c r="U45" s="36">
        <f t="shared" si="4"/>
        <v>3360</v>
      </c>
      <c r="V45" s="36">
        <f t="shared" si="4"/>
        <v>1037</v>
      </c>
      <c r="W45" s="36">
        <f t="shared" si="4"/>
        <v>534</v>
      </c>
      <c r="X45" s="36">
        <f t="shared" si="4"/>
        <v>510</v>
      </c>
      <c r="Y45" s="36">
        <f t="shared" si="4"/>
        <v>324</v>
      </c>
      <c r="Z45" s="36">
        <f t="shared" si="4"/>
        <v>59</v>
      </c>
      <c r="AA45" s="36">
        <f t="shared" si="4"/>
        <v>15</v>
      </c>
      <c r="AB45" s="281">
        <f>J45+S45</f>
        <v>5839</v>
      </c>
    </row>
    <row r="46" spans="1:28" ht="15" customHeight="1" x14ac:dyDescent="0.2">
      <c r="A46" s="823"/>
      <c r="B46" s="822" t="s">
        <v>76</v>
      </c>
      <c r="C46" s="36">
        <v>3557</v>
      </c>
      <c r="D46" s="36">
        <v>1867</v>
      </c>
      <c r="E46" s="36">
        <v>1584</v>
      </c>
      <c r="F46" s="36">
        <v>1602</v>
      </c>
      <c r="G46" s="36">
        <v>1480</v>
      </c>
      <c r="H46" s="36">
        <v>459</v>
      </c>
      <c r="I46" s="36">
        <v>0</v>
      </c>
      <c r="J46" s="281">
        <f t="shared" si="5"/>
        <v>10549</v>
      </c>
      <c r="K46" s="148"/>
      <c r="L46" s="36">
        <v>2042</v>
      </c>
      <c r="M46" s="36">
        <v>636</v>
      </c>
      <c r="N46" s="36">
        <v>507</v>
      </c>
      <c r="O46" s="36">
        <v>544</v>
      </c>
      <c r="P46" s="36">
        <v>596</v>
      </c>
      <c r="Q46" s="36">
        <v>284</v>
      </c>
      <c r="R46" s="36">
        <v>0</v>
      </c>
      <c r="S46" s="281">
        <f t="shared" si="6"/>
        <v>4609</v>
      </c>
      <c r="T46" s="36"/>
      <c r="U46" s="36">
        <f t="shared" si="4"/>
        <v>5599</v>
      </c>
      <c r="V46" s="36">
        <f t="shared" si="4"/>
        <v>2503</v>
      </c>
      <c r="W46" s="36">
        <f t="shared" si="4"/>
        <v>2091</v>
      </c>
      <c r="X46" s="36">
        <f t="shared" si="4"/>
        <v>2146</v>
      </c>
      <c r="Y46" s="36">
        <f t="shared" si="4"/>
        <v>2076</v>
      </c>
      <c r="Z46" s="36">
        <f t="shared" si="4"/>
        <v>743</v>
      </c>
      <c r="AA46" s="36">
        <f t="shared" si="4"/>
        <v>0</v>
      </c>
      <c r="AB46" s="281">
        <f>J46+S46</f>
        <v>15158</v>
      </c>
    </row>
    <row r="47" spans="1:28" ht="15" customHeight="1" x14ac:dyDescent="0.2">
      <c r="A47" s="823"/>
      <c r="B47" s="822" t="s">
        <v>53</v>
      </c>
      <c r="C47" s="36">
        <v>4537</v>
      </c>
      <c r="D47" s="36">
        <v>1809</v>
      </c>
      <c r="E47" s="36">
        <v>884</v>
      </c>
      <c r="F47" s="36">
        <v>989</v>
      </c>
      <c r="G47" s="36">
        <v>636</v>
      </c>
      <c r="H47" s="36">
        <v>79</v>
      </c>
      <c r="I47" s="36">
        <v>21</v>
      </c>
      <c r="J47" s="281">
        <f t="shared" si="5"/>
        <v>8955</v>
      </c>
      <c r="K47" s="148"/>
      <c r="L47" s="36">
        <v>2793</v>
      </c>
      <c r="M47" s="36">
        <v>639</v>
      </c>
      <c r="N47" s="36">
        <v>351</v>
      </c>
      <c r="O47" s="36">
        <v>432</v>
      </c>
      <c r="P47" s="36">
        <v>481</v>
      </c>
      <c r="Q47" s="36">
        <v>221</v>
      </c>
      <c r="R47" s="36">
        <v>67</v>
      </c>
      <c r="S47" s="281">
        <f t="shared" si="6"/>
        <v>4984</v>
      </c>
      <c r="T47" s="36"/>
      <c r="U47" s="36">
        <f t="shared" si="4"/>
        <v>7330</v>
      </c>
      <c r="V47" s="36">
        <f t="shared" si="4"/>
        <v>2448</v>
      </c>
      <c r="W47" s="36">
        <f t="shared" si="4"/>
        <v>1235</v>
      </c>
      <c r="X47" s="36">
        <f t="shared" si="4"/>
        <v>1421</v>
      </c>
      <c r="Y47" s="36">
        <f t="shared" si="4"/>
        <v>1117</v>
      </c>
      <c r="Z47" s="36">
        <f t="shared" si="4"/>
        <v>300</v>
      </c>
      <c r="AA47" s="36">
        <f t="shared" si="4"/>
        <v>88</v>
      </c>
      <c r="AB47" s="281">
        <f>J47+S47</f>
        <v>13939</v>
      </c>
    </row>
    <row r="48" spans="1:28" ht="15" customHeight="1" x14ac:dyDescent="0.2">
      <c r="A48" s="823"/>
      <c r="B48" s="822" t="s">
        <v>313</v>
      </c>
      <c r="C48" s="36" t="s">
        <v>22</v>
      </c>
      <c r="D48" s="36" t="s">
        <v>22</v>
      </c>
      <c r="E48" s="36" t="s">
        <v>22</v>
      </c>
      <c r="F48" s="36" t="s">
        <v>22</v>
      </c>
      <c r="G48" s="36" t="s">
        <v>22</v>
      </c>
      <c r="H48" s="36" t="s">
        <v>22</v>
      </c>
      <c r="I48" s="36" t="s">
        <v>22</v>
      </c>
      <c r="J48" s="281" t="s">
        <v>22</v>
      </c>
      <c r="K48" s="36"/>
      <c r="L48" s="36" t="s">
        <v>22</v>
      </c>
      <c r="M48" s="36" t="s">
        <v>22</v>
      </c>
      <c r="N48" s="36" t="s">
        <v>22</v>
      </c>
      <c r="O48" s="36" t="s">
        <v>22</v>
      </c>
      <c r="P48" s="36" t="s">
        <v>22</v>
      </c>
      <c r="Q48" s="36" t="s">
        <v>22</v>
      </c>
      <c r="R48" s="36" t="s">
        <v>22</v>
      </c>
      <c r="S48" s="281" t="s">
        <v>22</v>
      </c>
      <c r="T48" s="36"/>
      <c r="U48" s="36" t="s">
        <v>22</v>
      </c>
      <c r="V48" s="36" t="s">
        <v>22</v>
      </c>
      <c r="W48" s="36" t="s">
        <v>22</v>
      </c>
      <c r="X48" s="36" t="s">
        <v>22</v>
      </c>
      <c r="Y48" s="36" t="s">
        <v>22</v>
      </c>
      <c r="Z48" s="36" t="s">
        <v>22</v>
      </c>
      <c r="AA48" s="36" t="s">
        <v>22</v>
      </c>
      <c r="AB48" s="281" t="s">
        <v>22</v>
      </c>
    </row>
    <row r="49" spans="1:111" s="455" customFormat="1" ht="30" customHeight="1" x14ac:dyDescent="0.2">
      <c r="A49" s="172" t="s">
        <v>185</v>
      </c>
      <c r="B49" s="18"/>
      <c r="C49" s="231">
        <v>3796</v>
      </c>
      <c r="D49" s="231">
        <v>682</v>
      </c>
      <c r="E49" s="231">
        <v>298</v>
      </c>
      <c r="F49" s="231">
        <v>222</v>
      </c>
      <c r="G49" s="231">
        <v>56</v>
      </c>
      <c r="H49" s="231">
        <v>0</v>
      </c>
      <c r="I49" s="231">
        <v>0</v>
      </c>
      <c r="J49" s="329">
        <f t="shared" ref="J49" si="14">SUM(C49:I49)</f>
        <v>5054</v>
      </c>
      <c r="K49" s="231"/>
      <c r="L49" s="231">
        <v>3668</v>
      </c>
      <c r="M49" s="231">
        <v>455</v>
      </c>
      <c r="N49" s="231">
        <v>251</v>
      </c>
      <c r="O49" s="231">
        <v>218</v>
      </c>
      <c r="P49" s="231">
        <v>147</v>
      </c>
      <c r="Q49" s="231">
        <v>0</v>
      </c>
      <c r="R49" s="231">
        <v>0</v>
      </c>
      <c r="S49" s="329">
        <f t="shared" ref="S49" si="15">SUM(L49:R49)</f>
        <v>4739</v>
      </c>
      <c r="T49" s="231"/>
      <c r="U49" s="231">
        <f t="shared" ref="U49" si="16">C49+L49</f>
        <v>7464</v>
      </c>
      <c r="V49" s="231">
        <f t="shared" ref="V49" si="17">D49+M49</f>
        <v>1137</v>
      </c>
      <c r="W49" s="231">
        <f t="shared" ref="W49" si="18">E49+N49</f>
        <v>549</v>
      </c>
      <c r="X49" s="231">
        <f t="shared" ref="X49" si="19">F49+O49</f>
        <v>440</v>
      </c>
      <c r="Y49" s="231">
        <f t="shared" ref="Y49" si="20">G49+P49</f>
        <v>203</v>
      </c>
      <c r="Z49" s="231">
        <f t="shared" ref="Z49" si="21">H49+Q49</f>
        <v>0</v>
      </c>
      <c r="AA49" s="231">
        <f t="shared" ref="AA49" si="22">I49+R49</f>
        <v>0</v>
      </c>
      <c r="AB49" s="259">
        <f>J49+S49</f>
        <v>9793</v>
      </c>
      <c r="AC49" s="454"/>
      <c r="AD49" s="454"/>
      <c r="AE49" s="454"/>
      <c r="AF49" s="454"/>
      <c r="AG49" s="454"/>
      <c r="AH49" s="454"/>
      <c r="AI49" s="454"/>
      <c r="AJ49" s="454"/>
      <c r="AK49" s="454"/>
      <c r="AL49" s="454"/>
      <c r="AM49" s="454"/>
      <c r="AN49" s="454"/>
      <c r="AO49" s="454"/>
      <c r="AP49" s="454"/>
      <c r="AQ49" s="454"/>
      <c r="AR49" s="454"/>
      <c r="AS49" s="454"/>
      <c r="AT49" s="454"/>
      <c r="AU49" s="454"/>
      <c r="AV49" s="454"/>
      <c r="AW49" s="454"/>
      <c r="AX49" s="454"/>
      <c r="AY49" s="454"/>
      <c r="AZ49" s="454"/>
      <c r="BA49" s="454"/>
      <c r="BB49" s="454"/>
      <c r="BC49" s="454"/>
      <c r="BD49" s="454"/>
      <c r="BE49" s="454"/>
      <c r="BF49" s="454"/>
      <c r="BG49" s="454"/>
      <c r="BH49" s="454"/>
      <c r="BI49" s="454"/>
      <c r="BJ49" s="454"/>
      <c r="BK49" s="454"/>
      <c r="BL49" s="454"/>
      <c r="BM49" s="454"/>
      <c r="BN49" s="454"/>
      <c r="BO49" s="454"/>
      <c r="BP49" s="454"/>
      <c r="BQ49" s="454"/>
      <c r="BR49" s="454"/>
      <c r="BS49" s="454"/>
      <c r="BT49" s="454"/>
      <c r="BU49" s="454"/>
      <c r="BV49" s="454"/>
      <c r="BW49" s="454"/>
      <c r="BX49" s="454"/>
      <c r="BY49" s="454"/>
      <c r="BZ49" s="454"/>
      <c r="CA49" s="454"/>
      <c r="CB49" s="454"/>
      <c r="CC49" s="454"/>
      <c r="CD49" s="454"/>
      <c r="CE49" s="454"/>
      <c r="CF49" s="454"/>
      <c r="CG49" s="454"/>
      <c r="CH49" s="454"/>
      <c r="CI49" s="454"/>
      <c r="CJ49" s="454"/>
      <c r="CK49" s="454"/>
      <c r="CL49" s="454"/>
      <c r="CM49" s="454"/>
      <c r="CN49" s="454"/>
      <c r="CO49" s="454"/>
      <c r="CP49" s="454"/>
      <c r="CQ49" s="454"/>
      <c r="CR49" s="454"/>
      <c r="CS49" s="454"/>
      <c r="CT49" s="454"/>
      <c r="CU49" s="454"/>
      <c r="CV49" s="454"/>
      <c r="CW49" s="454"/>
      <c r="CX49" s="454"/>
      <c r="CY49" s="454"/>
      <c r="CZ49" s="454"/>
      <c r="DA49" s="454"/>
      <c r="DB49" s="454"/>
      <c r="DC49" s="454"/>
      <c r="DD49" s="454"/>
      <c r="DE49" s="454"/>
      <c r="DF49" s="454"/>
      <c r="DG49" s="454"/>
    </row>
    <row r="50" spans="1:111" s="794" customFormat="1" ht="24.95" customHeight="1" x14ac:dyDescent="0.2">
      <c r="A50" s="172"/>
      <c r="B50" s="134"/>
      <c r="C50" s="958" t="s">
        <v>628</v>
      </c>
      <c r="D50" s="958"/>
      <c r="E50" s="882" t="s">
        <v>629</v>
      </c>
      <c r="F50" s="958" t="s">
        <v>642</v>
      </c>
      <c r="G50" s="958"/>
      <c r="H50" s="836" t="s">
        <v>301</v>
      </c>
      <c r="I50" s="836" t="s">
        <v>302</v>
      </c>
      <c r="J50" s="836" t="s">
        <v>120</v>
      </c>
      <c r="K50" s="834"/>
      <c r="L50" s="958" t="s">
        <v>628</v>
      </c>
      <c r="M50" s="958"/>
      <c r="N50" s="882" t="s">
        <v>629</v>
      </c>
      <c r="O50" s="958" t="s">
        <v>642</v>
      </c>
      <c r="P50" s="958"/>
      <c r="Q50" s="836" t="s">
        <v>301</v>
      </c>
      <c r="R50" s="836" t="s">
        <v>302</v>
      </c>
      <c r="S50" s="836" t="s">
        <v>120</v>
      </c>
      <c r="T50" s="834"/>
      <c r="U50" s="958" t="s">
        <v>628</v>
      </c>
      <c r="V50" s="958"/>
      <c r="W50" s="882" t="s">
        <v>629</v>
      </c>
      <c r="X50" s="958" t="s">
        <v>642</v>
      </c>
      <c r="Y50" s="958"/>
      <c r="Z50" s="836" t="s">
        <v>301</v>
      </c>
      <c r="AA50" s="836" t="s">
        <v>302</v>
      </c>
      <c r="AB50" s="836" t="s">
        <v>120</v>
      </c>
      <c r="AC50" s="793"/>
      <c r="AD50" s="793"/>
      <c r="AE50" s="793"/>
      <c r="AF50" s="793"/>
      <c r="AG50" s="793"/>
      <c r="AH50" s="793"/>
      <c r="AI50" s="793"/>
      <c r="AJ50" s="793"/>
      <c r="AK50" s="793"/>
      <c r="AL50" s="793"/>
      <c r="AM50" s="793"/>
      <c r="AN50" s="793"/>
      <c r="AO50" s="793"/>
      <c r="AP50" s="793"/>
      <c r="AQ50" s="793"/>
      <c r="AR50" s="793"/>
      <c r="AS50" s="793"/>
      <c r="AT50" s="793"/>
      <c r="AU50" s="793"/>
      <c r="AV50" s="793"/>
      <c r="AW50" s="793"/>
      <c r="AX50" s="793"/>
      <c r="AY50" s="793"/>
      <c r="AZ50" s="793"/>
      <c r="BA50" s="793"/>
      <c r="BB50" s="793"/>
      <c r="BC50" s="793"/>
      <c r="BD50" s="793"/>
      <c r="BE50" s="793"/>
      <c r="BF50" s="793"/>
      <c r="BG50" s="793"/>
      <c r="BH50" s="793"/>
      <c r="BI50" s="793"/>
      <c r="BJ50" s="793"/>
      <c r="BK50" s="793"/>
      <c r="BL50" s="793"/>
      <c r="BM50" s="793"/>
      <c r="BN50" s="793"/>
      <c r="BO50" s="793"/>
      <c r="BP50" s="793"/>
      <c r="BQ50" s="793"/>
      <c r="BR50" s="793"/>
      <c r="BS50" s="793"/>
      <c r="BT50" s="793"/>
      <c r="BU50" s="793"/>
      <c r="BV50" s="793"/>
      <c r="BW50" s="793"/>
      <c r="BX50" s="793"/>
      <c r="BY50" s="793"/>
      <c r="BZ50" s="793"/>
      <c r="CA50" s="793"/>
      <c r="CB50" s="793"/>
      <c r="CC50" s="793"/>
      <c r="CD50" s="793"/>
      <c r="CE50" s="793"/>
      <c r="CF50" s="793"/>
      <c r="CG50" s="793"/>
      <c r="CH50" s="793"/>
      <c r="CI50" s="793"/>
      <c r="CJ50" s="793"/>
      <c r="CK50" s="793"/>
      <c r="CL50" s="793"/>
      <c r="CM50" s="793"/>
      <c r="CN50" s="793"/>
      <c r="CO50" s="793"/>
      <c r="CP50" s="793"/>
      <c r="CQ50" s="793"/>
      <c r="CR50" s="793"/>
      <c r="CS50" s="793"/>
      <c r="CT50" s="793"/>
      <c r="CU50" s="793"/>
      <c r="CV50" s="793"/>
      <c r="CW50" s="793"/>
      <c r="CX50" s="793"/>
      <c r="CY50" s="793"/>
      <c r="CZ50" s="793"/>
      <c r="DA50" s="793"/>
      <c r="DB50" s="793"/>
      <c r="DC50" s="793"/>
      <c r="DD50" s="793"/>
      <c r="DE50" s="793"/>
      <c r="DF50" s="793"/>
      <c r="DG50" s="793"/>
    </row>
    <row r="51" spans="1:111" s="494" customFormat="1" ht="35.1" customHeight="1" x14ac:dyDescent="0.2">
      <c r="A51" s="403" t="s">
        <v>247</v>
      </c>
      <c r="B51" s="415"/>
      <c r="C51" s="958" t="s">
        <v>651</v>
      </c>
      <c r="D51" s="958"/>
      <c r="E51" s="833" t="s">
        <v>651</v>
      </c>
      <c r="F51" s="958" t="s">
        <v>651</v>
      </c>
      <c r="G51" s="958"/>
      <c r="H51" s="836" t="s">
        <v>651</v>
      </c>
      <c r="I51" s="836" t="s">
        <v>651</v>
      </c>
      <c r="J51" s="836" t="s">
        <v>651</v>
      </c>
      <c r="K51" s="834"/>
      <c r="L51" s="958" t="s">
        <v>651</v>
      </c>
      <c r="M51" s="958"/>
      <c r="N51" s="833" t="s">
        <v>651</v>
      </c>
      <c r="O51" s="958" t="s">
        <v>651</v>
      </c>
      <c r="P51" s="958"/>
      <c r="Q51" s="836" t="s">
        <v>651</v>
      </c>
      <c r="R51" s="836" t="s">
        <v>651</v>
      </c>
      <c r="S51" s="836" t="s">
        <v>651</v>
      </c>
      <c r="T51" s="834"/>
      <c r="U51" s="958">
        <v>8760</v>
      </c>
      <c r="V51" s="958"/>
      <c r="W51" s="833">
        <v>3497</v>
      </c>
      <c r="X51" s="958">
        <v>3684</v>
      </c>
      <c r="Y51" s="958"/>
      <c r="Z51" s="881">
        <v>415</v>
      </c>
      <c r="AA51" s="881">
        <v>87</v>
      </c>
      <c r="AB51" s="881">
        <v>16443</v>
      </c>
      <c r="AC51" s="880"/>
      <c r="AD51" s="880"/>
      <c r="AE51" s="880"/>
      <c r="AF51" s="880"/>
      <c r="AG51" s="880"/>
      <c r="AH51" s="880"/>
      <c r="AI51" s="880"/>
      <c r="AJ51" s="880"/>
      <c r="AK51" s="880"/>
      <c r="AL51" s="880"/>
      <c r="AM51" s="880"/>
      <c r="AN51" s="880"/>
      <c r="AO51" s="880"/>
      <c r="AP51" s="880"/>
      <c r="AQ51" s="880"/>
      <c r="AR51" s="880"/>
      <c r="AS51" s="880"/>
      <c r="AT51" s="880"/>
      <c r="AU51" s="880"/>
      <c r="AV51" s="880"/>
      <c r="AW51" s="880"/>
      <c r="AX51" s="880"/>
      <c r="AY51" s="880"/>
      <c r="AZ51" s="880"/>
      <c r="BA51" s="880"/>
      <c r="BB51" s="880"/>
      <c r="BC51" s="880"/>
      <c r="BD51" s="880"/>
      <c r="BE51" s="880"/>
      <c r="BF51" s="880"/>
      <c r="BG51" s="880"/>
      <c r="BH51" s="880"/>
      <c r="BI51" s="880"/>
      <c r="BJ51" s="880"/>
      <c r="BK51" s="880"/>
      <c r="BL51" s="880"/>
      <c r="BM51" s="880"/>
      <c r="BN51" s="880"/>
      <c r="BO51" s="880"/>
      <c r="BP51" s="880"/>
      <c r="BQ51" s="880"/>
      <c r="BR51" s="880"/>
      <c r="BS51" s="880"/>
      <c r="BT51" s="880"/>
      <c r="BU51" s="880"/>
      <c r="BV51" s="880"/>
      <c r="BW51" s="880"/>
      <c r="BX51" s="880"/>
      <c r="BY51" s="880"/>
      <c r="BZ51" s="880"/>
      <c r="CA51" s="880"/>
      <c r="CB51" s="880"/>
      <c r="CC51" s="880"/>
      <c r="CD51" s="880"/>
      <c r="CE51" s="880"/>
      <c r="CF51" s="880"/>
      <c r="CG51" s="880"/>
      <c r="CH51" s="880"/>
      <c r="CI51" s="880"/>
      <c r="CJ51" s="880"/>
      <c r="CK51" s="880"/>
      <c r="CL51" s="880"/>
      <c r="CM51" s="880"/>
      <c r="CN51" s="880"/>
      <c r="CO51" s="880"/>
      <c r="CP51" s="880"/>
      <c r="CQ51" s="880"/>
      <c r="CR51" s="880"/>
      <c r="CS51" s="880"/>
      <c r="CT51" s="880"/>
      <c r="CU51" s="880"/>
      <c r="CV51" s="880"/>
      <c r="CW51" s="880"/>
      <c r="CX51" s="880"/>
      <c r="CY51" s="880"/>
      <c r="CZ51" s="880"/>
      <c r="DA51" s="880"/>
      <c r="DB51" s="880"/>
      <c r="DC51" s="880"/>
      <c r="DD51" s="880"/>
      <c r="DE51" s="880"/>
      <c r="DF51" s="880"/>
      <c r="DG51" s="880"/>
    </row>
    <row r="52" spans="1:111" s="455" customFormat="1" ht="24.95" customHeight="1" x14ac:dyDescent="0.2">
      <c r="A52" s="138"/>
      <c r="B52" s="18"/>
      <c r="C52" s="928" t="s">
        <v>4</v>
      </c>
      <c r="D52" s="928"/>
      <c r="E52" s="928"/>
      <c r="F52" s="928"/>
      <c r="G52" s="928"/>
      <c r="H52" s="928"/>
      <c r="I52" s="928"/>
      <c r="J52" s="929"/>
      <c r="K52" s="134"/>
      <c r="L52" s="928" t="s">
        <v>4</v>
      </c>
      <c r="M52" s="928"/>
      <c r="N52" s="928"/>
      <c r="O52" s="928"/>
      <c r="P52" s="928"/>
      <c r="Q52" s="928"/>
      <c r="R52" s="928"/>
      <c r="S52" s="929"/>
      <c r="T52" s="134"/>
      <c r="U52" s="928" t="s">
        <v>4</v>
      </c>
      <c r="V52" s="928"/>
      <c r="W52" s="928"/>
      <c r="X52" s="928"/>
      <c r="Y52" s="928"/>
      <c r="Z52" s="928"/>
      <c r="AA52" s="928"/>
      <c r="AB52" s="929"/>
      <c r="AC52" s="454"/>
      <c r="AD52" s="454"/>
      <c r="AE52" s="454"/>
      <c r="AF52" s="454"/>
      <c r="AG52" s="454"/>
      <c r="AH52" s="454"/>
      <c r="AI52" s="454"/>
      <c r="AJ52" s="454"/>
      <c r="AK52" s="454"/>
      <c r="AL52" s="454"/>
      <c r="AM52" s="454"/>
      <c r="AN52" s="454"/>
      <c r="AO52" s="454"/>
      <c r="AP52" s="454"/>
      <c r="AQ52" s="454"/>
      <c r="AR52" s="454"/>
      <c r="AS52" s="454"/>
      <c r="AT52" s="454"/>
      <c r="AU52" s="454"/>
      <c r="AV52" s="454"/>
      <c r="AW52" s="454"/>
      <c r="AX52" s="454"/>
      <c r="AY52" s="454"/>
      <c r="AZ52" s="454"/>
      <c r="BA52" s="454"/>
      <c r="BB52" s="454"/>
      <c r="BC52" s="454"/>
      <c r="BD52" s="454"/>
      <c r="BE52" s="454"/>
      <c r="BF52" s="454"/>
      <c r="BG52" s="454"/>
      <c r="BH52" s="454"/>
      <c r="BI52" s="454"/>
      <c r="BJ52" s="454"/>
      <c r="BK52" s="454"/>
      <c r="BL52" s="454"/>
      <c r="BM52" s="454"/>
      <c r="BN52" s="454"/>
      <c r="BO52" s="454"/>
      <c r="BP52" s="454"/>
      <c r="BQ52" s="454"/>
      <c r="BR52" s="454"/>
      <c r="BS52" s="454"/>
      <c r="BT52" s="454"/>
      <c r="BU52" s="454"/>
      <c r="BV52" s="454"/>
      <c r="BW52" s="454"/>
      <c r="BX52" s="454"/>
      <c r="BY52" s="454"/>
      <c r="BZ52" s="454"/>
      <c r="CA52" s="454"/>
      <c r="CB52" s="454"/>
      <c r="CC52" s="454"/>
      <c r="CD52" s="454"/>
      <c r="CE52" s="454"/>
      <c r="CF52" s="454"/>
      <c r="CG52" s="454"/>
      <c r="CH52" s="454"/>
      <c r="CI52" s="454"/>
      <c r="CJ52" s="454"/>
      <c r="CK52" s="454"/>
      <c r="CL52" s="454"/>
      <c r="CM52" s="454"/>
      <c r="CN52" s="454"/>
      <c r="CO52" s="454"/>
      <c r="CP52" s="454"/>
      <c r="CQ52" s="454"/>
      <c r="CR52" s="454"/>
      <c r="CS52" s="454"/>
      <c r="CT52" s="454"/>
      <c r="CU52" s="454"/>
      <c r="CV52" s="454"/>
      <c r="CW52" s="454"/>
      <c r="CX52" s="454"/>
      <c r="CY52" s="454"/>
      <c r="CZ52" s="454"/>
      <c r="DA52" s="454"/>
      <c r="DB52" s="454"/>
      <c r="DC52" s="454"/>
      <c r="DD52" s="454"/>
      <c r="DE52" s="454"/>
      <c r="DF52" s="454"/>
      <c r="DG52" s="454"/>
    </row>
    <row r="53" spans="1:111" s="455" customFormat="1" ht="24.95" customHeight="1" x14ac:dyDescent="0.2">
      <c r="A53" s="138"/>
      <c r="B53" s="18"/>
      <c r="C53" s="928" t="s">
        <v>61</v>
      </c>
      <c r="D53" s="928"/>
      <c r="E53" s="928"/>
      <c r="F53" s="928"/>
      <c r="G53" s="928"/>
      <c r="H53" s="928"/>
      <c r="I53" s="928"/>
      <c r="J53" s="929"/>
      <c r="K53" s="134"/>
      <c r="L53" s="928" t="s">
        <v>62</v>
      </c>
      <c r="M53" s="928"/>
      <c r="N53" s="928"/>
      <c r="O53" s="928"/>
      <c r="P53" s="928"/>
      <c r="Q53" s="928"/>
      <c r="R53" s="928"/>
      <c r="S53" s="929"/>
      <c r="T53" s="134"/>
      <c r="U53" s="928" t="s">
        <v>120</v>
      </c>
      <c r="V53" s="928"/>
      <c r="W53" s="928"/>
      <c r="X53" s="928"/>
      <c r="Y53" s="928"/>
      <c r="Z53" s="928"/>
      <c r="AA53" s="928"/>
      <c r="AB53" s="929"/>
      <c r="AC53" s="454"/>
      <c r="AD53" s="454"/>
      <c r="AE53" s="454"/>
      <c r="AF53" s="454"/>
      <c r="AG53" s="454"/>
      <c r="AH53" s="454"/>
      <c r="AI53" s="454"/>
      <c r="AJ53" s="454"/>
      <c r="AK53" s="454"/>
      <c r="AL53" s="454"/>
      <c r="AM53" s="454"/>
      <c r="AN53" s="454"/>
      <c r="AO53" s="454"/>
      <c r="AP53" s="454"/>
      <c r="AQ53" s="454"/>
      <c r="AR53" s="454"/>
      <c r="AS53" s="454"/>
      <c r="AT53" s="454"/>
      <c r="AU53" s="454"/>
      <c r="AV53" s="454"/>
      <c r="AW53" s="454"/>
      <c r="AX53" s="454"/>
      <c r="AY53" s="454"/>
      <c r="AZ53" s="454"/>
      <c r="BA53" s="454"/>
      <c r="BB53" s="454"/>
      <c r="BC53" s="454"/>
      <c r="BD53" s="454"/>
      <c r="BE53" s="454"/>
      <c r="BF53" s="454"/>
      <c r="BG53" s="454"/>
      <c r="BH53" s="454"/>
      <c r="BI53" s="454"/>
      <c r="BJ53" s="454"/>
      <c r="BK53" s="454"/>
      <c r="BL53" s="454"/>
      <c r="BM53" s="454"/>
      <c r="BN53" s="454"/>
      <c r="BO53" s="454"/>
      <c r="BP53" s="454"/>
      <c r="BQ53" s="454"/>
      <c r="BR53" s="454"/>
      <c r="BS53" s="454"/>
      <c r="BT53" s="454"/>
      <c r="BU53" s="454"/>
      <c r="BV53" s="454"/>
      <c r="BW53" s="454"/>
      <c r="BX53" s="454"/>
      <c r="BY53" s="454"/>
      <c r="BZ53" s="454"/>
      <c r="CA53" s="454"/>
      <c r="CB53" s="454"/>
      <c r="CC53" s="454"/>
      <c r="CD53" s="454"/>
      <c r="CE53" s="454"/>
      <c r="CF53" s="454"/>
      <c r="CG53" s="454"/>
      <c r="CH53" s="454"/>
      <c r="CI53" s="454"/>
      <c r="CJ53" s="454"/>
      <c r="CK53" s="454"/>
      <c r="CL53" s="454"/>
      <c r="CM53" s="454"/>
      <c r="CN53" s="454"/>
      <c r="CO53" s="454"/>
      <c r="CP53" s="454"/>
      <c r="CQ53" s="454"/>
      <c r="CR53" s="454"/>
      <c r="CS53" s="454"/>
      <c r="CT53" s="454"/>
      <c r="CU53" s="454"/>
      <c r="CV53" s="454"/>
      <c r="CW53" s="454"/>
      <c r="CX53" s="454"/>
      <c r="CY53" s="454"/>
      <c r="CZ53" s="454"/>
      <c r="DA53" s="454"/>
      <c r="DB53" s="454"/>
      <c r="DC53" s="454"/>
      <c r="DD53" s="454"/>
      <c r="DE53" s="454"/>
      <c r="DF53" s="454"/>
      <c r="DG53" s="454"/>
    </row>
    <row r="54" spans="1:111" s="455" customFormat="1" ht="24.95" customHeight="1" x14ac:dyDescent="0.2">
      <c r="A54" s="138"/>
      <c r="B54" s="18"/>
      <c r="C54" s="222" t="s">
        <v>296</v>
      </c>
      <c r="D54" s="222" t="s">
        <v>297</v>
      </c>
      <c r="E54" s="222" t="s">
        <v>298</v>
      </c>
      <c r="F54" s="222" t="s">
        <v>299</v>
      </c>
      <c r="G54" s="222" t="s">
        <v>300</v>
      </c>
      <c r="H54" s="222" t="s">
        <v>301</v>
      </c>
      <c r="I54" s="222" t="s">
        <v>302</v>
      </c>
      <c r="J54" s="225" t="s">
        <v>120</v>
      </c>
      <c r="K54" s="134"/>
      <c r="L54" s="222" t="s">
        <v>296</v>
      </c>
      <c r="M54" s="222" t="s">
        <v>297</v>
      </c>
      <c r="N54" s="222" t="s">
        <v>298</v>
      </c>
      <c r="O54" s="222" t="s">
        <v>299</v>
      </c>
      <c r="P54" s="222" t="s">
        <v>300</v>
      </c>
      <c r="Q54" s="222" t="s">
        <v>303</v>
      </c>
      <c r="R54" s="222" t="s">
        <v>302</v>
      </c>
      <c r="S54" s="225" t="s">
        <v>120</v>
      </c>
      <c r="T54" s="134"/>
      <c r="U54" s="222" t="s">
        <v>296</v>
      </c>
      <c r="V54" s="222" t="s">
        <v>297</v>
      </c>
      <c r="W54" s="222" t="s">
        <v>298</v>
      </c>
      <c r="X54" s="222" t="s">
        <v>299</v>
      </c>
      <c r="Y54" s="222" t="s">
        <v>300</v>
      </c>
      <c r="Z54" s="222" t="s">
        <v>303</v>
      </c>
      <c r="AA54" s="222" t="s">
        <v>302</v>
      </c>
      <c r="AB54" s="225" t="s">
        <v>120</v>
      </c>
      <c r="AC54" s="454"/>
      <c r="AD54" s="454"/>
      <c r="AE54" s="454"/>
      <c r="AF54" s="454"/>
      <c r="AG54" s="454"/>
      <c r="AH54" s="454"/>
      <c r="AI54" s="454"/>
      <c r="AJ54" s="454"/>
      <c r="AK54" s="454"/>
      <c r="AL54" s="454"/>
      <c r="AM54" s="454"/>
      <c r="AN54" s="454"/>
      <c r="AO54" s="454"/>
      <c r="AP54" s="454"/>
      <c r="AQ54" s="454"/>
      <c r="AR54" s="454"/>
      <c r="AS54" s="454"/>
      <c r="AT54" s="454"/>
      <c r="AU54" s="454"/>
      <c r="AV54" s="454"/>
      <c r="AW54" s="454"/>
      <c r="AX54" s="454"/>
      <c r="AY54" s="454"/>
      <c r="AZ54" s="454"/>
      <c r="BA54" s="454"/>
      <c r="BB54" s="454"/>
      <c r="BC54" s="454"/>
      <c r="BD54" s="454"/>
      <c r="BE54" s="454"/>
      <c r="BF54" s="454"/>
      <c r="BG54" s="454"/>
      <c r="BH54" s="454"/>
      <c r="BI54" s="454"/>
      <c r="BJ54" s="454"/>
      <c r="BK54" s="454"/>
      <c r="BL54" s="454"/>
      <c r="BM54" s="454"/>
      <c r="BN54" s="454"/>
      <c r="BO54" s="454"/>
      <c r="BP54" s="454"/>
      <c r="BQ54" s="454"/>
      <c r="BR54" s="454"/>
      <c r="BS54" s="454"/>
      <c r="BT54" s="454"/>
      <c r="BU54" s="454"/>
      <c r="BV54" s="454"/>
      <c r="BW54" s="454"/>
      <c r="BX54" s="454"/>
      <c r="BY54" s="454"/>
      <c r="BZ54" s="454"/>
      <c r="CA54" s="454"/>
      <c r="CB54" s="454"/>
      <c r="CC54" s="454"/>
      <c r="CD54" s="454"/>
      <c r="CE54" s="454"/>
      <c r="CF54" s="454"/>
      <c r="CG54" s="454"/>
      <c r="CH54" s="454"/>
      <c r="CI54" s="454"/>
      <c r="CJ54" s="454"/>
      <c r="CK54" s="454"/>
      <c r="CL54" s="454"/>
      <c r="CM54" s="454"/>
      <c r="CN54" s="454"/>
      <c r="CO54" s="454"/>
      <c r="CP54" s="454"/>
      <c r="CQ54" s="454"/>
      <c r="CR54" s="454"/>
      <c r="CS54" s="454"/>
      <c r="CT54" s="454"/>
      <c r="CU54" s="454"/>
      <c r="CV54" s="454"/>
      <c r="CW54" s="454"/>
      <c r="CX54" s="454"/>
      <c r="CY54" s="454"/>
      <c r="CZ54" s="454"/>
      <c r="DA54" s="454"/>
      <c r="DB54" s="454"/>
      <c r="DC54" s="454"/>
      <c r="DD54" s="454"/>
      <c r="DE54" s="454"/>
      <c r="DF54" s="454"/>
      <c r="DG54" s="454"/>
    </row>
    <row r="55" spans="1:111" s="455" customFormat="1" ht="35.1" customHeight="1" x14ac:dyDescent="0.2">
      <c r="A55" s="172" t="s">
        <v>11</v>
      </c>
      <c r="B55" s="134"/>
      <c r="C55" s="432">
        <f t="shared" ref="C55:J64" si="23">IFERROR(((C6/$J6)*100),".")</f>
        <v>42.760973952784596</v>
      </c>
      <c r="D55" s="432">
        <f t="shared" si="23"/>
        <v>18.565009958775303</v>
      </c>
      <c r="E55" s="432">
        <f t="shared" si="23"/>
        <v>11.460311578427286</v>
      </c>
      <c r="F55" s="432">
        <f t="shared" si="23"/>
        <v>13.350934889681474</v>
      </c>
      <c r="G55" s="432">
        <f t="shared" si="23"/>
        <v>10.561705806969599</v>
      </c>
      <c r="H55" s="432">
        <f t="shared" si="23"/>
        <v>2.6201615019994748</v>
      </c>
      <c r="I55" s="432">
        <f t="shared" si="23"/>
        <v>0.68090231136226786</v>
      </c>
      <c r="J55" s="459">
        <f t="shared" si="23"/>
        <v>100</v>
      </c>
      <c r="K55" s="134"/>
      <c r="L55" s="432">
        <f t="shared" ref="L55:S64" si="24">IFERROR(((L6/$S6)*100),".")</f>
        <v>43.524990109455359</v>
      </c>
      <c r="M55" s="432">
        <f t="shared" si="24"/>
        <v>13.791375445074507</v>
      </c>
      <c r="N55" s="432">
        <f t="shared" si="24"/>
        <v>9.6017407358565219</v>
      </c>
      <c r="O55" s="432">
        <f t="shared" si="24"/>
        <v>12.541210602663853</v>
      </c>
      <c r="P55" s="432">
        <f t="shared" si="24"/>
        <v>13.296848213108268</v>
      </c>
      <c r="Q55" s="432">
        <f t="shared" si="24"/>
        <v>5.2195700909930105</v>
      </c>
      <c r="R55" s="432">
        <f t="shared" si="24"/>
        <v>2.0242648028484767</v>
      </c>
      <c r="S55" s="459">
        <f t="shared" si="24"/>
        <v>100</v>
      </c>
      <c r="T55" s="664"/>
      <c r="U55" s="830">
        <f t="shared" ref="U55:AB64" si="25">IFERROR(((U6/$AB6)*100),".")</f>
        <v>43.043084474396679</v>
      </c>
      <c r="V55" s="830">
        <f t="shared" si="25"/>
        <v>16.802360686390994</v>
      </c>
      <c r="W55" s="830">
        <f t="shared" si="25"/>
        <v>10.774040240743265</v>
      </c>
      <c r="X55" s="830">
        <f t="shared" si="25"/>
        <v>13.05194678716815</v>
      </c>
      <c r="Y55" s="830">
        <f t="shared" si="25"/>
        <v>11.571648390175493</v>
      </c>
      <c r="Z55" s="830">
        <f t="shared" si="25"/>
        <v>3.5799848074638199</v>
      </c>
      <c r="AA55" s="830">
        <f t="shared" si="25"/>
        <v>1.1769346136615959</v>
      </c>
      <c r="AB55" s="831">
        <f t="shared" si="25"/>
        <v>100</v>
      </c>
      <c r="AC55" s="454"/>
      <c r="AD55" s="454"/>
      <c r="AE55" s="454"/>
      <c r="AF55" s="454"/>
      <c r="AG55" s="454"/>
      <c r="AH55" s="454"/>
      <c r="AI55" s="454"/>
      <c r="AJ55" s="454"/>
      <c r="AK55" s="454"/>
      <c r="AL55" s="454"/>
      <c r="AM55" s="454"/>
      <c r="AN55" s="454"/>
      <c r="AO55" s="454"/>
      <c r="AP55" s="454"/>
      <c r="AQ55" s="454"/>
      <c r="AR55" s="454"/>
      <c r="AS55" s="454"/>
      <c r="AT55" s="454"/>
      <c r="AU55" s="454"/>
      <c r="AV55" s="454"/>
      <c r="AW55" s="454"/>
      <c r="AX55" s="454"/>
      <c r="AY55" s="454"/>
      <c r="AZ55" s="454"/>
      <c r="BA55" s="454"/>
      <c r="BB55" s="454"/>
      <c r="BC55" s="454"/>
      <c r="BD55" s="454"/>
      <c r="BE55" s="454"/>
      <c r="BF55" s="454"/>
      <c r="BG55" s="454"/>
      <c r="BH55" s="454"/>
      <c r="BI55" s="454"/>
      <c r="BJ55" s="454"/>
      <c r="BK55" s="454"/>
      <c r="BL55" s="454"/>
      <c r="BM55" s="454"/>
      <c r="BN55" s="454"/>
      <c r="BO55" s="454"/>
      <c r="BP55" s="454"/>
      <c r="BQ55" s="454"/>
      <c r="BR55" s="454"/>
      <c r="BS55" s="454"/>
      <c r="BT55" s="454"/>
      <c r="BU55" s="454"/>
      <c r="BV55" s="454"/>
      <c r="BW55" s="454"/>
      <c r="BX55" s="454"/>
      <c r="BY55" s="454"/>
      <c r="BZ55" s="454"/>
      <c r="CA55" s="454"/>
      <c r="CB55" s="454"/>
      <c r="CC55" s="454"/>
      <c r="CD55" s="454"/>
      <c r="CE55" s="454"/>
      <c r="CF55" s="454"/>
      <c r="CG55" s="454"/>
      <c r="CH55" s="454"/>
      <c r="CI55" s="454"/>
      <c r="CJ55" s="454"/>
      <c r="CK55" s="454"/>
      <c r="CL55" s="454"/>
      <c r="CM55" s="454"/>
      <c r="CN55" s="454"/>
      <c r="CO55" s="454"/>
      <c r="CP55" s="454"/>
      <c r="CQ55" s="454"/>
      <c r="CR55" s="454"/>
      <c r="CS55" s="454"/>
      <c r="CT55" s="454"/>
      <c r="CU55" s="454"/>
      <c r="CV55" s="454"/>
      <c r="CW55" s="454"/>
      <c r="CX55" s="454"/>
      <c r="CY55" s="454"/>
      <c r="CZ55" s="454"/>
      <c r="DA55" s="454"/>
      <c r="DB55" s="454"/>
      <c r="DC55" s="454"/>
      <c r="DD55" s="454"/>
      <c r="DE55" s="454"/>
      <c r="DF55" s="454"/>
      <c r="DG55" s="454"/>
    </row>
    <row r="56" spans="1:111" ht="15" customHeight="1" x14ac:dyDescent="0.2">
      <c r="A56" s="823"/>
      <c r="B56" s="822" t="s">
        <v>12</v>
      </c>
      <c r="C56" s="432">
        <f t="shared" si="23"/>
        <v>72.946428571428569</v>
      </c>
      <c r="D56" s="432">
        <f t="shared" si="23"/>
        <v>0</v>
      </c>
      <c r="E56" s="432">
        <f t="shared" si="23"/>
        <v>17.053571428571431</v>
      </c>
      <c r="F56" s="432">
        <f t="shared" si="23"/>
        <v>6.9642857142857144</v>
      </c>
      <c r="G56" s="432">
        <f t="shared" si="23"/>
        <v>1.1607142857142858</v>
      </c>
      <c r="H56" s="432">
        <f t="shared" si="23"/>
        <v>0.17857142857142858</v>
      </c>
      <c r="I56" s="432">
        <f t="shared" si="23"/>
        <v>1.6964285714285714</v>
      </c>
      <c r="J56" s="459">
        <f t="shared" si="23"/>
        <v>100</v>
      </c>
      <c r="K56" s="157"/>
      <c r="L56" s="432">
        <f t="shared" si="24"/>
        <v>78.16901408450704</v>
      </c>
      <c r="M56" s="432">
        <f t="shared" si="24"/>
        <v>0</v>
      </c>
      <c r="N56" s="432">
        <f t="shared" si="24"/>
        <v>12.173038229376258</v>
      </c>
      <c r="O56" s="432">
        <f t="shared" si="24"/>
        <v>5.6338028169014089</v>
      </c>
      <c r="P56" s="432">
        <f t="shared" si="24"/>
        <v>1.5090543259557343</v>
      </c>
      <c r="Q56" s="432">
        <f t="shared" si="24"/>
        <v>0.70422535211267612</v>
      </c>
      <c r="R56" s="432">
        <f t="shared" si="24"/>
        <v>1.8108651911468814</v>
      </c>
      <c r="S56" s="459">
        <f t="shared" si="24"/>
        <v>100</v>
      </c>
      <c r="T56" s="147"/>
      <c r="U56" s="432">
        <f t="shared" si="25"/>
        <v>75.402081362346266</v>
      </c>
      <c r="V56" s="432">
        <f t="shared" si="25"/>
        <v>0</v>
      </c>
      <c r="W56" s="432">
        <f t="shared" si="25"/>
        <v>14.758751182592242</v>
      </c>
      <c r="X56" s="432">
        <f t="shared" si="25"/>
        <v>6.338694418164617</v>
      </c>
      <c r="Y56" s="432">
        <f t="shared" si="25"/>
        <v>1.3245033112582782</v>
      </c>
      <c r="Z56" s="432">
        <f t="shared" si="25"/>
        <v>0.42573320719016089</v>
      </c>
      <c r="AA56" s="432">
        <f t="shared" si="25"/>
        <v>1.7502365184484387</v>
      </c>
      <c r="AB56" s="459">
        <f t="shared" si="25"/>
        <v>100</v>
      </c>
    </row>
    <row r="57" spans="1:111" ht="15" customHeight="1" x14ac:dyDescent="0.2">
      <c r="A57" s="823"/>
      <c r="B57" s="822" t="s">
        <v>13</v>
      </c>
      <c r="C57" s="432">
        <f t="shared" si="23"/>
        <v>45.61477129668485</v>
      </c>
      <c r="D57" s="432">
        <f t="shared" si="23"/>
        <v>16.53378094838439</v>
      </c>
      <c r="E57" s="432">
        <f t="shared" si="23"/>
        <v>11.624003357112883</v>
      </c>
      <c r="F57" s="432">
        <f t="shared" si="23"/>
        <v>12.96684851028116</v>
      </c>
      <c r="G57" s="432">
        <f t="shared" si="23"/>
        <v>10.113302559798573</v>
      </c>
      <c r="H57" s="432">
        <f t="shared" si="23"/>
        <v>2.6856903063365505</v>
      </c>
      <c r="I57" s="432">
        <f t="shared" si="23"/>
        <v>0.46160302140159465</v>
      </c>
      <c r="J57" s="459">
        <f t="shared" si="23"/>
        <v>100</v>
      </c>
      <c r="K57" s="157"/>
      <c r="L57" s="432">
        <f t="shared" si="24"/>
        <v>42.249778565101856</v>
      </c>
      <c r="M57" s="432">
        <f t="shared" si="24"/>
        <v>12.311780336581045</v>
      </c>
      <c r="N57" s="432">
        <f t="shared" si="24"/>
        <v>9.3888396811337476</v>
      </c>
      <c r="O57" s="432">
        <f t="shared" si="24"/>
        <v>14.791851195748452</v>
      </c>
      <c r="P57" s="432">
        <f t="shared" si="24"/>
        <v>13.994685562444642</v>
      </c>
      <c r="Q57" s="432">
        <f t="shared" si="24"/>
        <v>5.491585473870682</v>
      </c>
      <c r="R57" s="432">
        <f t="shared" si="24"/>
        <v>1.771479185119575</v>
      </c>
      <c r="S57" s="459">
        <f t="shared" si="24"/>
        <v>100</v>
      </c>
      <c r="T57" s="147"/>
      <c r="U57" s="432">
        <f t="shared" si="25"/>
        <v>44.533029612756266</v>
      </c>
      <c r="V57" s="432">
        <f t="shared" si="25"/>
        <v>15.176537585421412</v>
      </c>
      <c r="W57" s="432">
        <f t="shared" si="25"/>
        <v>10.905466970387243</v>
      </c>
      <c r="X57" s="432">
        <f t="shared" si="25"/>
        <v>13.553530751708429</v>
      </c>
      <c r="Y57" s="432">
        <f t="shared" si="25"/>
        <v>11.361047835990888</v>
      </c>
      <c r="Z57" s="432">
        <f t="shared" si="25"/>
        <v>3.5876993166287017</v>
      </c>
      <c r="AA57" s="432">
        <f t="shared" si="25"/>
        <v>0.88268792710706145</v>
      </c>
      <c r="AB57" s="459">
        <f t="shared" si="25"/>
        <v>100</v>
      </c>
    </row>
    <row r="58" spans="1:111" ht="15" customHeight="1" x14ac:dyDescent="0.2">
      <c r="A58" s="823"/>
      <c r="B58" s="822" t="s">
        <v>14</v>
      </c>
      <c r="C58" s="432">
        <f t="shared" si="23"/>
        <v>58.020786262991422</v>
      </c>
      <c r="D58" s="432">
        <f t="shared" si="23"/>
        <v>17.216448260280163</v>
      </c>
      <c r="E58" s="432">
        <f t="shared" si="23"/>
        <v>7.817442385901491</v>
      </c>
      <c r="F58" s="432">
        <f t="shared" si="23"/>
        <v>8.9019430637144161</v>
      </c>
      <c r="G58" s="432">
        <f t="shared" si="23"/>
        <v>6.1906913691821064</v>
      </c>
      <c r="H58" s="432">
        <f t="shared" si="23"/>
        <v>1.5363759602349751</v>
      </c>
      <c r="I58" s="432">
        <f t="shared" si="23"/>
        <v>0.31631269769543607</v>
      </c>
      <c r="J58" s="459">
        <f t="shared" si="23"/>
        <v>100</v>
      </c>
      <c r="K58" s="157"/>
      <c r="L58" s="432">
        <f t="shared" si="24"/>
        <v>56.857339765678837</v>
      </c>
      <c r="M58" s="432">
        <f t="shared" si="24"/>
        <v>13.301171605789111</v>
      </c>
      <c r="N58" s="432">
        <f t="shared" si="24"/>
        <v>6.8228807718814606</v>
      </c>
      <c r="O58" s="432">
        <f t="shared" si="24"/>
        <v>8.8904203997243272</v>
      </c>
      <c r="P58" s="432">
        <f t="shared" si="24"/>
        <v>9.0282563749138518</v>
      </c>
      <c r="Q58" s="432">
        <f t="shared" si="24"/>
        <v>4.3418332184700201</v>
      </c>
      <c r="R58" s="432">
        <f t="shared" si="24"/>
        <v>0.75809786354238462</v>
      </c>
      <c r="S58" s="459">
        <f t="shared" si="24"/>
        <v>100</v>
      </c>
      <c r="T58" s="147"/>
      <c r="U58" s="432">
        <f t="shared" si="25"/>
        <v>57.560043668122276</v>
      </c>
      <c r="V58" s="432">
        <f t="shared" si="25"/>
        <v>15.665938864628821</v>
      </c>
      <c r="W58" s="432">
        <f t="shared" si="25"/>
        <v>7.4235807860262017</v>
      </c>
      <c r="X58" s="432">
        <f t="shared" si="25"/>
        <v>8.8973799126637552</v>
      </c>
      <c r="Y58" s="432">
        <f t="shared" si="25"/>
        <v>7.3144104803493457</v>
      </c>
      <c r="Z58" s="432">
        <f t="shared" si="25"/>
        <v>2.6473799126637552</v>
      </c>
      <c r="AA58" s="432">
        <f t="shared" si="25"/>
        <v>0.49126637554585156</v>
      </c>
      <c r="AB58" s="459">
        <f t="shared" si="25"/>
        <v>100</v>
      </c>
    </row>
    <row r="59" spans="1:111" ht="15" customHeight="1" x14ac:dyDescent="0.2">
      <c r="A59" s="823"/>
      <c r="B59" s="822" t="s">
        <v>15</v>
      </c>
      <c r="C59" s="432">
        <f t="shared" si="23"/>
        <v>43.222632226322261</v>
      </c>
      <c r="D59" s="432">
        <f t="shared" si="23"/>
        <v>24.255842558425584</v>
      </c>
      <c r="E59" s="432">
        <f t="shared" si="23"/>
        <v>11.045510455104552</v>
      </c>
      <c r="F59" s="432">
        <f t="shared" si="23"/>
        <v>12.275522755227552</v>
      </c>
      <c r="G59" s="432">
        <f t="shared" si="23"/>
        <v>8.1426814268142671</v>
      </c>
      <c r="H59" s="432">
        <f t="shared" si="23"/>
        <v>0.95940959409594095</v>
      </c>
      <c r="I59" s="432">
        <f t="shared" si="23"/>
        <v>9.8400984009840084E-2</v>
      </c>
      <c r="J59" s="459">
        <f t="shared" si="23"/>
        <v>100</v>
      </c>
      <c r="K59" s="157"/>
      <c r="L59" s="432">
        <f t="shared" si="24"/>
        <v>40.921264059989291</v>
      </c>
      <c r="M59" s="432">
        <f t="shared" si="24"/>
        <v>15.050883770755222</v>
      </c>
      <c r="N59" s="432">
        <f t="shared" si="24"/>
        <v>8.67702196036422</v>
      </c>
      <c r="O59" s="432">
        <f t="shared" si="24"/>
        <v>11.515800749866095</v>
      </c>
      <c r="P59" s="432">
        <f t="shared" si="24"/>
        <v>17.300482056775575</v>
      </c>
      <c r="Q59" s="432">
        <f t="shared" si="24"/>
        <v>5.1955008034279588</v>
      </c>
      <c r="R59" s="432">
        <f t="shared" si="24"/>
        <v>1.3390465988216389</v>
      </c>
      <c r="S59" s="459">
        <f t="shared" si="24"/>
        <v>100</v>
      </c>
      <c r="T59" s="147"/>
      <c r="U59" s="432">
        <f t="shared" si="25"/>
        <v>42.498314227916381</v>
      </c>
      <c r="V59" s="432">
        <f t="shared" si="25"/>
        <v>21.358732299393122</v>
      </c>
      <c r="W59" s="432">
        <f t="shared" si="25"/>
        <v>10.300067430883345</v>
      </c>
      <c r="X59" s="432">
        <f t="shared" si="25"/>
        <v>12.036412677006068</v>
      </c>
      <c r="Y59" s="432">
        <f t="shared" si="25"/>
        <v>11.024949426837491</v>
      </c>
      <c r="Z59" s="432">
        <f t="shared" si="25"/>
        <v>2.2926500337154416</v>
      </c>
      <c r="AA59" s="432">
        <f t="shared" si="25"/>
        <v>0.48887390424814564</v>
      </c>
      <c r="AB59" s="459">
        <f t="shared" si="25"/>
        <v>100</v>
      </c>
    </row>
    <row r="60" spans="1:111" ht="15" customHeight="1" x14ac:dyDescent="0.2">
      <c r="A60" s="823"/>
      <c r="B60" s="822" t="s">
        <v>16</v>
      </c>
      <c r="C60" s="432">
        <f t="shared" si="23"/>
        <v>83.333333333333343</v>
      </c>
      <c r="D60" s="432">
        <f t="shared" si="23"/>
        <v>0</v>
      </c>
      <c r="E60" s="432">
        <f t="shared" si="23"/>
        <v>0</v>
      </c>
      <c r="F60" s="432">
        <f t="shared" si="23"/>
        <v>16.666666666666664</v>
      </c>
      <c r="G60" s="432">
        <f t="shared" si="23"/>
        <v>0</v>
      </c>
      <c r="H60" s="432">
        <f t="shared" si="23"/>
        <v>0</v>
      </c>
      <c r="I60" s="432">
        <f t="shared" si="23"/>
        <v>0</v>
      </c>
      <c r="J60" s="459">
        <f t="shared" si="23"/>
        <v>100</v>
      </c>
      <c r="K60" s="157"/>
      <c r="L60" s="432">
        <f t="shared" si="24"/>
        <v>56.756756756756758</v>
      </c>
      <c r="M60" s="432">
        <f t="shared" si="24"/>
        <v>0</v>
      </c>
      <c r="N60" s="432">
        <f t="shared" si="24"/>
        <v>0</v>
      </c>
      <c r="O60" s="432">
        <f t="shared" si="24"/>
        <v>27.027027027027028</v>
      </c>
      <c r="P60" s="432">
        <f t="shared" si="24"/>
        <v>8.1081081081081088</v>
      </c>
      <c r="Q60" s="432">
        <f t="shared" si="24"/>
        <v>5.4054054054054053</v>
      </c>
      <c r="R60" s="432">
        <f t="shared" si="24"/>
        <v>2.7027027027027026</v>
      </c>
      <c r="S60" s="459">
        <f t="shared" si="24"/>
        <v>100</v>
      </c>
      <c r="T60" s="147"/>
      <c r="U60" s="432">
        <f t="shared" si="25"/>
        <v>60.465116279069761</v>
      </c>
      <c r="V60" s="432">
        <f t="shared" si="25"/>
        <v>0</v>
      </c>
      <c r="W60" s="432">
        <f t="shared" si="25"/>
        <v>0</v>
      </c>
      <c r="X60" s="432">
        <f t="shared" si="25"/>
        <v>25.581395348837212</v>
      </c>
      <c r="Y60" s="432">
        <f t="shared" si="25"/>
        <v>6.9767441860465116</v>
      </c>
      <c r="Z60" s="432">
        <f t="shared" si="25"/>
        <v>4.6511627906976747</v>
      </c>
      <c r="AA60" s="432">
        <f t="shared" si="25"/>
        <v>2.3255813953488373</v>
      </c>
      <c r="AB60" s="459">
        <f t="shared" si="25"/>
        <v>100</v>
      </c>
    </row>
    <row r="61" spans="1:111" ht="15" customHeight="1" x14ac:dyDescent="0.2">
      <c r="A61" s="823"/>
      <c r="B61" s="822" t="s">
        <v>304</v>
      </c>
      <c r="C61" s="432" t="str">
        <f t="shared" si="23"/>
        <v>.</v>
      </c>
      <c r="D61" s="432" t="str">
        <f t="shared" si="23"/>
        <v>.</v>
      </c>
      <c r="E61" s="432" t="str">
        <f t="shared" si="23"/>
        <v>.</v>
      </c>
      <c r="F61" s="432" t="str">
        <f t="shared" si="23"/>
        <v>.</v>
      </c>
      <c r="G61" s="432" t="str">
        <f t="shared" si="23"/>
        <v>.</v>
      </c>
      <c r="H61" s="432" t="str">
        <f t="shared" si="23"/>
        <v>.</v>
      </c>
      <c r="I61" s="432" t="str">
        <f t="shared" si="23"/>
        <v>.</v>
      </c>
      <c r="J61" s="459" t="str">
        <f t="shared" si="23"/>
        <v>.</v>
      </c>
      <c r="K61" s="157"/>
      <c r="L61" s="432" t="str">
        <f t="shared" si="24"/>
        <v>.</v>
      </c>
      <c r="M61" s="432" t="str">
        <f t="shared" si="24"/>
        <v>.</v>
      </c>
      <c r="N61" s="432" t="str">
        <f t="shared" si="24"/>
        <v>.</v>
      </c>
      <c r="O61" s="432" t="str">
        <f t="shared" si="24"/>
        <v>.</v>
      </c>
      <c r="P61" s="432" t="str">
        <f t="shared" si="24"/>
        <v>.</v>
      </c>
      <c r="Q61" s="432" t="str">
        <f t="shared" si="24"/>
        <v>.</v>
      </c>
      <c r="R61" s="432" t="str">
        <f t="shared" si="24"/>
        <v>.</v>
      </c>
      <c r="S61" s="459" t="str">
        <f t="shared" si="24"/>
        <v>.</v>
      </c>
      <c r="T61" s="147"/>
      <c r="U61" s="432" t="str">
        <f t="shared" si="25"/>
        <v>.</v>
      </c>
      <c r="V61" s="432" t="str">
        <f t="shared" si="25"/>
        <v>.</v>
      </c>
      <c r="W61" s="432" t="str">
        <f t="shared" si="25"/>
        <v>.</v>
      </c>
      <c r="X61" s="432" t="str">
        <f t="shared" si="25"/>
        <v>.</v>
      </c>
      <c r="Y61" s="432" t="str">
        <f t="shared" si="25"/>
        <v>.</v>
      </c>
      <c r="Z61" s="432" t="str">
        <f t="shared" si="25"/>
        <v>.</v>
      </c>
      <c r="AA61" s="432" t="str">
        <f t="shared" si="25"/>
        <v>.</v>
      </c>
      <c r="AB61" s="459" t="str">
        <f t="shared" si="25"/>
        <v>.</v>
      </c>
    </row>
    <row r="62" spans="1:111" ht="15" customHeight="1" x14ac:dyDescent="0.2">
      <c r="A62" s="823"/>
      <c r="B62" s="822" t="s">
        <v>18</v>
      </c>
      <c r="C62" s="432">
        <f t="shared" si="23"/>
        <v>67.371456030754445</v>
      </c>
      <c r="D62" s="432">
        <f t="shared" si="23"/>
        <v>16.098029793368575</v>
      </c>
      <c r="E62" s="432">
        <f t="shared" si="23"/>
        <v>6.4872657376261413</v>
      </c>
      <c r="F62" s="432">
        <f t="shared" si="23"/>
        <v>5.5742431523306104</v>
      </c>
      <c r="G62" s="432">
        <f t="shared" si="23"/>
        <v>3.411821239788563</v>
      </c>
      <c r="H62" s="432">
        <f t="shared" si="23"/>
        <v>0.76886112445939458</v>
      </c>
      <c r="I62" s="432">
        <f t="shared" si="23"/>
        <v>0.28832292167227291</v>
      </c>
      <c r="J62" s="459">
        <f t="shared" si="23"/>
        <v>100</v>
      </c>
      <c r="K62" s="157"/>
      <c r="L62" s="432">
        <f t="shared" si="24"/>
        <v>63.776223776223773</v>
      </c>
      <c r="M62" s="432">
        <f t="shared" si="24"/>
        <v>14.825174825174825</v>
      </c>
      <c r="N62" s="432">
        <f t="shared" si="24"/>
        <v>6.0139860139860142</v>
      </c>
      <c r="O62" s="432">
        <f t="shared" si="24"/>
        <v>7.6923076923076925</v>
      </c>
      <c r="P62" s="432">
        <f t="shared" si="24"/>
        <v>5.314685314685315</v>
      </c>
      <c r="Q62" s="432">
        <f t="shared" si="24"/>
        <v>2.0979020979020979</v>
      </c>
      <c r="R62" s="432">
        <f t="shared" si="24"/>
        <v>0.27972027972027974</v>
      </c>
      <c r="S62" s="459">
        <f t="shared" si="24"/>
        <v>100</v>
      </c>
      <c r="T62" s="147"/>
      <c r="U62" s="432">
        <f t="shared" si="25"/>
        <v>65.90714896041014</v>
      </c>
      <c r="V62" s="432">
        <f t="shared" si="25"/>
        <v>15.579606949587014</v>
      </c>
      <c r="W62" s="432">
        <f t="shared" si="25"/>
        <v>6.294502990600968</v>
      </c>
      <c r="X62" s="432">
        <f t="shared" si="25"/>
        <v>6.4369125605240676</v>
      </c>
      <c r="Y62" s="432">
        <f t="shared" si="25"/>
        <v>4.186841355739106</v>
      </c>
      <c r="Z62" s="432">
        <f t="shared" si="25"/>
        <v>1.3101680432925094</v>
      </c>
      <c r="AA62" s="432">
        <f t="shared" si="25"/>
        <v>0.28481913984619767</v>
      </c>
      <c r="AB62" s="459">
        <f t="shared" si="25"/>
        <v>100</v>
      </c>
    </row>
    <row r="63" spans="1:111" ht="15" customHeight="1" x14ac:dyDescent="0.2">
      <c r="A63" s="823"/>
      <c r="B63" s="822" t="s">
        <v>19</v>
      </c>
      <c r="C63" s="432">
        <f t="shared" si="23"/>
        <v>66.25044595076703</v>
      </c>
      <c r="D63" s="432">
        <f t="shared" si="23"/>
        <v>16.482340349625403</v>
      </c>
      <c r="E63" s="432">
        <f t="shared" si="23"/>
        <v>7.2422404566535858</v>
      </c>
      <c r="F63" s="432">
        <f t="shared" si="23"/>
        <v>6.5287192293970744</v>
      </c>
      <c r="G63" s="432">
        <f t="shared" si="23"/>
        <v>2.8897609703888691</v>
      </c>
      <c r="H63" s="432">
        <f t="shared" si="23"/>
        <v>0.46378879771673204</v>
      </c>
      <c r="I63" s="432">
        <f t="shared" si="23"/>
        <v>0.14270424545130217</v>
      </c>
      <c r="J63" s="459">
        <f t="shared" si="23"/>
        <v>100</v>
      </c>
      <c r="K63" s="157"/>
      <c r="L63" s="432">
        <f t="shared" si="24"/>
        <v>56.990014265335233</v>
      </c>
      <c r="M63" s="432">
        <f t="shared" si="24"/>
        <v>14.621968616262482</v>
      </c>
      <c r="N63" s="432">
        <f t="shared" si="24"/>
        <v>8.202567760342367</v>
      </c>
      <c r="O63" s="432">
        <f t="shared" si="24"/>
        <v>10.199714693295292</v>
      </c>
      <c r="P63" s="432">
        <f t="shared" si="24"/>
        <v>8.0599144079885878</v>
      </c>
      <c r="Q63" s="432">
        <f t="shared" si="24"/>
        <v>1.6405135520684737</v>
      </c>
      <c r="R63" s="432">
        <f t="shared" si="24"/>
        <v>0.28530670470756064</v>
      </c>
      <c r="S63" s="459">
        <f t="shared" si="24"/>
        <v>100</v>
      </c>
      <c r="T63" s="147"/>
      <c r="U63" s="432">
        <f t="shared" si="25"/>
        <v>63.162901307966699</v>
      </c>
      <c r="V63" s="432">
        <f t="shared" si="25"/>
        <v>15.862068965517242</v>
      </c>
      <c r="W63" s="432">
        <f t="shared" si="25"/>
        <v>7.5624256837098693</v>
      </c>
      <c r="X63" s="432">
        <f t="shared" si="25"/>
        <v>7.7526753864447091</v>
      </c>
      <c r="Y63" s="432">
        <f t="shared" si="25"/>
        <v>4.6135552913198579</v>
      </c>
      <c r="Z63" s="432">
        <f t="shared" si="25"/>
        <v>0.85612366230677761</v>
      </c>
      <c r="AA63" s="432">
        <f t="shared" si="25"/>
        <v>0.19024970273483949</v>
      </c>
      <c r="AB63" s="459">
        <f t="shared" si="25"/>
        <v>100</v>
      </c>
    </row>
    <row r="64" spans="1:111" ht="15" customHeight="1" x14ac:dyDescent="0.2">
      <c r="A64" s="823"/>
      <c r="B64" s="822" t="s">
        <v>20</v>
      </c>
      <c r="C64" s="432">
        <f t="shared" si="23"/>
        <v>52.36486486486487</v>
      </c>
      <c r="D64" s="432">
        <f t="shared" si="23"/>
        <v>22.387387387387385</v>
      </c>
      <c r="E64" s="432">
        <f t="shared" si="23"/>
        <v>10.945945945945947</v>
      </c>
      <c r="F64" s="432">
        <f t="shared" si="23"/>
        <v>9.2117117117117111</v>
      </c>
      <c r="G64" s="432">
        <f t="shared" si="23"/>
        <v>4.4594594594594597</v>
      </c>
      <c r="H64" s="432">
        <f t="shared" si="23"/>
        <v>0.51801801801801806</v>
      </c>
      <c r="I64" s="432">
        <f t="shared" si="23"/>
        <v>0.11261261261261261</v>
      </c>
      <c r="J64" s="459">
        <f t="shared" si="23"/>
        <v>100</v>
      </c>
      <c r="K64" s="157"/>
      <c r="L64" s="432">
        <f t="shared" si="24"/>
        <v>57.5318141461971</v>
      </c>
      <c r="M64" s="432">
        <f t="shared" si="24"/>
        <v>15.122817401598107</v>
      </c>
      <c r="N64" s="432">
        <f t="shared" si="24"/>
        <v>9.440662918023083</v>
      </c>
      <c r="O64" s="432">
        <f t="shared" si="24"/>
        <v>8.9079609351879245</v>
      </c>
      <c r="P64" s="432">
        <f t="shared" si="24"/>
        <v>6.5995856762355727</v>
      </c>
      <c r="Q64" s="432">
        <f t="shared" si="24"/>
        <v>2.1308079313406334</v>
      </c>
      <c r="R64" s="432">
        <f t="shared" si="24"/>
        <v>0.26635099141757917</v>
      </c>
      <c r="S64" s="459">
        <f t="shared" si="24"/>
        <v>100</v>
      </c>
      <c r="T64" s="147"/>
      <c r="U64" s="432">
        <f t="shared" si="25"/>
        <v>54.597774651489964</v>
      </c>
      <c r="V64" s="432">
        <f t="shared" si="25"/>
        <v>19.247985675917636</v>
      </c>
      <c r="W64" s="432">
        <f t="shared" si="25"/>
        <v>10.295434198746642</v>
      </c>
      <c r="X64" s="432">
        <f t="shared" si="25"/>
        <v>9.0804450697020069</v>
      </c>
      <c r="Y64" s="432">
        <f t="shared" si="25"/>
        <v>5.3843202455556973</v>
      </c>
      <c r="Z64" s="432">
        <f t="shared" si="25"/>
        <v>1.2149891290446349</v>
      </c>
      <c r="AA64" s="432">
        <f t="shared" si="25"/>
        <v>0.17905102954341987</v>
      </c>
      <c r="AB64" s="459">
        <f t="shared" si="25"/>
        <v>100</v>
      </c>
    </row>
    <row r="65" spans="1:28" ht="15" customHeight="1" x14ac:dyDescent="0.2">
      <c r="A65" s="823"/>
      <c r="B65" s="822" t="s">
        <v>305</v>
      </c>
      <c r="C65" s="432" t="str">
        <f t="shared" ref="C65:J74" si="26">IFERROR(((C16/$J16)*100),".")</f>
        <v>.</v>
      </c>
      <c r="D65" s="432" t="str">
        <f t="shared" si="26"/>
        <v>.</v>
      </c>
      <c r="E65" s="432" t="str">
        <f t="shared" si="26"/>
        <v>.</v>
      </c>
      <c r="F65" s="432" t="str">
        <f t="shared" si="26"/>
        <v>.</v>
      </c>
      <c r="G65" s="432" t="str">
        <f t="shared" si="26"/>
        <v>.</v>
      </c>
      <c r="H65" s="432" t="str">
        <f t="shared" si="26"/>
        <v>.</v>
      </c>
      <c r="I65" s="432" t="str">
        <f t="shared" si="26"/>
        <v>.</v>
      </c>
      <c r="J65" s="459" t="str">
        <f t="shared" si="26"/>
        <v>.</v>
      </c>
      <c r="K65" s="157"/>
      <c r="L65" s="432" t="str">
        <f t="shared" ref="L65:S74" si="27">IFERROR(((L16/$S16)*100),".")</f>
        <v>.</v>
      </c>
      <c r="M65" s="432" t="str">
        <f t="shared" si="27"/>
        <v>.</v>
      </c>
      <c r="N65" s="432" t="str">
        <f t="shared" si="27"/>
        <v>.</v>
      </c>
      <c r="O65" s="432" t="str">
        <f t="shared" si="27"/>
        <v>.</v>
      </c>
      <c r="P65" s="432" t="str">
        <f t="shared" si="27"/>
        <v>.</v>
      </c>
      <c r="Q65" s="432" t="str">
        <f t="shared" si="27"/>
        <v>.</v>
      </c>
      <c r="R65" s="432" t="str">
        <f t="shared" si="27"/>
        <v>.</v>
      </c>
      <c r="S65" s="459" t="str">
        <f t="shared" si="27"/>
        <v>.</v>
      </c>
      <c r="T65" s="147"/>
      <c r="U65" s="432" t="str">
        <f t="shared" ref="U65:AB74" si="28">IFERROR(((U16/$AB16)*100),".")</f>
        <v>.</v>
      </c>
      <c r="V65" s="432" t="str">
        <f t="shared" si="28"/>
        <v>.</v>
      </c>
      <c r="W65" s="432" t="str">
        <f t="shared" si="28"/>
        <v>.</v>
      </c>
      <c r="X65" s="432" t="str">
        <f t="shared" si="28"/>
        <v>.</v>
      </c>
      <c r="Y65" s="432" t="str">
        <f t="shared" si="28"/>
        <v>.</v>
      </c>
      <c r="Z65" s="432" t="str">
        <f t="shared" si="28"/>
        <v>.</v>
      </c>
      <c r="AA65" s="432" t="str">
        <f t="shared" si="28"/>
        <v>.</v>
      </c>
      <c r="AB65" s="459" t="str">
        <f t="shared" si="28"/>
        <v>.</v>
      </c>
    </row>
    <row r="66" spans="1:28" ht="15" customHeight="1" x14ac:dyDescent="0.2">
      <c r="A66" s="823"/>
      <c r="B66" s="822" t="s">
        <v>306</v>
      </c>
      <c r="C66" s="432" t="str">
        <f t="shared" si="26"/>
        <v>.</v>
      </c>
      <c r="D66" s="432" t="str">
        <f t="shared" si="26"/>
        <v>.</v>
      </c>
      <c r="E66" s="432" t="str">
        <f t="shared" si="26"/>
        <v>.</v>
      </c>
      <c r="F66" s="432" t="str">
        <f t="shared" si="26"/>
        <v>.</v>
      </c>
      <c r="G66" s="432" t="str">
        <f t="shared" si="26"/>
        <v>.</v>
      </c>
      <c r="H66" s="432" t="str">
        <f t="shared" si="26"/>
        <v>.</v>
      </c>
      <c r="I66" s="432" t="str">
        <f t="shared" si="26"/>
        <v>.</v>
      </c>
      <c r="J66" s="459" t="str">
        <f t="shared" si="26"/>
        <v>.</v>
      </c>
      <c r="K66" s="157"/>
      <c r="L66" s="432" t="str">
        <f t="shared" si="27"/>
        <v>.</v>
      </c>
      <c r="M66" s="432" t="str">
        <f t="shared" si="27"/>
        <v>.</v>
      </c>
      <c r="N66" s="432" t="str">
        <f t="shared" si="27"/>
        <v>.</v>
      </c>
      <c r="O66" s="432" t="str">
        <f t="shared" si="27"/>
        <v>.</v>
      </c>
      <c r="P66" s="432" t="str">
        <f t="shared" si="27"/>
        <v>.</v>
      </c>
      <c r="Q66" s="432" t="str">
        <f t="shared" si="27"/>
        <v>.</v>
      </c>
      <c r="R66" s="432" t="str">
        <f t="shared" si="27"/>
        <v>.</v>
      </c>
      <c r="S66" s="459" t="str">
        <f t="shared" si="27"/>
        <v>.</v>
      </c>
      <c r="T66" s="147"/>
      <c r="U66" s="432" t="str">
        <f t="shared" si="28"/>
        <v>.</v>
      </c>
      <c r="V66" s="432" t="str">
        <f t="shared" si="28"/>
        <v>.</v>
      </c>
      <c r="W66" s="432" t="str">
        <f t="shared" si="28"/>
        <v>.</v>
      </c>
      <c r="X66" s="432" t="str">
        <f t="shared" si="28"/>
        <v>.</v>
      </c>
      <c r="Y66" s="432" t="str">
        <f t="shared" si="28"/>
        <v>.</v>
      </c>
      <c r="Z66" s="432" t="str">
        <f t="shared" si="28"/>
        <v>.</v>
      </c>
      <c r="AA66" s="432" t="str">
        <f t="shared" si="28"/>
        <v>.</v>
      </c>
      <c r="AB66" s="459" t="str">
        <f t="shared" si="28"/>
        <v>.</v>
      </c>
    </row>
    <row r="67" spans="1:28" ht="15" customHeight="1" x14ac:dyDescent="0.2">
      <c r="A67" s="823"/>
      <c r="B67" s="822" t="s">
        <v>24</v>
      </c>
      <c r="C67" s="432">
        <f t="shared" si="26"/>
        <v>83.080808080808083</v>
      </c>
      <c r="D67" s="432">
        <f t="shared" si="26"/>
        <v>8.5016835016835017</v>
      </c>
      <c r="E67" s="432">
        <f t="shared" si="26"/>
        <v>3.4511784511784516</v>
      </c>
      <c r="F67" s="432">
        <f t="shared" si="26"/>
        <v>2.0202020202020203</v>
      </c>
      <c r="G67" s="432">
        <f t="shared" si="26"/>
        <v>2.6094276094276094</v>
      </c>
      <c r="H67" s="432">
        <f t="shared" si="26"/>
        <v>0.33670033670033667</v>
      </c>
      <c r="I67" s="432">
        <f t="shared" si="26"/>
        <v>0</v>
      </c>
      <c r="J67" s="459">
        <f t="shared" si="26"/>
        <v>100</v>
      </c>
      <c r="K67" s="157"/>
      <c r="L67" s="432">
        <f t="shared" si="27"/>
        <v>75.609756097560975</v>
      </c>
      <c r="M67" s="432">
        <f t="shared" si="27"/>
        <v>9.419680403700589</v>
      </c>
      <c r="N67" s="432">
        <f t="shared" si="27"/>
        <v>5.5508830950378476</v>
      </c>
      <c r="O67" s="432">
        <f t="shared" si="27"/>
        <v>3.8687973086627423</v>
      </c>
      <c r="P67" s="432">
        <f t="shared" si="27"/>
        <v>4.3734230445752731</v>
      </c>
      <c r="Q67" s="432">
        <f t="shared" si="27"/>
        <v>1.0092514718250631</v>
      </c>
      <c r="R67" s="432">
        <f t="shared" si="27"/>
        <v>0.16820857863751051</v>
      </c>
      <c r="S67" s="459">
        <f t="shared" si="27"/>
        <v>100</v>
      </c>
      <c r="T67" s="147"/>
      <c r="U67" s="432">
        <f t="shared" si="28"/>
        <v>79.343710559528816</v>
      </c>
      <c r="V67" s="432">
        <f t="shared" si="28"/>
        <v>8.9608750525872942</v>
      </c>
      <c r="W67" s="432">
        <f t="shared" si="28"/>
        <v>4.5014724442574678</v>
      </c>
      <c r="X67" s="432">
        <f t="shared" si="28"/>
        <v>2.9448885149347919</v>
      </c>
      <c r="Y67" s="432">
        <f t="shared" si="28"/>
        <v>3.4917963819941105</v>
      </c>
      <c r="Z67" s="432">
        <f t="shared" si="28"/>
        <v>0.6731173748422381</v>
      </c>
      <c r="AA67" s="432">
        <f t="shared" si="28"/>
        <v>8.4139671855279763E-2</v>
      </c>
      <c r="AB67" s="459">
        <f t="shared" si="28"/>
        <v>100</v>
      </c>
    </row>
    <row r="68" spans="1:28" ht="15" customHeight="1" x14ac:dyDescent="0.2">
      <c r="A68" s="823"/>
      <c r="B68" s="822" t="s">
        <v>25</v>
      </c>
      <c r="C68" s="432">
        <f t="shared" si="26"/>
        <v>54.53652788688138</v>
      </c>
      <c r="D68" s="432">
        <f t="shared" si="26"/>
        <v>14.846818538884524</v>
      </c>
      <c r="E68" s="432">
        <f t="shared" si="26"/>
        <v>8.9945011783189308</v>
      </c>
      <c r="F68" s="432">
        <f t="shared" si="26"/>
        <v>10.369206598586016</v>
      </c>
      <c r="G68" s="432">
        <f t="shared" si="26"/>
        <v>8.9748625294579742</v>
      </c>
      <c r="H68" s="432">
        <f t="shared" si="26"/>
        <v>2.0227808326787118</v>
      </c>
      <c r="I68" s="432">
        <f t="shared" si="26"/>
        <v>0.25530243519245877</v>
      </c>
      <c r="J68" s="459">
        <f t="shared" si="26"/>
        <v>100</v>
      </c>
      <c r="K68" s="157"/>
      <c r="L68" s="432">
        <f t="shared" si="27"/>
        <v>64.879973692864183</v>
      </c>
      <c r="M68" s="432">
        <f t="shared" si="27"/>
        <v>10.7530417625781</v>
      </c>
      <c r="N68" s="432">
        <f t="shared" si="27"/>
        <v>6.2479447550147977</v>
      </c>
      <c r="O68" s="432">
        <f t="shared" si="27"/>
        <v>7.2015784281486344</v>
      </c>
      <c r="P68" s="432">
        <f t="shared" si="27"/>
        <v>7.6948372245971717</v>
      </c>
      <c r="Q68" s="432">
        <f t="shared" si="27"/>
        <v>2.3676422229529761</v>
      </c>
      <c r="R68" s="432">
        <f t="shared" si="27"/>
        <v>0.85498191384413025</v>
      </c>
      <c r="S68" s="459">
        <f t="shared" si="27"/>
        <v>100</v>
      </c>
      <c r="T68" s="147"/>
      <c r="U68" s="432">
        <f t="shared" si="28"/>
        <v>58.404032952170169</v>
      </c>
      <c r="V68" s="432">
        <f t="shared" si="28"/>
        <v>13.316119513094799</v>
      </c>
      <c r="W68" s="432">
        <f t="shared" si="28"/>
        <v>7.9675396532644784</v>
      </c>
      <c r="X68" s="432">
        <f t="shared" si="28"/>
        <v>9.1848026558465516</v>
      </c>
      <c r="Y68" s="432">
        <f t="shared" si="28"/>
        <v>8.4962498463051759</v>
      </c>
      <c r="Z68" s="432">
        <f t="shared" si="28"/>
        <v>2.1517275298167959</v>
      </c>
      <c r="AA68" s="432">
        <f t="shared" si="28"/>
        <v>0.47952784950202876</v>
      </c>
      <c r="AB68" s="459">
        <f t="shared" si="28"/>
        <v>100</v>
      </c>
    </row>
    <row r="69" spans="1:28" ht="15" customHeight="1" x14ac:dyDescent="0.2">
      <c r="A69" s="823"/>
      <c r="B69" s="822" t="s">
        <v>26</v>
      </c>
      <c r="C69" s="432">
        <f t="shared" si="26"/>
        <v>50.224887556221887</v>
      </c>
      <c r="D69" s="432">
        <f t="shared" si="26"/>
        <v>18.890554722638679</v>
      </c>
      <c r="E69" s="432">
        <f t="shared" si="26"/>
        <v>11.394302848575713</v>
      </c>
      <c r="F69" s="432">
        <f t="shared" si="26"/>
        <v>11.744127936031983</v>
      </c>
      <c r="G69" s="432">
        <f t="shared" si="26"/>
        <v>7.0964517741129445</v>
      </c>
      <c r="H69" s="432">
        <f t="shared" si="26"/>
        <v>0.64967516241879053</v>
      </c>
      <c r="I69" s="432">
        <f t="shared" si="26"/>
        <v>0</v>
      </c>
      <c r="J69" s="459">
        <f t="shared" si="26"/>
        <v>100</v>
      </c>
      <c r="K69" s="157"/>
      <c r="L69" s="432">
        <f t="shared" si="27"/>
        <v>59.140568099053169</v>
      </c>
      <c r="M69" s="432">
        <f t="shared" si="27"/>
        <v>12.017479970866715</v>
      </c>
      <c r="N69" s="432">
        <f t="shared" si="27"/>
        <v>6.7734887108521491</v>
      </c>
      <c r="O69" s="432">
        <f t="shared" si="27"/>
        <v>10.342316096139839</v>
      </c>
      <c r="P69" s="432">
        <f t="shared" si="27"/>
        <v>8.8128186453022579</v>
      </c>
      <c r="Q69" s="432">
        <f t="shared" si="27"/>
        <v>2.9133284777858703</v>
      </c>
      <c r="R69" s="432">
        <f t="shared" si="27"/>
        <v>0</v>
      </c>
      <c r="S69" s="459">
        <f t="shared" si="27"/>
        <v>100</v>
      </c>
      <c r="T69" s="147"/>
      <c r="U69" s="432">
        <f t="shared" si="28"/>
        <v>53.852993479549497</v>
      </c>
      <c r="V69" s="432">
        <f t="shared" si="28"/>
        <v>16.093657379964434</v>
      </c>
      <c r="W69" s="432">
        <f t="shared" si="28"/>
        <v>9.5139300533491404</v>
      </c>
      <c r="X69" s="432">
        <f t="shared" si="28"/>
        <v>11.17368109069354</v>
      </c>
      <c r="Y69" s="432">
        <f t="shared" si="28"/>
        <v>7.794902193242442</v>
      </c>
      <c r="Z69" s="432">
        <f t="shared" si="28"/>
        <v>1.5708358032009484</v>
      </c>
      <c r="AA69" s="432">
        <f t="shared" si="28"/>
        <v>0</v>
      </c>
      <c r="AB69" s="459">
        <f t="shared" si="28"/>
        <v>100</v>
      </c>
    </row>
    <row r="70" spans="1:28" ht="15" customHeight="1" x14ac:dyDescent="0.2">
      <c r="A70" s="823"/>
      <c r="B70" s="822" t="s">
        <v>307</v>
      </c>
      <c r="C70" s="432" t="str">
        <f t="shared" si="26"/>
        <v>.</v>
      </c>
      <c r="D70" s="432" t="str">
        <f t="shared" si="26"/>
        <v>.</v>
      </c>
      <c r="E70" s="432" t="str">
        <f t="shared" si="26"/>
        <v>.</v>
      </c>
      <c r="F70" s="432" t="str">
        <f t="shared" si="26"/>
        <v>.</v>
      </c>
      <c r="G70" s="432" t="str">
        <f t="shared" si="26"/>
        <v>.</v>
      </c>
      <c r="H70" s="432" t="str">
        <f t="shared" si="26"/>
        <v>.</v>
      </c>
      <c r="I70" s="432" t="str">
        <f t="shared" si="26"/>
        <v>.</v>
      </c>
      <c r="J70" s="459" t="str">
        <f t="shared" si="26"/>
        <v>.</v>
      </c>
      <c r="K70" s="157"/>
      <c r="L70" s="432" t="str">
        <f t="shared" si="27"/>
        <v>.</v>
      </c>
      <c r="M70" s="432" t="str">
        <f t="shared" si="27"/>
        <v>.</v>
      </c>
      <c r="N70" s="432" t="str">
        <f t="shared" si="27"/>
        <v>.</v>
      </c>
      <c r="O70" s="432" t="str">
        <f t="shared" si="27"/>
        <v>.</v>
      </c>
      <c r="P70" s="432" t="str">
        <f t="shared" si="27"/>
        <v>.</v>
      </c>
      <c r="Q70" s="432" t="str">
        <f t="shared" si="27"/>
        <v>.</v>
      </c>
      <c r="R70" s="432" t="str">
        <f t="shared" si="27"/>
        <v>.</v>
      </c>
      <c r="S70" s="459" t="str">
        <f t="shared" si="27"/>
        <v>.</v>
      </c>
      <c r="T70" s="147"/>
      <c r="U70" s="432" t="str">
        <f t="shared" si="28"/>
        <v>.</v>
      </c>
      <c r="V70" s="432" t="str">
        <f t="shared" si="28"/>
        <v>.</v>
      </c>
      <c r="W70" s="432" t="str">
        <f t="shared" si="28"/>
        <v>.</v>
      </c>
      <c r="X70" s="432" t="str">
        <f t="shared" si="28"/>
        <v>.</v>
      </c>
      <c r="Y70" s="432" t="str">
        <f t="shared" si="28"/>
        <v>.</v>
      </c>
      <c r="Z70" s="432" t="str">
        <f t="shared" si="28"/>
        <v>.</v>
      </c>
      <c r="AA70" s="432" t="str">
        <f t="shared" si="28"/>
        <v>.</v>
      </c>
      <c r="AB70" s="459" t="str">
        <f t="shared" si="28"/>
        <v>.</v>
      </c>
    </row>
    <row r="71" spans="1:28" ht="15" customHeight="1" x14ac:dyDescent="0.2">
      <c r="A71" s="823"/>
      <c r="B71" s="822" t="s">
        <v>28</v>
      </c>
      <c r="C71" s="432">
        <f t="shared" si="26"/>
        <v>54.128718882817239</v>
      </c>
      <c r="D71" s="432">
        <f t="shared" si="26"/>
        <v>20.127504553734063</v>
      </c>
      <c r="E71" s="432">
        <f t="shared" si="26"/>
        <v>8.7128111718275658</v>
      </c>
      <c r="F71" s="432">
        <f t="shared" si="26"/>
        <v>8.2877959927140257</v>
      </c>
      <c r="G71" s="432">
        <f t="shared" si="26"/>
        <v>4.6751669702489371</v>
      </c>
      <c r="H71" s="432">
        <f t="shared" si="26"/>
        <v>1.7304189435336976</v>
      </c>
      <c r="I71" s="432">
        <f t="shared" si="26"/>
        <v>2.3375834851244686</v>
      </c>
      <c r="J71" s="459">
        <f t="shared" si="26"/>
        <v>100</v>
      </c>
      <c r="K71" s="157"/>
      <c r="L71" s="432">
        <f t="shared" si="27"/>
        <v>49.702380952380956</v>
      </c>
      <c r="M71" s="432">
        <f t="shared" si="27"/>
        <v>14.384920634920634</v>
      </c>
      <c r="N71" s="432">
        <f t="shared" si="27"/>
        <v>9.325396825396826</v>
      </c>
      <c r="O71" s="432">
        <f t="shared" si="27"/>
        <v>9.6230158730158735</v>
      </c>
      <c r="P71" s="432">
        <f t="shared" si="27"/>
        <v>8.5317460317460316</v>
      </c>
      <c r="Q71" s="432">
        <f t="shared" si="27"/>
        <v>4.5634920634920633</v>
      </c>
      <c r="R71" s="432">
        <f t="shared" si="27"/>
        <v>3.8690476190476191</v>
      </c>
      <c r="S71" s="459">
        <f t="shared" si="27"/>
        <v>100</v>
      </c>
      <c r="T71" s="147"/>
      <c r="U71" s="432">
        <f t="shared" si="28"/>
        <v>53.091585309158532</v>
      </c>
      <c r="V71" s="432">
        <f t="shared" si="28"/>
        <v>18.781961878196189</v>
      </c>
      <c r="W71" s="432">
        <f t="shared" si="28"/>
        <v>8.8563458856345889</v>
      </c>
      <c r="X71" s="432">
        <f t="shared" si="28"/>
        <v>8.6006508600650857</v>
      </c>
      <c r="Y71" s="432">
        <f t="shared" si="28"/>
        <v>5.5788005578800561</v>
      </c>
      <c r="Z71" s="432">
        <f t="shared" si="28"/>
        <v>2.3942352394235238</v>
      </c>
      <c r="AA71" s="432">
        <f t="shared" si="28"/>
        <v>2.6964202696420267</v>
      </c>
      <c r="AB71" s="459">
        <f t="shared" si="28"/>
        <v>100</v>
      </c>
    </row>
    <row r="72" spans="1:28" ht="15" customHeight="1" x14ac:dyDescent="0.2">
      <c r="A72" s="823"/>
      <c r="B72" s="822" t="s">
        <v>308</v>
      </c>
      <c r="C72" s="432" t="str">
        <f t="shared" si="26"/>
        <v>.</v>
      </c>
      <c r="D72" s="432" t="str">
        <f t="shared" si="26"/>
        <v>.</v>
      </c>
      <c r="E72" s="432" t="str">
        <f t="shared" si="26"/>
        <v>.</v>
      </c>
      <c r="F72" s="432" t="str">
        <f t="shared" si="26"/>
        <v>.</v>
      </c>
      <c r="G72" s="432" t="str">
        <f t="shared" si="26"/>
        <v>.</v>
      </c>
      <c r="H72" s="432" t="str">
        <f t="shared" si="26"/>
        <v>.</v>
      </c>
      <c r="I72" s="432" t="str">
        <f t="shared" si="26"/>
        <v>.</v>
      </c>
      <c r="J72" s="459" t="str">
        <f t="shared" si="26"/>
        <v>.</v>
      </c>
      <c r="K72" s="157"/>
      <c r="L72" s="432" t="str">
        <f t="shared" si="27"/>
        <v>.</v>
      </c>
      <c r="M72" s="432" t="str">
        <f t="shared" si="27"/>
        <v>.</v>
      </c>
      <c r="N72" s="432" t="str">
        <f t="shared" si="27"/>
        <v>.</v>
      </c>
      <c r="O72" s="432" t="str">
        <f t="shared" si="27"/>
        <v>.</v>
      </c>
      <c r="P72" s="432" t="str">
        <f t="shared" si="27"/>
        <v>.</v>
      </c>
      <c r="Q72" s="432" t="str">
        <f t="shared" si="27"/>
        <v>.</v>
      </c>
      <c r="R72" s="432" t="str">
        <f t="shared" si="27"/>
        <v>.</v>
      </c>
      <c r="S72" s="459" t="str">
        <f t="shared" si="27"/>
        <v>.</v>
      </c>
      <c r="T72" s="147"/>
      <c r="U72" s="432" t="str">
        <f t="shared" si="28"/>
        <v>.</v>
      </c>
      <c r="V72" s="432" t="str">
        <f t="shared" si="28"/>
        <v>.</v>
      </c>
      <c r="W72" s="432" t="str">
        <f t="shared" si="28"/>
        <v>.</v>
      </c>
      <c r="X72" s="432" t="str">
        <f t="shared" si="28"/>
        <v>.</v>
      </c>
      <c r="Y72" s="432" t="str">
        <f t="shared" si="28"/>
        <v>.</v>
      </c>
      <c r="Z72" s="432" t="str">
        <f t="shared" si="28"/>
        <v>.</v>
      </c>
      <c r="AA72" s="432" t="str">
        <f t="shared" si="28"/>
        <v>.</v>
      </c>
      <c r="AB72" s="459" t="str">
        <f t="shared" si="28"/>
        <v>.</v>
      </c>
    </row>
    <row r="73" spans="1:28" ht="15" customHeight="1" x14ac:dyDescent="0.2">
      <c r="A73" s="823"/>
      <c r="B73" s="822" t="s">
        <v>30</v>
      </c>
      <c r="C73" s="432">
        <f t="shared" si="26"/>
        <v>53.042824943651389</v>
      </c>
      <c r="D73" s="432">
        <f t="shared" si="26"/>
        <v>18.069120961682945</v>
      </c>
      <c r="E73" s="432">
        <f t="shared" si="26"/>
        <v>10.818933132982719</v>
      </c>
      <c r="F73" s="432">
        <f t="shared" si="26"/>
        <v>9.5041322314049594</v>
      </c>
      <c r="G73" s="432">
        <f t="shared" si="26"/>
        <v>6.6491359879789629</v>
      </c>
      <c r="H73" s="432">
        <f t="shared" si="26"/>
        <v>1.7280240420736288</v>
      </c>
      <c r="I73" s="432">
        <f t="shared" si="26"/>
        <v>0.18782870022539444</v>
      </c>
      <c r="J73" s="459">
        <f t="shared" si="26"/>
        <v>100</v>
      </c>
      <c r="K73" s="157"/>
      <c r="L73" s="432">
        <f t="shared" si="27"/>
        <v>64.974902398215278</v>
      </c>
      <c r="M73" s="432">
        <f t="shared" si="27"/>
        <v>11.823759063022866</v>
      </c>
      <c r="N73" s="432">
        <f t="shared" si="27"/>
        <v>7.0831009481316221</v>
      </c>
      <c r="O73" s="432">
        <f t="shared" si="27"/>
        <v>8.3658672615727827</v>
      </c>
      <c r="P73" s="432">
        <f t="shared" si="27"/>
        <v>5.911879531511433</v>
      </c>
      <c r="Q73" s="432">
        <f t="shared" si="27"/>
        <v>1.6174010039040714</v>
      </c>
      <c r="R73" s="432">
        <f t="shared" si="27"/>
        <v>0.2230897936419409</v>
      </c>
      <c r="S73" s="459">
        <f t="shared" si="27"/>
        <v>100</v>
      </c>
      <c r="T73" s="147"/>
      <c r="U73" s="432">
        <f t="shared" si="28"/>
        <v>57.845117845117841</v>
      </c>
      <c r="V73" s="432">
        <f t="shared" si="28"/>
        <v>15.555555555555555</v>
      </c>
      <c r="W73" s="432">
        <f t="shared" si="28"/>
        <v>9.3153759820426494</v>
      </c>
      <c r="X73" s="432">
        <f t="shared" si="28"/>
        <v>9.0460157126823795</v>
      </c>
      <c r="Y73" s="432">
        <f t="shared" si="28"/>
        <v>6.3524130190796866</v>
      </c>
      <c r="Z73" s="432">
        <f t="shared" si="28"/>
        <v>1.6835016835016834</v>
      </c>
      <c r="AA73" s="432">
        <f t="shared" si="28"/>
        <v>0.20202020202020202</v>
      </c>
      <c r="AB73" s="459">
        <f t="shared" si="28"/>
        <v>100</v>
      </c>
    </row>
    <row r="74" spans="1:28" ht="15" customHeight="1" x14ac:dyDescent="0.2">
      <c r="A74" s="823"/>
      <c r="B74" s="822" t="s">
        <v>31</v>
      </c>
      <c r="C74" s="432">
        <f t="shared" si="26"/>
        <v>65.720567659404367</v>
      </c>
      <c r="D74" s="432">
        <f t="shared" si="26"/>
        <v>16.630021986807915</v>
      </c>
      <c r="E74" s="432">
        <f t="shared" si="26"/>
        <v>8.235058964621226</v>
      </c>
      <c r="F74" s="432">
        <f t="shared" si="26"/>
        <v>5.4367379572256649</v>
      </c>
      <c r="G74" s="432">
        <f t="shared" si="26"/>
        <v>3.2780331800919451</v>
      </c>
      <c r="H74" s="432">
        <f t="shared" si="26"/>
        <v>0.61962822306616028</v>
      </c>
      <c r="I74" s="432">
        <f t="shared" si="26"/>
        <v>7.9952028782730361E-2</v>
      </c>
      <c r="J74" s="459">
        <f t="shared" si="26"/>
        <v>100</v>
      </c>
      <c r="K74" s="157"/>
      <c r="L74" s="432">
        <f t="shared" si="27"/>
        <v>58.135495078170237</v>
      </c>
      <c r="M74" s="432">
        <f t="shared" si="27"/>
        <v>14.59177764910249</v>
      </c>
      <c r="N74" s="432">
        <f t="shared" si="27"/>
        <v>7.3537927041111759</v>
      </c>
      <c r="O74" s="432">
        <f t="shared" si="27"/>
        <v>7.0063694267515926</v>
      </c>
      <c r="P74" s="432">
        <f t="shared" si="27"/>
        <v>8.6276780544296461</v>
      </c>
      <c r="Q74" s="432">
        <f t="shared" si="27"/>
        <v>3.2426172553561088</v>
      </c>
      <c r="R74" s="432">
        <f t="shared" si="27"/>
        <v>1.0422698320787493</v>
      </c>
      <c r="S74" s="459">
        <f t="shared" si="27"/>
        <v>100</v>
      </c>
      <c r="T74" s="147"/>
      <c r="U74" s="432">
        <f t="shared" si="28"/>
        <v>63.774145616641896</v>
      </c>
      <c r="V74" s="432">
        <f t="shared" si="28"/>
        <v>16.106983655274888</v>
      </c>
      <c r="W74" s="432">
        <f t="shared" si="28"/>
        <v>8.0089153046062407</v>
      </c>
      <c r="X74" s="432">
        <f t="shared" si="28"/>
        <v>5.8395245170876668</v>
      </c>
      <c r="Y74" s="432">
        <f t="shared" si="28"/>
        <v>4.6508172362555724</v>
      </c>
      <c r="Z74" s="432">
        <f t="shared" si="28"/>
        <v>1.2927191679049033</v>
      </c>
      <c r="AA74" s="432">
        <f t="shared" si="28"/>
        <v>0.32689450222882616</v>
      </c>
      <c r="AB74" s="459">
        <f t="shared" si="28"/>
        <v>100</v>
      </c>
    </row>
    <row r="75" spans="1:28" ht="15" customHeight="1" x14ac:dyDescent="0.2">
      <c r="A75" s="823"/>
      <c r="B75" s="822" t="s">
        <v>32</v>
      </c>
      <c r="C75" s="432">
        <f t="shared" ref="C75:J84" si="29">IFERROR(((C26/$J26)*100),".")</f>
        <v>52.444390124663897</v>
      </c>
      <c r="D75" s="432">
        <f t="shared" si="29"/>
        <v>19.408457589831336</v>
      </c>
      <c r="E75" s="432">
        <f t="shared" si="29"/>
        <v>10.168662918601809</v>
      </c>
      <c r="F75" s="432">
        <f t="shared" si="29"/>
        <v>9.7897824492789063</v>
      </c>
      <c r="G75" s="432">
        <f t="shared" si="29"/>
        <v>6.8076264971889513</v>
      </c>
      <c r="H75" s="432">
        <f t="shared" si="29"/>
        <v>1.2466389635785871</v>
      </c>
      <c r="I75" s="432">
        <f t="shared" si="29"/>
        <v>0.13444145685651429</v>
      </c>
      <c r="J75" s="459">
        <f t="shared" si="29"/>
        <v>100</v>
      </c>
      <c r="K75" s="157"/>
      <c r="L75" s="432">
        <f t="shared" ref="L75:S84" si="30">IFERROR(((L26/$S26)*100),".")</f>
        <v>52.617230098146131</v>
      </c>
      <c r="M75" s="432">
        <f t="shared" si="30"/>
        <v>13.16793893129771</v>
      </c>
      <c r="N75" s="432">
        <f t="shared" si="30"/>
        <v>8.5605234460196282</v>
      </c>
      <c r="O75" s="432">
        <f t="shared" si="30"/>
        <v>10.169029443838603</v>
      </c>
      <c r="P75" s="432">
        <f t="shared" si="30"/>
        <v>11.368593238822248</v>
      </c>
      <c r="Q75" s="432">
        <f t="shared" si="30"/>
        <v>3.5169029443838604</v>
      </c>
      <c r="R75" s="432">
        <f t="shared" si="30"/>
        <v>0.5997818974918212</v>
      </c>
      <c r="S75" s="459">
        <f t="shared" si="30"/>
        <v>100</v>
      </c>
      <c r="T75" s="147"/>
      <c r="U75" s="432">
        <f t="shared" ref="U75:AB84" si="31">IFERROR(((U26/$AB26)*100),".")</f>
        <v>52.497890295358651</v>
      </c>
      <c r="V75" s="432">
        <f t="shared" si="31"/>
        <v>17.476793248945146</v>
      </c>
      <c r="W75" s="432">
        <f t="shared" si="31"/>
        <v>9.6708860759493671</v>
      </c>
      <c r="X75" s="432">
        <f t="shared" si="31"/>
        <v>9.9071729957805896</v>
      </c>
      <c r="Y75" s="432">
        <f t="shared" si="31"/>
        <v>8.2194092827004219</v>
      </c>
      <c r="Z75" s="432">
        <f t="shared" si="31"/>
        <v>1.9493670886075949</v>
      </c>
      <c r="AA75" s="432">
        <f t="shared" si="31"/>
        <v>0.27848101265822783</v>
      </c>
      <c r="AB75" s="459">
        <f t="shared" si="31"/>
        <v>100</v>
      </c>
    </row>
    <row r="76" spans="1:28" ht="15" customHeight="1" x14ac:dyDescent="0.2">
      <c r="A76" s="823"/>
      <c r="B76" s="822" t="s">
        <v>72</v>
      </c>
      <c r="C76" s="432" t="str">
        <f t="shared" si="29"/>
        <v>.</v>
      </c>
      <c r="D76" s="432" t="str">
        <f t="shared" si="29"/>
        <v>.</v>
      </c>
      <c r="E76" s="432" t="str">
        <f t="shared" si="29"/>
        <v>.</v>
      </c>
      <c r="F76" s="432" t="str">
        <f t="shared" si="29"/>
        <v>.</v>
      </c>
      <c r="G76" s="432" t="str">
        <f t="shared" si="29"/>
        <v>.</v>
      </c>
      <c r="H76" s="432" t="str">
        <f t="shared" si="29"/>
        <v>.</v>
      </c>
      <c r="I76" s="432" t="str">
        <f t="shared" si="29"/>
        <v>.</v>
      </c>
      <c r="J76" s="459" t="str">
        <f t="shared" si="29"/>
        <v>.</v>
      </c>
      <c r="K76" s="157"/>
      <c r="L76" s="432" t="str">
        <f t="shared" si="30"/>
        <v>.</v>
      </c>
      <c r="M76" s="432" t="str">
        <f t="shared" si="30"/>
        <v>.</v>
      </c>
      <c r="N76" s="432" t="str">
        <f t="shared" si="30"/>
        <v>.</v>
      </c>
      <c r="O76" s="432" t="str">
        <f t="shared" si="30"/>
        <v>.</v>
      </c>
      <c r="P76" s="432" t="str">
        <f t="shared" si="30"/>
        <v>.</v>
      </c>
      <c r="Q76" s="432" t="str">
        <f t="shared" si="30"/>
        <v>.</v>
      </c>
      <c r="R76" s="432" t="str">
        <f t="shared" si="30"/>
        <v>.</v>
      </c>
      <c r="S76" s="459" t="str">
        <f t="shared" si="30"/>
        <v>.</v>
      </c>
      <c r="T76" s="147"/>
      <c r="U76" s="432" t="str">
        <f t="shared" si="31"/>
        <v>.</v>
      </c>
      <c r="V76" s="432" t="str">
        <f t="shared" si="31"/>
        <v>.</v>
      </c>
      <c r="W76" s="432" t="str">
        <f t="shared" si="31"/>
        <v>.</v>
      </c>
      <c r="X76" s="432" t="str">
        <f t="shared" si="31"/>
        <v>.</v>
      </c>
      <c r="Y76" s="432" t="str">
        <f t="shared" si="31"/>
        <v>.</v>
      </c>
      <c r="Z76" s="432" t="str">
        <f t="shared" si="31"/>
        <v>.</v>
      </c>
      <c r="AA76" s="432" t="str">
        <f t="shared" si="31"/>
        <v>.</v>
      </c>
      <c r="AB76" s="459" t="str">
        <f t="shared" si="31"/>
        <v>.</v>
      </c>
    </row>
    <row r="77" spans="1:28" ht="15" customHeight="1" x14ac:dyDescent="0.2">
      <c r="A77" s="823"/>
      <c r="B77" s="822" t="s">
        <v>34</v>
      </c>
      <c r="C77" s="432">
        <f t="shared" si="29"/>
        <v>57.576726342710991</v>
      </c>
      <c r="D77" s="432">
        <f t="shared" si="29"/>
        <v>17.774936061381077</v>
      </c>
      <c r="E77" s="432">
        <f t="shared" si="29"/>
        <v>9.750639386189258</v>
      </c>
      <c r="F77" s="432">
        <f t="shared" si="29"/>
        <v>8.2480818414322261</v>
      </c>
      <c r="G77" s="432">
        <f t="shared" si="29"/>
        <v>5.4987212276214841</v>
      </c>
      <c r="H77" s="432">
        <f t="shared" si="29"/>
        <v>0.92710997442455245</v>
      </c>
      <c r="I77" s="432">
        <f t="shared" si="29"/>
        <v>0.2237851662404092</v>
      </c>
      <c r="J77" s="459">
        <f t="shared" si="29"/>
        <v>100</v>
      </c>
      <c r="K77" s="157"/>
      <c r="L77" s="432">
        <f t="shared" si="30"/>
        <v>62.218370883882145</v>
      </c>
      <c r="M77" s="432">
        <f t="shared" si="30"/>
        <v>13.40265742345465</v>
      </c>
      <c r="N77" s="432">
        <f t="shared" si="30"/>
        <v>7.9722703639514725</v>
      </c>
      <c r="O77" s="432">
        <f t="shared" si="30"/>
        <v>7.914500288850375</v>
      </c>
      <c r="P77" s="432">
        <f t="shared" si="30"/>
        <v>6.4124783362218372</v>
      </c>
      <c r="Q77" s="432">
        <f t="shared" si="30"/>
        <v>1.6753321779318313</v>
      </c>
      <c r="R77" s="432">
        <f t="shared" si="30"/>
        <v>0.40439052570768341</v>
      </c>
      <c r="S77" s="459">
        <f t="shared" si="30"/>
        <v>100</v>
      </c>
      <c r="T77" s="147"/>
      <c r="U77" s="432">
        <f t="shared" si="31"/>
        <v>59.23029429923853</v>
      </c>
      <c r="V77" s="432">
        <f t="shared" si="31"/>
        <v>16.2173286684503</v>
      </c>
      <c r="W77" s="432">
        <f t="shared" si="31"/>
        <v>9.1171022844206622</v>
      </c>
      <c r="X77" s="432">
        <f t="shared" si="31"/>
        <v>8.1292447005556703</v>
      </c>
      <c r="Y77" s="432">
        <f t="shared" si="31"/>
        <v>5.8242436715373529</v>
      </c>
      <c r="Z77" s="432">
        <f t="shared" si="31"/>
        <v>1.1936612471701995</v>
      </c>
      <c r="AA77" s="432">
        <f t="shared" si="31"/>
        <v>0.28812512862728956</v>
      </c>
      <c r="AB77" s="459">
        <f t="shared" si="31"/>
        <v>100</v>
      </c>
    </row>
    <row r="78" spans="1:28" ht="15" customHeight="1" x14ac:dyDescent="0.2">
      <c r="A78" s="823"/>
      <c r="B78" s="822" t="s">
        <v>35</v>
      </c>
      <c r="C78" s="432">
        <f t="shared" si="29"/>
        <v>63.229571984435793</v>
      </c>
      <c r="D78" s="432">
        <f t="shared" si="29"/>
        <v>16.212710765239947</v>
      </c>
      <c r="E78" s="432">
        <f t="shared" si="29"/>
        <v>8.0415045395590141</v>
      </c>
      <c r="F78" s="432">
        <f t="shared" si="29"/>
        <v>6.6796368352788589</v>
      </c>
      <c r="G78" s="432">
        <f t="shared" si="29"/>
        <v>4.6692607003891053</v>
      </c>
      <c r="H78" s="432">
        <f t="shared" si="29"/>
        <v>1.0376134889753565</v>
      </c>
      <c r="I78" s="432">
        <f t="shared" si="29"/>
        <v>0.12970168612191957</v>
      </c>
      <c r="J78" s="459">
        <f t="shared" si="29"/>
        <v>100</v>
      </c>
      <c r="K78" s="157"/>
      <c r="L78" s="432">
        <f t="shared" si="30"/>
        <v>62.376237623762378</v>
      </c>
      <c r="M78" s="432">
        <f t="shared" si="30"/>
        <v>12.947448591012947</v>
      </c>
      <c r="N78" s="432">
        <f t="shared" si="30"/>
        <v>9.3678598629093681</v>
      </c>
      <c r="O78" s="432">
        <f t="shared" si="30"/>
        <v>8.0731150038080735</v>
      </c>
      <c r="P78" s="432">
        <f t="shared" si="30"/>
        <v>5.7882711348057887</v>
      </c>
      <c r="Q78" s="432">
        <f t="shared" si="30"/>
        <v>1.2185833968012185</v>
      </c>
      <c r="R78" s="432">
        <f t="shared" si="30"/>
        <v>0.22848438690022849</v>
      </c>
      <c r="S78" s="459">
        <f t="shared" si="30"/>
        <v>100</v>
      </c>
      <c r="T78" s="147"/>
      <c r="U78" s="432">
        <f t="shared" si="31"/>
        <v>62.83712784588441</v>
      </c>
      <c r="V78" s="432">
        <f t="shared" si="31"/>
        <v>14.711033274956216</v>
      </c>
      <c r="W78" s="432">
        <f t="shared" si="31"/>
        <v>8.6514886164623466</v>
      </c>
      <c r="X78" s="432">
        <f t="shared" si="31"/>
        <v>7.3204903677758324</v>
      </c>
      <c r="Y78" s="432">
        <f t="shared" si="31"/>
        <v>5.1838879159369533</v>
      </c>
      <c r="Z78" s="432">
        <f t="shared" si="31"/>
        <v>1.1208406304728546</v>
      </c>
      <c r="AA78" s="432">
        <f t="shared" si="31"/>
        <v>0.17513134851138354</v>
      </c>
      <c r="AB78" s="459">
        <f t="shared" si="31"/>
        <v>100</v>
      </c>
    </row>
    <row r="79" spans="1:28" ht="15" customHeight="1" x14ac:dyDescent="0.2">
      <c r="A79" s="823"/>
      <c r="B79" s="822" t="s">
        <v>36</v>
      </c>
      <c r="C79" s="432">
        <f t="shared" si="29"/>
        <v>46.478613569321539</v>
      </c>
      <c r="D79" s="432">
        <f t="shared" si="29"/>
        <v>21.312684365781713</v>
      </c>
      <c r="E79" s="432">
        <f t="shared" si="29"/>
        <v>12.278761061946902</v>
      </c>
      <c r="F79" s="432">
        <f t="shared" si="29"/>
        <v>10.527286135693217</v>
      </c>
      <c r="G79" s="432">
        <f t="shared" si="29"/>
        <v>7.1718289085545726</v>
      </c>
      <c r="H79" s="432">
        <f t="shared" si="29"/>
        <v>1.9727138643067847</v>
      </c>
      <c r="I79" s="432">
        <f t="shared" si="29"/>
        <v>0.25811209439528021</v>
      </c>
      <c r="J79" s="459">
        <f t="shared" si="29"/>
        <v>100</v>
      </c>
      <c r="K79" s="157"/>
      <c r="L79" s="432">
        <f t="shared" si="30"/>
        <v>51.240875912408754</v>
      </c>
      <c r="M79" s="432">
        <f t="shared" si="30"/>
        <v>14.014598540145986</v>
      </c>
      <c r="N79" s="432">
        <f t="shared" si="30"/>
        <v>10.072992700729927</v>
      </c>
      <c r="O79" s="432">
        <f t="shared" si="30"/>
        <v>10.072992700729927</v>
      </c>
      <c r="P79" s="432">
        <f t="shared" si="30"/>
        <v>10.997566909975669</v>
      </c>
      <c r="Q79" s="432">
        <f t="shared" si="30"/>
        <v>2.7737226277372264</v>
      </c>
      <c r="R79" s="432">
        <f t="shared" si="30"/>
        <v>0.82725060827250596</v>
      </c>
      <c r="S79" s="459">
        <f t="shared" si="30"/>
        <v>100</v>
      </c>
      <c r="T79" s="147"/>
      <c r="U79" s="432">
        <f t="shared" si="31"/>
        <v>47.787137317823237</v>
      </c>
      <c r="V79" s="432">
        <f t="shared" si="31"/>
        <v>19.307394036635912</v>
      </c>
      <c r="W79" s="432">
        <f t="shared" si="31"/>
        <v>11.672683513838749</v>
      </c>
      <c r="X79" s="432">
        <f t="shared" si="31"/>
        <v>10.402460221954806</v>
      </c>
      <c r="Y79" s="432">
        <f t="shared" si="31"/>
        <v>8.2230244685118326</v>
      </c>
      <c r="Z79" s="432">
        <f t="shared" si="31"/>
        <v>2.192806524936489</v>
      </c>
      <c r="AA79" s="432">
        <f t="shared" si="31"/>
        <v>0.41449391629897042</v>
      </c>
      <c r="AB79" s="459">
        <f t="shared" si="31"/>
        <v>100</v>
      </c>
    </row>
    <row r="80" spans="1:28" ht="15" customHeight="1" x14ac:dyDescent="0.2">
      <c r="A80" s="823"/>
      <c r="B80" s="822" t="s">
        <v>37</v>
      </c>
      <c r="C80" s="432">
        <f t="shared" si="29"/>
        <v>11.455752650877018</v>
      </c>
      <c r="D80" s="432">
        <f t="shared" si="29"/>
        <v>18.660192250520264</v>
      </c>
      <c r="E80" s="432">
        <f t="shared" si="29"/>
        <v>14.484854490800384</v>
      </c>
      <c r="F80" s="432">
        <f t="shared" si="29"/>
        <v>24.599478082780035</v>
      </c>
      <c r="G80" s="432">
        <f t="shared" si="29"/>
        <v>22.313612790275162</v>
      </c>
      <c r="H80" s="432">
        <f t="shared" si="29"/>
        <v>6.3720146665345352</v>
      </c>
      <c r="I80" s="432">
        <f t="shared" si="29"/>
        <v>2.1140950682125985</v>
      </c>
      <c r="J80" s="459">
        <f t="shared" si="29"/>
        <v>100</v>
      </c>
      <c r="K80" s="157"/>
      <c r="L80" s="432">
        <f t="shared" si="30"/>
        <v>14.633351944909734</v>
      </c>
      <c r="M80" s="432">
        <f t="shared" si="30"/>
        <v>14.563558533407781</v>
      </c>
      <c r="N80" s="432">
        <f t="shared" si="30"/>
        <v>12.24176437744277</v>
      </c>
      <c r="O80" s="432">
        <f t="shared" si="30"/>
        <v>20.295924064768286</v>
      </c>
      <c r="P80" s="432">
        <f t="shared" si="30"/>
        <v>23.334263912153361</v>
      </c>
      <c r="Q80" s="432">
        <f t="shared" si="30"/>
        <v>9.9339289037781491</v>
      </c>
      <c r="R80" s="432">
        <f t="shared" si="30"/>
        <v>4.997208263539922</v>
      </c>
      <c r="S80" s="459">
        <f t="shared" si="30"/>
        <v>100</v>
      </c>
      <c r="T80" s="147"/>
      <c r="U80" s="432">
        <f t="shared" si="31"/>
        <v>12.775041050903118</v>
      </c>
      <c r="V80" s="432">
        <f t="shared" si="31"/>
        <v>16.959335458321259</v>
      </c>
      <c r="W80" s="432">
        <f t="shared" si="31"/>
        <v>13.553559354776393</v>
      </c>
      <c r="X80" s="432">
        <f t="shared" si="31"/>
        <v>22.81271129141312</v>
      </c>
      <c r="Y80" s="432">
        <f t="shared" si="31"/>
        <v>22.737370810393124</v>
      </c>
      <c r="Z80" s="432">
        <f t="shared" si="31"/>
        <v>7.8508644837245249</v>
      </c>
      <c r="AA80" s="432">
        <f t="shared" si="31"/>
        <v>3.3111175504684636</v>
      </c>
      <c r="AB80" s="459">
        <f t="shared" si="31"/>
        <v>100</v>
      </c>
    </row>
    <row r="81" spans="1:28" ht="15" customHeight="1" x14ac:dyDescent="0.2">
      <c r="A81" s="823"/>
      <c r="B81" s="822" t="s">
        <v>38</v>
      </c>
      <c r="C81" s="432">
        <f t="shared" si="29"/>
        <v>59.770937723693628</v>
      </c>
      <c r="D81" s="432">
        <f t="shared" si="29"/>
        <v>15.783822476735862</v>
      </c>
      <c r="E81" s="432">
        <f t="shared" si="29"/>
        <v>8.6614173228346463</v>
      </c>
      <c r="F81" s="432">
        <f t="shared" si="29"/>
        <v>8.3750894774516826</v>
      </c>
      <c r="G81" s="432">
        <f t="shared" si="29"/>
        <v>5.9770937723693631</v>
      </c>
      <c r="H81" s="432">
        <f t="shared" si="29"/>
        <v>1.2884753042233359</v>
      </c>
      <c r="I81" s="432">
        <f t="shared" si="29"/>
        <v>0.14316392269148173</v>
      </c>
      <c r="J81" s="459">
        <f t="shared" si="29"/>
        <v>100</v>
      </c>
      <c r="K81" s="157"/>
      <c r="L81" s="432">
        <f t="shared" si="30"/>
        <v>56.194690265486727</v>
      </c>
      <c r="M81" s="432">
        <f t="shared" si="30"/>
        <v>13.084702907711756</v>
      </c>
      <c r="N81" s="432">
        <f t="shared" si="30"/>
        <v>9.1024020227560047</v>
      </c>
      <c r="O81" s="432">
        <f t="shared" si="30"/>
        <v>9.2920353982300892</v>
      </c>
      <c r="P81" s="432">
        <f t="shared" si="30"/>
        <v>8.7231352718078394</v>
      </c>
      <c r="Q81" s="432">
        <f t="shared" si="30"/>
        <v>3.1605562579013902</v>
      </c>
      <c r="R81" s="432">
        <f t="shared" si="30"/>
        <v>0.44247787610619471</v>
      </c>
      <c r="S81" s="459">
        <f t="shared" si="30"/>
        <v>100</v>
      </c>
      <c r="T81" s="147"/>
      <c r="U81" s="432">
        <f t="shared" si="31"/>
        <v>58.47806215722121</v>
      </c>
      <c r="V81" s="432">
        <f t="shared" si="31"/>
        <v>14.808043875685559</v>
      </c>
      <c r="W81" s="432">
        <f t="shared" si="31"/>
        <v>8.8208409506398535</v>
      </c>
      <c r="X81" s="432">
        <f t="shared" si="31"/>
        <v>8.7065813528336378</v>
      </c>
      <c r="Y81" s="432">
        <f t="shared" si="31"/>
        <v>6.9698354661791582</v>
      </c>
      <c r="Z81" s="432">
        <f t="shared" si="31"/>
        <v>1.9652650822669104</v>
      </c>
      <c r="AA81" s="432">
        <f t="shared" si="31"/>
        <v>0.25137111517367461</v>
      </c>
      <c r="AB81" s="459">
        <f t="shared" si="31"/>
        <v>100</v>
      </c>
    </row>
    <row r="82" spans="1:28" ht="15" customHeight="1" x14ac:dyDescent="0.2">
      <c r="A82" s="823"/>
      <c r="B82" s="822" t="s">
        <v>74</v>
      </c>
      <c r="C82" s="432" t="str">
        <f t="shared" si="29"/>
        <v>.</v>
      </c>
      <c r="D82" s="432" t="str">
        <f t="shared" si="29"/>
        <v>.</v>
      </c>
      <c r="E82" s="432" t="str">
        <f t="shared" si="29"/>
        <v>.</v>
      </c>
      <c r="F82" s="432" t="str">
        <f t="shared" si="29"/>
        <v>.</v>
      </c>
      <c r="G82" s="432" t="str">
        <f t="shared" si="29"/>
        <v>.</v>
      </c>
      <c r="H82" s="432" t="str">
        <f t="shared" si="29"/>
        <v>.</v>
      </c>
      <c r="I82" s="432" t="str">
        <f t="shared" si="29"/>
        <v>.</v>
      </c>
      <c r="J82" s="459" t="str">
        <f t="shared" si="29"/>
        <v>.</v>
      </c>
      <c r="K82" s="460"/>
      <c r="L82" s="432" t="str">
        <f t="shared" si="30"/>
        <v>.</v>
      </c>
      <c r="M82" s="432" t="str">
        <f t="shared" si="30"/>
        <v>.</v>
      </c>
      <c r="N82" s="432" t="str">
        <f t="shared" si="30"/>
        <v>.</v>
      </c>
      <c r="O82" s="432" t="str">
        <f t="shared" si="30"/>
        <v>.</v>
      </c>
      <c r="P82" s="432" t="str">
        <f t="shared" si="30"/>
        <v>.</v>
      </c>
      <c r="Q82" s="432" t="str">
        <f t="shared" si="30"/>
        <v>.</v>
      </c>
      <c r="R82" s="432" t="str">
        <f t="shared" si="30"/>
        <v>.</v>
      </c>
      <c r="S82" s="459" t="str">
        <f t="shared" si="30"/>
        <v>.</v>
      </c>
      <c r="T82" s="832"/>
      <c r="U82" s="432" t="str">
        <f t="shared" si="31"/>
        <v>.</v>
      </c>
      <c r="V82" s="432" t="str">
        <f t="shared" si="31"/>
        <v>.</v>
      </c>
      <c r="W82" s="432" t="str">
        <f t="shared" si="31"/>
        <v>.</v>
      </c>
      <c r="X82" s="432" t="str">
        <f t="shared" si="31"/>
        <v>.</v>
      </c>
      <c r="Y82" s="432" t="str">
        <f t="shared" si="31"/>
        <v>.</v>
      </c>
      <c r="Z82" s="432" t="str">
        <f t="shared" si="31"/>
        <v>.</v>
      </c>
      <c r="AA82" s="432" t="str">
        <f t="shared" si="31"/>
        <v>.</v>
      </c>
      <c r="AB82" s="459" t="str">
        <f t="shared" si="31"/>
        <v>.</v>
      </c>
    </row>
    <row r="83" spans="1:28" ht="15" customHeight="1" x14ac:dyDescent="0.2">
      <c r="A83" s="823"/>
      <c r="B83" s="47" t="s">
        <v>309</v>
      </c>
      <c r="C83" s="432" t="str">
        <f t="shared" si="29"/>
        <v>.</v>
      </c>
      <c r="D83" s="432" t="str">
        <f t="shared" si="29"/>
        <v>.</v>
      </c>
      <c r="E83" s="432" t="str">
        <f t="shared" si="29"/>
        <v>.</v>
      </c>
      <c r="F83" s="432" t="str">
        <f t="shared" si="29"/>
        <v>.</v>
      </c>
      <c r="G83" s="432" t="str">
        <f t="shared" si="29"/>
        <v>.</v>
      </c>
      <c r="H83" s="432" t="str">
        <f t="shared" si="29"/>
        <v>.</v>
      </c>
      <c r="I83" s="432" t="str">
        <f t="shared" si="29"/>
        <v>.</v>
      </c>
      <c r="J83" s="459" t="str">
        <f t="shared" si="29"/>
        <v>.</v>
      </c>
      <c r="K83" s="460"/>
      <c r="L83" s="432" t="str">
        <f t="shared" si="30"/>
        <v>.</v>
      </c>
      <c r="M83" s="432" t="str">
        <f t="shared" si="30"/>
        <v>.</v>
      </c>
      <c r="N83" s="432" t="str">
        <f t="shared" si="30"/>
        <v>.</v>
      </c>
      <c r="O83" s="432" t="str">
        <f t="shared" si="30"/>
        <v>.</v>
      </c>
      <c r="P83" s="432" t="str">
        <f t="shared" si="30"/>
        <v>.</v>
      </c>
      <c r="Q83" s="432" t="str">
        <f t="shared" si="30"/>
        <v>.</v>
      </c>
      <c r="R83" s="432" t="str">
        <f t="shared" si="30"/>
        <v>.</v>
      </c>
      <c r="S83" s="459" t="str">
        <f t="shared" si="30"/>
        <v>.</v>
      </c>
      <c r="T83" s="832"/>
      <c r="U83" s="432" t="str">
        <f t="shared" si="31"/>
        <v>.</v>
      </c>
      <c r="V83" s="432" t="str">
        <f t="shared" si="31"/>
        <v>.</v>
      </c>
      <c r="W83" s="432" t="str">
        <f t="shared" si="31"/>
        <v>.</v>
      </c>
      <c r="X83" s="432" t="str">
        <f t="shared" si="31"/>
        <v>.</v>
      </c>
      <c r="Y83" s="432" t="str">
        <f t="shared" si="31"/>
        <v>.</v>
      </c>
      <c r="Z83" s="432" t="str">
        <f t="shared" si="31"/>
        <v>.</v>
      </c>
      <c r="AA83" s="432" t="str">
        <f t="shared" si="31"/>
        <v>.</v>
      </c>
      <c r="AB83" s="459" t="str">
        <f t="shared" si="31"/>
        <v>.</v>
      </c>
    </row>
    <row r="84" spans="1:28" ht="15" customHeight="1" x14ac:dyDescent="0.2">
      <c r="A84" s="823"/>
      <c r="B84" s="822" t="s">
        <v>41</v>
      </c>
      <c r="C84" s="432">
        <f t="shared" si="29"/>
        <v>56.389986824769437</v>
      </c>
      <c r="D84" s="432">
        <f t="shared" si="29"/>
        <v>21.783047870004392</v>
      </c>
      <c r="E84" s="432">
        <f t="shared" si="29"/>
        <v>9.749670619235836</v>
      </c>
      <c r="F84" s="432">
        <f t="shared" si="29"/>
        <v>6.8511198945981553</v>
      </c>
      <c r="G84" s="432">
        <f t="shared" si="29"/>
        <v>4.7430830039525684</v>
      </c>
      <c r="H84" s="432">
        <f t="shared" si="29"/>
        <v>0.43917435221783052</v>
      </c>
      <c r="I84" s="432">
        <f t="shared" si="29"/>
        <v>4.3917435221783048E-2</v>
      </c>
      <c r="J84" s="459">
        <f t="shared" si="29"/>
        <v>100</v>
      </c>
      <c r="K84" s="157"/>
      <c r="L84" s="432">
        <f t="shared" si="30"/>
        <v>65.366509751176878</v>
      </c>
      <c r="M84" s="432">
        <f t="shared" si="30"/>
        <v>12.84465366509751</v>
      </c>
      <c r="N84" s="432">
        <f t="shared" si="30"/>
        <v>7.0611970410221918</v>
      </c>
      <c r="O84" s="432">
        <f t="shared" si="30"/>
        <v>8.2716879623402821</v>
      </c>
      <c r="P84" s="432">
        <f t="shared" si="30"/>
        <v>5.5144586415601884</v>
      </c>
      <c r="Q84" s="432">
        <f t="shared" si="30"/>
        <v>0.87424344317417624</v>
      </c>
      <c r="R84" s="432">
        <f t="shared" si="30"/>
        <v>6.7249495628782782E-2</v>
      </c>
      <c r="S84" s="459">
        <f t="shared" si="30"/>
        <v>100</v>
      </c>
      <c r="T84" s="147"/>
      <c r="U84" s="432">
        <f t="shared" si="31"/>
        <v>59.93623804463337</v>
      </c>
      <c r="V84" s="432">
        <f t="shared" si="31"/>
        <v>18.251859723698193</v>
      </c>
      <c r="W84" s="432">
        <f t="shared" si="31"/>
        <v>8.6875664187035078</v>
      </c>
      <c r="X84" s="432">
        <f t="shared" si="31"/>
        <v>7.4123273113708823</v>
      </c>
      <c r="Y84" s="432">
        <f t="shared" si="31"/>
        <v>5.0478214665249741</v>
      </c>
      <c r="Z84" s="432">
        <f t="shared" si="31"/>
        <v>0.61105207226354941</v>
      </c>
      <c r="AA84" s="432">
        <f t="shared" si="31"/>
        <v>5.3134962805526036E-2</v>
      </c>
      <c r="AB84" s="459">
        <f t="shared" si="31"/>
        <v>100</v>
      </c>
    </row>
    <row r="85" spans="1:28" ht="15" customHeight="1" x14ac:dyDescent="0.2">
      <c r="A85" s="823"/>
      <c r="B85" s="822" t="s">
        <v>42</v>
      </c>
      <c r="C85" s="432">
        <f t="shared" ref="C85:J94" si="32">IFERROR(((C36/$J36)*100),".")</f>
        <v>46.167067720866278</v>
      </c>
      <c r="D85" s="432">
        <f t="shared" si="32"/>
        <v>21.691302853214161</v>
      </c>
      <c r="E85" s="432">
        <f t="shared" si="32"/>
        <v>13.320728772774149</v>
      </c>
      <c r="F85" s="432">
        <f t="shared" si="32"/>
        <v>10.811275352354761</v>
      </c>
      <c r="G85" s="432">
        <f t="shared" si="32"/>
        <v>6.8580268133379167</v>
      </c>
      <c r="H85" s="432">
        <f t="shared" si="32"/>
        <v>1.0656583018219319</v>
      </c>
      <c r="I85" s="432">
        <f t="shared" si="32"/>
        <v>8.5940185630800955E-2</v>
      </c>
      <c r="J85" s="459">
        <f t="shared" si="32"/>
        <v>100</v>
      </c>
      <c r="K85" s="157"/>
      <c r="L85" s="432">
        <f t="shared" ref="L85:S94" si="33">IFERROR(((L36/$S36)*100),".")</f>
        <v>43.632432432432431</v>
      </c>
      <c r="M85" s="432">
        <f t="shared" si="33"/>
        <v>16.28108108108108</v>
      </c>
      <c r="N85" s="432">
        <f t="shared" si="33"/>
        <v>10.313513513513515</v>
      </c>
      <c r="O85" s="432">
        <f t="shared" si="33"/>
        <v>10.659459459459459</v>
      </c>
      <c r="P85" s="432">
        <f t="shared" si="33"/>
        <v>11.113513513513514</v>
      </c>
      <c r="Q85" s="432">
        <f t="shared" si="33"/>
        <v>5.3405405405405411</v>
      </c>
      <c r="R85" s="432">
        <f t="shared" si="33"/>
        <v>2.6594594594594594</v>
      </c>
      <c r="S85" s="459">
        <f t="shared" si="33"/>
        <v>100</v>
      </c>
      <c r="T85" s="147"/>
      <c r="U85" s="432">
        <f t="shared" ref="U85:AB94" si="34">IFERROR(((U36/$AB36)*100),".")</f>
        <v>45.044527434645218</v>
      </c>
      <c r="V85" s="432">
        <f t="shared" si="34"/>
        <v>19.295221679593986</v>
      </c>
      <c r="W85" s="432">
        <f t="shared" si="34"/>
        <v>11.988892080819689</v>
      </c>
      <c r="X85" s="432">
        <f t="shared" si="34"/>
        <v>10.744039069232979</v>
      </c>
      <c r="Y85" s="432">
        <f t="shared" si="34"/>
        <v>8.7426984582974239</v>
      </c>
      <c r="Z85" s="432">
        <f t="shared" si="34"/>
        <v>2.9589198506176384</v>
      </c>
      <c r="AA85" s="432">
        <f t="shared" si="34"/>
        <v>1.225701426793067</v>
      </c>
      <c r="AB85" s="459">
        <f t="shared" si="34"/>
        <v>100</v>
      </c>
    </row>
    <row r="86" spans="1:28" ht="15" customHeight="1" x14ac:dyDescent="0.2">
      <c r="A86" s="823"/>
      <c r="B86" s="822" t="s">
        <v>43</v>
      </c>
      <c r="C86" s="432">
        <f t="shared" si="32"/>
        <v>65.2710681696189</v>
      </c>
      <c r="D86" s="432">
        <f t="shared" si="32"/>
        <v>14.868491680085882</v>
      </c>
      <c r="E86" s="432">
        <f t="shared" si="32"/>
        <v>7.4074074074074066</v>
      </c>
      <c r="F86" s="432">
        <f t="shared" si="32"/>
        <v>6.4412238325281796</v>
      </c>
      <c r="G86" s="432">
        <f t="shared" si="32"/>
        <v>5.1529790660225441</v>
      </c>
      <c r="H86" s="432">
        <f t="shared" si="32"/>
        <v>0.85882984433709075</v>
      </c>
      <c r="I86" s="432">
        <f t="shared" si="32"/>
        <v>0</v>
      </c>
      <c r="J86" s="459">
        <f t="shared" si="32"/>
        <v>100</v>
      </c>
      <c r="K86" s="157"/>
      <c r="L86" s="432">
        <f t="shared" si="33"/>
        <v>63.49693251533742</v>
      </c>
      <c r="M86" s="432">
        <f t="shared" si="33"/>
        <v>15.644171779141105</v>
      </c>
      <c r="N86" s="432">
        <f t="shared" si="33"/>
        <v>6.5439672801636002</v>
      </c>
      <c r="O86" s="432">
        <f t="shared" si="33"/>
        <v>8.1799591002044991</v>
      </c>
      <c r="P86" s="432">
        <f t="shared" si="33"/>
        <v>5.3169734151329244</v>
      </c>
      <c r="Q86" s="432">
        <f t="shared" si="33"/>
        <v>0.81799591002045002</v>
      </c>
      <c r="R86" s="432">
        <f t="shared" si="33"/>
        <v>0</v>
      </c>
      <c r="S86" s="459">
        <f t="shared" si="33"/>
        <v>100</v>
      </c>
      <c r="T86" s="147"/>
      <c r="U86" s="432">
        <f t="shared" si="34"/>
        <v>64.660330869412178</v>
      </c>
      <c r="V86" s="432">
        <f t="shared" si="34"/>
        <v>15.135515663498769</v>
      </c>
      <c r="W86" s="432">
        <f t="shared" si="34"/>
        <v>7.1101724744808168</v>
      </c>
      <c r="X86" s="432">
        <f t="shared" si="34"/>
        <v>7.0397747272087292</v>
      </c>
      <c r="Y86" s="432">
        <f t="shared" si="34"/>
        <v>5.20943329813446</v>
      </c>
      <c r="Z86" s="432">
        <f t="shared" si="34"/>
        <v>0.84477296726504747</v>
      </c>
      <c r="AA86" s="432">
        <f t="shared" si="34"/>
        <v>0</v>
      </c>
      <c r="AB86" s="459">
        <f t="shared" si="34"/>
        <v>100</v>
      </c>
    </row>
    <row r="87" spans="1:28" ht="15" customHeight="1" x14ac:dyDescent="0.2">
      <c r="A87" s="823"/>
      <c r="B87" s="822" t="s">
        <v>310</v>
      </c>
      <c r="C87" s="432" t="str">
        <f t="shared" si="32"/>
        <v>.</v>
      </c>
      <c r="D87" s="432" t="str">
        <f t="shared" si="32"/>
        <v>.</v>
      </c>
      <c r="E87" s="432" t="str">
        <f t="shared" si="32"/>
        <v>.</v>
      </c>
      <c r="F87" s="432" t="str">
        <f t="shared" si="32"/>
        <v>.</v>
      </c>
      <c r="G87" s="432" t="str">
        <f t="shared" si="32"/>
        <v>.</v>
      </c>
      <c r="H87" s="432" t="str">
        <f t="shared" si="32"/>
        <v>.</v>
      </c>
      <c r="I87" s="432" t="str">
        <f t="shared" si="32"/>
        <v>.</v>
      </c>
      <c r="J87" s="459" t="str">
        <f t="shared" si="32"/>
        <v>.</v>
      </c>
      <c r="K87" s="157"/>
      <c r="L87" s="432" t="str">
        <f t="shared" si="33"/>
        <v>.</v>
      </c>
      <c r="M87" s="432" t="str">
        <f t="shared" si="33"/>
        <v>.</v>
      </c>
      <c r="N87" s="432" t="str">
        <f t="shared" si="33"/>
        <v>.</v>
      </c>
      <c r="O87" s="432" t="str">
        <f t="shared" si="33"/>
        <v>.</v>
      </c>
      <c r="P87" s="432" t="str">
        <f t="shared" si="33"/>
        <v>.</v>
      </c>
      <c r="Q87" s="432" t="str">
        <f t="shared" si="33"/>
        <v>.</v>
      </c>
      <c r="R87" s="432" t="str">
        <f t="shared" si="33"/>
        <v>.</v>
      </c>
      <c r="S87" s="459" t="str">
        <f t="shared" si="33"/>
        <v>.</v>
      </c>
      <c r="T87" s="147"/>
      <c r="U87" s="432" t="str">
        <f t="shared" si="34"/>
        <v>.</v>
      </c>
      <c r="V87" s="432" t="str">
        <f t="shared" si="34"/>
        <v>.</v>
      </c>
      <c r="W87" s="432" t="str">
        <f t="shared" si="34"/>
        <v>.</v>
      </c>
      <c r="X87" s="432" t="str">
        <f t="shared" si="34"/>
        <v>.</v>
      </c>
      <c r="Y87" s="432" t="str">
        <f t="shared" si="34"/>
        <v>.</v>
      </c>
      <c r="Z87" s="432" t="str">
        <f t="shared" si="34"/>
        <v>.</v>
      </c>
      <c r="AA87" s="432" t="str">
        <f t="shared" si="34"/>
        <v>.</v>
      </c>
      <c r="AB87" s="459" t="str">
        <f t="shared" si="34"/>
        <v>.</v>
      </c>
    </row>
    <row r="88" spans="1:28" ht="15" customHeight="1" x14ac:dyDescent="0.2">
      <c r="A88" s="823"/>
      <c r="B88" s="822" t="s">
        <v>75</v>
      </c>
      <c r="C88" s="432" t="str">
        <f t="shared" si="32"/>
        <v>.</v>
      </c>
      <c r="D88" s="432" t="str">
        <f t="shared" si="32"/>
        <v>.</v>
      </c>
      <c r="E88" s="432" t="str">
        <f t="shared" si="32"/>
        <v>.</v>
      </c>
      <c r="F88" s="432" t="str">
        <f t="shared" si="32"/>
        <v>.</v>
      </c>
      <c r="G88" s="432" t="str">
        <f t="shared" si="32"/>
        <v>.</v>
      </c>
      <c r="H88" s="432" t="str">
        <f t="shared" si="32"/>
        <v>.</v>
      </c>
      <c r="I88" s="432" t="str">
        <f t="shared" si="32"/>
        <v>.</v>
      </c>
      <c r="J88" s="459" t="str">
        <f t="shared" si="32"/>
        <v>.</v>
      </c>
      <c r="K88" s="157"/>
      <c r="L88" s="432" t="str">
        <f t="shared" si="33"/>
        <v>.</v>
      </c>
      <c r="M88" s="432" t="str">
        <f t="shared" si="33"/>
        <v>.</v>
      </c>
      <c r="N88" s="432" t="str">
        <f t="shared" si="33"/>
        <v>.</v>
      </c>
      <c r="O88" s="432" t="str">
        <f t="shared" si="33"/>
        <v>.</v>
      </c>
      <c r="P88" s="432" t="str">
        <f t="shared" si="33"/>
        <v>.</v>
      </c>
      <c r="Q88" s="432" t="str">
        <f t="shared" si="33"/>
        <v>.</v>
      </c>
      <c r="R88" s="432" t="str">
        <f t="shared" si="33"/>
        <v>.</v>
      </c>
      <c r="S88" s="459" t="str">
        <f t="shared" si="33"/>
        <v>.</v>
      </c>
      <c r="T88" s="147"/>
      <c r="U88" s="432" t="str">
        <f t="shared" si="34"/>
        <v>.</v>
      </c>
      <c r="V88" s="432" t="str">
        <f t="shared" si="34"/>
        <v>.</v>
      </c>
      <c r="W88" s="432" t="str">
        <f t="shared" si="34"/>
        <v>.</v>
      </c>
      <c r="X88" s="432" t="str">
        <f t="shared" si="34"/>
        <v>.</v>
      </c>
      <c r="Y88" s="432" t="str">
        <f t="shared" si="34"/>
        <v>.</v>
      </c>
      <c r="Z88" s="432" t="str">
        <f t="shared" si="34"/>
        <v>.</v>
      </c>
      <c r="AA88" s="432" t="str">
        <f t="shared" si="34"/>
        <v>.</v>
      </c>
      <c r="AB88" s="459" t="str">
        <f t="shared" si="34"/>
        <v>.</v>
      </c>
    </row>
    <row r="89" spans="1:28" ht="15" customHeight="1" x14ac:dyDescent="0.2">
      <c r="A89" s="823"/>
      <c r="B89" s="822" t="s">
        <v>46</v>
      </c>
      <c r="C89" s="432">
        <f t="shared" si="32"/>
        <v>50.855551134102662</v>
      </c>
      <c r="D89" s="432">
        <f t="shared" si="32"/>
        <v>18.463987266215678</v>
      </c>
      <c r="E89" s="432">
        <f t="shared" si="32"/>
        <v>10.943095901313171</v>
      </c>
      <c r="F89" s="432">
        <f t="shared" si="32"/>
        <v>10.505372065260644</v>
      </c>
      <c r="G89" s="432">
        <f t="shared" si="32"/>
        <v>8.1575805809789106</v>
      </c>
      <c r="H89" s="432">
        <f t="shared" si="32"/>
        <v>1.0744130521289297</v>
      </c>
      <c r="I89" s="432">
        <f t="shared" si="32"/>
        <v>0</v>
      </c>
      <c r="J89" s="459">
        <f t="shared" si="32"/>
        <v>100</v>
      </c>
      <c r="K89" s="157"/>
      <c r="L89" s="432">
        <f t="shared" si="33"/>
        <v>53.298611111111114</v>
      </c>
      <c r="M89" s="432">
        <f t="shared" si="33"/>
        <v>14.0625</v>
      </c>
      <c r="N89" s="432">
        <f t="shared" si="33"/>
        <v>9.375</v>
      </c>
      <c r="O89" s="432">
        <f t="shared" si="33"/>
        <v>10.069444444444445</v>
      </c>
      <c r="P89" s="432">
        <f t="shared" si="33"/>
        <v>10.329861111111111</v>
      </c>
      <c r="Q89" s="432">
        <f t="shared" si="33"/>
        <v>2.864583333333333</v>
      </c>
      <c r="R89" s="432">
        <f t="shared" si="33"/>
        <v>0</v>
      </c>
      <c r="S89" s="459">
        <f t="shared" si="33"/>
        <v>100</v>
      </c>
      <c r="T89" s="147"/>
      <c r="U89" s="432">
        <f t="shared" si="34"/>
        <v>51.623465211459752</v>
      </c>
      <c r="V89" s="432">
        <f t="shared" si="34"/>
        <v>17.080491132332877</v>
      </c>
      <c r="W89" s="432">
        <f t="shared" si="34"/>
        <v>10.450204638472032</v>
      </c>
      <c r="X89" s="432">
        <f t="shared" si="34"/>
        <v>10.368349249658936</v>
      </c>
      <c r="Y89" s="432">
        <f t="shared" si="34"/>
        <v>8.8403819918144606</v>
      </c>
      <c r="Z89" s="432">
        <f t="shared" si="34"/>
        <v>1.6371077762619373</v>
      </c>
      <c r="AA89" s="432">
        <f t="shared" si="34"/>
        <v>0</v>
      </c>
      <c r="AB89" s="459">
        <f t="shared" si="34"/>
        <v>100</v>
      </c>
    </row>
    <row r="90" spans="1:28" ht="15" customHeight="1" x14ac:dyDescent="0.2">
      <c r="A90" s="823"/>
      <c r="B90" s="822" t="s">
        <v>47</v>
      </c>
      <c r="C90" s="432">
        <f t="shared" si="32"/>
        <v>62.490180675569519</v>
      </c>
      <c r="D90" s="432">
        <f t="shared" si="32"/>
        <v>15.435978004713274</v>
      </c>
      <c r="E90" s="432">
        <f t="shared" si="32"/>
        <v>8.8373919874312641</v>
      </c>
      <c r="F90" s="432">
        <f t="shared" si="32"/>
        <v>7.148468185388845</v>
      </c>
      <c r="G90" s="432">
        <f t="shared" si="32"/>
        <v>5.1453260015710915</v>
      </c>
      <c r="H90" s="432">
        <f t="shared" si="32"/>
        <v>0.864100549882168</v>
      </c>
      <c r="I90" s="432">
        <f t="shared" si="32"/>
        <v>7.8554595443833475E-2</v>
      </c>
      <c r="J90" s="459">
        <f t="shared" si="32"/>
        <v>100</v>
      </c>
      <c r="K90" s="157"/>
      <c r="L90" s="432">
        <f t="shared" si="33"/>
        <v>62.234533702677751</v>
      </c>
      <c r="M90" s="432">
        <f t="shared" si="33"/>
        <v>11.726685133887351</v>
      </c>
      <c r="N90" s="432">
        <f t="shared" si="33"/>
        <v>6.8328716528162508</v>
      </c>
      <c r="O90" s="432">
        <f t="shared" si="33"/>
        <v>6.3711911357340725</v>
      </c>
      <c r="P90" s="432">
        <f t="shared" si="33"/>
        <v>7.9409048938134816</v>
      </c>
      <c r="Q90" s="432">
        <f t="shared" si="33"/>
        <v>3.6011080332409975</v>
      </c>
      <c r="R90" s="432">
        <f t="shared" si="33"/>
        <v>1.2927054478301014</v>
      </c>
      <c r="S90" s="459">
        <f t="shared" si="33"/>
        <v>100</v>
      </c>
      <c r="T90" s="147"/>
      <c r="U90" s="432">
        <f t="shared" si="34"/>
        <v>62.413888123449993</v>
      </c>
      <c r="V90" s="432">
        <f t="shared" si="34"/>
        <v>14.329016257922293</v>
      </c>
      <c r="W90" s="432">
        <f t="shared" si="34"/>
        <v>8.2391843483053187</v>
      </c>
      <c r="X90" s="432">
        <f t="shared" si="34"/>
        <v>6.9165059244971072</v>
      </c>
      <c r="Y90" s="432">
        <f t="shared" si="34"/>
        <v>5.9796087076329565</v>
      </c>
      <c r="Z90" s="432">
        <f t="shared" si="34"/>
        <v>1.6809038302562689</v>
      </c>
      <c r="AA90" s="432">
        <f t="shared" si="34"/>
        <v>0.44089280793607061</v>
      </c>
      <c r="AB90" s="459">
        <f t="shared" si="34"/>
        <v>100</v>
      </c>
    </row>
    <row r="91" spans="1:28" ht="15" customHeight="1" x14ac:dyDescent="0.2">
      <c r="A91" s="823"/>
      <c r="B91" s="822" t="s">
        <v>48</v>
      </c>
      <c r="C91" s="432">
        <f t="shared" si="32"/>
        <v>30.906768837803323</v>
      </c>
      <c r="D91" s="432">
        <f t="shared" si="32"/>
        <v>24.648786717752238</v>
      </c>
      <c r="E91" s="432">
        <f t="shared" si="32"/>
        <v>14.559386973180077</v>
      </c>
      <c r="F91" s="432">
        <f t="shared" si="32"/>
        <v>18.071519795657725</v>
      </c>
      <c r="G91" s="432">
        <f t="shared" si="32"/>
        <v>9.5146871008939975</v>
      </c>
      <c r="H91" s="432">
        <f t="shared" si="32"/>
        <v>1.5964240102171137</v>
      </c>
      <c r="I91" s="432">
        <f t="shared" si="32"/>
        <v>0.70242656449552998</v>
      </c>
      <c r="J91" s="459">
        <f t="shared" si="32"/>
        <v>100</v>
      </c>
      <c r="K91" s="157"/>
      <c r="L91" s="432">
        <f t="shared" si="33"/>
        <v>31.759656652360512</v>
      </c>
      <c r="M91" s="432">
        <f t="shared" si="33"/>
        <v>16.051502145922747</v>
      </c>
      <c r="N91" s="432">
        <f t="shared" si="33"/>
        <v>11.244635193133048</v>
      </c>
      <c r="O91" s="432">
        <f t="shared" si="33"/>
        <v>15.708154506437769</v>
      </c>
      <c r="P91" s="432">
        <f t="shared" si="33"/>
        <v>19.2274678111588</v>
      </c>
      <c r="Q91" s="432">
        <f t="shared" si="33"/>
        <v>4.8927038626609445</v>
      </c>
      <c r="R91" s="432">
        <f t="shared" si="33"/>
        <v>1.1158798283261802</v>
      </c>
      <c r="S91" s="459">
        <f t="shared" si="33"/>
        <v>100</v>
      </c>
      <c r="T91" s="147"/>
      <c r="U91" s="432">
        <f t="shared" si="34"/>
        <v>31.270596850970339</v>
      </c>
      <c r="V91" s="432">
        <f t="shared" si="34"/>
        <v>20.981325521786893</v>
      </c>
      <c r="W91" s="432">
        <f t="shared" si="34"/>
        <v>13.14536799707067</v>
      </c>
      <c r="X91" s="432">
        <f t="shared" si="34"/>
        <v>17.063346759428779</v>
      </c>
      <c r="Y91" s="432">
        <f t="shared" si="34"/>
        <v>13.658000732332479</v>
      </c>
      <c r="Z91" s="432">
        <f t="shared" si="34"/>
        <v>3.0025631636763093</v>
      </c>
      <c r="AA91" s="432">
        <f t="shared" si="34"/>
        <v>0.8787989747345295</v>
      </c>
      <c r="AB91" s="459">
        <f t="shared" si="34"/>
        <v>100</v>
      </c>
    </row>
    <row r="92" spans="1:28" ht="15" customHeight="1" x14ac:dyDescent="0.2">
      <c r="A92" s="823"/>
      <c r="B92" s="822" t="s">
        <v>311</v>
      </c>
      <c r="C92" s="432" t="str">
        <f t="shared" si="32"/>
        <v>.</v>
      </c>
      <c r="D92" s="432" t="str">
        <f t="shared" si="32"/>
        <v>.</v>
      </c>
      <c r="E92" s="432" t="str">
        <f t="shared" si="32"/>
        <v>.</v>
      </c>
      <c r="F92" s="432" t="str">
        <f t="shared" si="32"/>
        <v>.</v>
      </c>
      <c r="G92" s="432" t="str">
        <f t="shared" si="32"/>
        <v>.</v>
      </c>
      <c r="H92" s="432" t="str">
        <f t="shared" si="32"/>
        <v>.</v>
      </c>
      <c r="I92" s="432" t="str">
        <f t="shared" si="32"/>
        <v>.</v>
      </c>
      <c r="J92" s="459" t="str">
        <f t="shared" si="32"/>
        <v>.</v>
      </c>
      <c r="K92" s="157"/>
      <c r="L92" s="432" t="str">
        <f t="shared" si="33"/>
        <v>.</v>
      </c>
      <c r="M92" s="432" t="str">
        <f t="shared" si="33"/>
        <v>.</v>
      </c>
      <c r="N92" s="432" t="str">
        <f t="shared" si="33"/>
        <v>.</v>
      </c>
      <c r="O92" s="432" t="str">
        <f t="shared" si="33"/>
        <v>.</v>
      </c>
      <c r="P92" s="432" t="str">
        <f t="shared" si="33"/>
        <v>.</v>
      </c>
      <c r="Q92" s="432" t="str">
        <f t="shared" si="33"/>
        <v>.</v>
      </c>
      <c r="R92" s="432" t="str">
        <f t="shared" si="33"/>
        <v>.</v>
      </c>
      <c r="S92" s="459" t="str">
        <f t="shared" si="33"/>
        <v>.</v>
      </c>
      <c r="T92" s="147"/>
      <c r="U92" s="432" t="str">
        <f t="shared" si="34"/>
        <v>.</v>
      </c>
      <c r="V92" s="432" t="str">
        <f t="shared" si="34"/>
        <v>.</v>
      </c>
      <c r="W92" s="432" t="str">
        <f t="shared" si="34"/>
        <v>.</v>
      </c>
      <c r="X92" s="432" t="str">
        <f t="shared" si="34"/>
        <v>.</v>
      </c>
      <c r="Y92" s="432" t="str">
        <f t="shared" si="34"/>
        <v>.</v>
      </c>
      <c r="Z92" s="432" t="str">
        <f t="shared" si="34"/>
        <v>.</v>
      </c>
      <c r="AA92" s="432" t="str">
        <f t="shared" si="34"/>
        <v>.</v>
      </c>
      <c r="AB92" s="459" t="str">
        <f t="shared" si="34"/>
        <v>.</v>
      </c>
    </row>
    <row r="93" spans="1:28" ht="15" customHeight="1" x14ac:dyDescent="0.2">
      <c r="A93" s="823"/>
      <c r="B93" s="822" t="s">
        <v>312</v>
      </c>
      <c r="C93" s="432" t="str">
        <f t="shared" si="32"/>
        <v>.</v>
      </c>
      <c r="D93" s="432" t="str">
        <f t="shared" si="32"/>
        <v>.</v>
      </c>
      <c r="E93" s="432" t="str">
        <f t="shared" si="32"/>
        <v>.</v>
      </c>
      <c r="F93" s="432" t="str">
        <f t="shared" si="32"/>
        <v>.</v>
      </c>
      <c r="G93" s="432" t="str">
        <f t="shared" si="32"/>
        <v>.</v>
      </c>
      <c r="H93" s="432" t="str">
        <f t="shared" si="32"/>
        <v>.</v>
      </c>
      <c r="I93" s="432" t="str">
        <f t="shared" si="32"/>
        <v>.</v>
      </c>
      <c r="J93" s="459" t="str">
        <f t="shared" si="32"/>
        <v>.</v>
      </c>
      <c r="K93" s="157"/>
      <c r="L93" s="432" t="str">
        <f t="shared" si="33"/>
        <v>.</v>
      </c>
      <c r="M93" s="432" t="str">
        <f t="shared" si="33"/>
        <v>.</v>
      </c>
      <c r="N93" s="432" t="str">
        <f t="shared" si="33"/>
        <v>.</v>
      </c>
      <c r="O93" s="432" t="str">
        <f t="shared" si="33"/>
        <v>.</v>
      </c>
      <c r="P93" s="432" t="str">
        <f t="shared" si="33"/>
        <v>.</v>
      </c>
      <c r="Q93" s="432" t="str">
        <f t="shared" si="33"/>
        <v>.</v>
      </c>
      <c r="R93" s="432" t="str">
        <f t="shared" si="33"/>
        <v>.</v>
      </c>
      <c r="S93" s="459" t="str">
        <f t="shared" si="33"/>
        <v>.</v>
      </c>
      <c r="T93" s="147"/>
      <c r="U93" s="432" t="str">
        <f t="shared" si="34"/>
        <v>.</v>
      </c>
      <c r="V93" s="432" t="str">
        <f t="shared" si="34"/>
        <v>.</v>
      </c>
      <c r="W93" s="432" t="str">
        <f t="shared" si="34"/>
        <v>.</v>
      </c>
      <c r="X93" s="432" t="str">
        <f t="shared" si="34"/>
        <v>.</v>
      </c>
      <c r="Y93" s="432" t="str">
        <f t="shared" si="34"/>
        <v>.</v>
      </c>
      <c r="Z93" s="432" t="str">
        <f t="shared" si="34"/>
        <v>.</v>
      </c>
      <c r="AA93" s="432" t="str">
        <f t="shared" si="34"/>
        <v>.</v>
      </c>
      <c r="AB93" s="459" t="str">
        <f t="shared" si="34"/>
        <v>.</v>
      </c>
    </row>
    <row r="94" spans="1:28" ht="15" customHeight="1" x14ac:dyDescent="0.2">
      <c r="A94" s="823"/>
      <c r="B94" s="822" t="s">
        <v>51</v>
      </c>
      <c r="C94" s="432">
        <f t="shared" si="32"/>
        <v>59.818811617372766</v>
      </c>
      <c r="D94" s="432">
        <f t="shared" si="32"/>
        <v>18.411937116973085</v>
      </c>
      <c r="E94" s="432">
        <f t="shared" si="32"/>
        <v>8.8462563282707176</v>
      </c>
      <c r="F94" s="432">
        <f t="shared" si="32"/>
        <v>7.4074074074074066</v>
      </c>
      <c r="G94" s="432">
        <f t="shared" si="32"/>
        <v>4.4764188649080738</v>
      </c>
      <c r="H94" s="432">
        <f t="shared" si="32"/>
        <v>0.79936051159072741</v>
      </c>
      <c r="I94" s="432">
        <f t="shared" si="32"/>
        <v>0.23980815347721821</v>
      </c>
      <c r="J94" s="459">
        <f t="shared" si="32"/>
        <v>100</v>
      </c>
      <c r="K94" s="157"/>
      <c r="L94" s="432">
        <f t="shared" si="33"/>
        <v>53.451581975071903</v>
      </c>
      <c r="M94" s="432">
        <f t="shared" si="33"/>
        <v>16.586768935762226</v>
      </c>
      <c r="N94" s="432">
        <f t="shared" si="33"/>
        <v>9.683604985618409</v>
      </c>
      <c r="O94" s="432">
        <f t="shared" si="33"/>
        <v>11.121764141898369</v>
      </c>
      <c r="P94" s="432">
        <f t="shared" si="33"/>
        <v>7.4784276126558007</v>
      </c>
      <c r="Q94" s="432">
        <f t="shared" si="33"/>
        <v>1.3902205177372962</v>
      </c>
      <c r="R94" s="432">
        <f t="shared" si="33"/>
        <v>0.28763183125599234</v>
      </c>
      <c r="S94" s="459">
        <f t="shared" si="33"/>
        <v>100</v>
      </c>
      <c r="T94" s="147"/>
      <c r="U94" s="432">
        <f t="shared" si="34"/>
        <v>57.544100017126219</v>
      </c>
      <c r="V94" s="432">
        <f t="shared" si="34"/>
        <v>17.759890392190446</v>
      </c>
      <c r="W94" s="432">
        <f t="shared" si="34"/>
        <v>9.1454016098647042</v>
      </c>
      <c r="X94" s="432">
        <f t="shared" si="34"/>
        <v>8.7343723240280884</v>
      </c>
      <c r="Y94" s="432">
        <f t="shared" si="34"/>
        <v>5.5488953587943142</v>
      </c>
      <c r="Z94" s="432">
        <f t="shared" si="34"/>
        <v>1.0104469943483474</v>
      </c>
      <c r="AA94" s="432">
        <f t="shared" si="34"/>
        <v>0.25689330364788493</v>
      </c>
      <c r="AB94" s="459">
        <f t="shared" si="34"/>
        <v>100</v>
      </c>
    </row>
    <row r="95" spans="1:28" ht="15" customHeight="1" x14ac:dyDescent="0.2">
      <c r="A95" s="823"/>
      <c r="B95" s="822" t="s">
        <v>76</v>
      </c>
      <c r="C95" s="432">
        <f t="shared" ref="C95:J98" si="35">IFERROR(((C46/$J46)*100),".")</f>
        <v>33.718835908616931</v>
      </c>
      <c r="D95" s="432">
        <f t="shared" si="35"/>
        <v>17.698360034126456</v>
      </c>
      <c r="E95" s="432">
        <f t="shared" si="35"/>
        <v>15.015641293013557</v>
      </c>
      <c r="F95" s="432">
        <f t="shared" si="35"/>
        <v>15.186273580434165</v>
      </c>
      <c r="G95" s="432">
        <f t="shared" si="35"/>
        <v>14.029765854583372</v>
      </c>
      <c r="H95" s="432">
        <f t="shared" si="35"/>
        <v>4.3511233292255191</v>
      </c>
      <c r="I95" s="432">
        <f t="shared" si="35"/>
        <v>0</v>
      </c>
      <c r="J95" s="459">
        <f t="shared" si="35"/>
        <v>100</v>
      </c>
      <c r="K95" s="157"/>
      <c r="L95" s="432">
        <f t="shared" ref="L95:S98" si="36">IFERROR(((L46/$S46)*100),".")</f>
        <v>44.304621392926876</v>
      </c>
      <c r="M95" s="432">
        <f t="shared" si="36"/>
        <v>13.799088739422869</v>
      </c>
      <c r="N95" s="432">
        <f t="shared" si="36"/>
        <v>11.000216966804079</v>
      </c>
      <c r="O95" s="432">
        <f t="shared" si="36"/>
        <v>11.80299414189629</v>
      </c>
      <c r="P95" s="432">
        <f t="shared" si="36"/>
        <v>12.931221523106965</v>
      </c>
      <c r="Q95" s="432">
        <f t="shared" si="36"/>
        <v>6.1618572358429162</v>
      </c>
      <c r="R95" s="432">
        <f t="shared" si="36"/>
        <v>0</v>
      </c>
      <c r="S95" s="459">
        <f t="shared" si="36"/>
        <v>100</v>
      </c>
      <c r="T95" s="147"/>
      <c r="U95" s="432">
        <f t="shared" ref="U95:AB97" si="37">IFERROR(((U46/$AB46)*100),".")</f>
        <v>36.937590711175616</v>
      </c>
      <c r="V95" s="432">
        <f t="shared" si="37"/>
        <v>16.512732550468399</v>
      </c>
      <c r="W95" s="432">
        <f t="shared" si="37"/>
        <v>13.794695870167567</v>
      </c>
      <c r="X95" s="432">
        <f t="shared" si="37"/>
        <v>14.157540572634913</v>
      </c>
      <c r="Y95" s="432">
        <f t="shared" si="37"/>
        <v>13.69573822404011</v>
      </c>
      <c r="Z95" s="432">
        <f t="shared" si="37"/>
        <v>4.9017020715133928</v>
      </c>
      <c r="AA95" s="432">
        <f t="shared" si="37"/>
        <v>0</v>
      </c>
      <c r="AB95" s="459">
        <f t="shared" si="37"/>
        <v>100</v>
      </c>
    </row>
    <row r="96" spans="1:28" ht="15" customHeight="1" x14ac:dyDescent="0.2">
      <c r="A96" s="823"/>
      <c r="B96" s="822" t="s">
        <v>53</v>
      </c>
      <c r="C96" s="432">
        <f t="shared" si="35"/>
        <v>50.664433277498603</v>
      </c>
      <c r="D96" s="432">
        <f t="shared" si="35"/>
        <v>20.201005025125628</v>
      </c>
      <c r="E96" s="432">
        <f t="shared" si="35"/>
        <v>9.871580122836404</v>
      </c>
      <c r="F96" s="432">
        <f t="shared" si="35"/>
        <v>11.044109436069235</v>
      </c>
      <c r="G96" s="432">
        <f t="shared" si="35"/>
        <v>7.1021775544388612</v>
      </c>
      <c r="H96" s="432">
        <f t="shared" si="35"/>
        <v>0.88218872138470139</v>
      </c>
      <c r="I96" s="432">
        <f t="shared" si="35"/>
        <v>0.23450586264656617</v>
      </c>
      <c r="J96" s="459">
        <f t="shared" si="35"/>
        <v>100</v>
      </c>
      <c r="K96" s="157"/>
      <c r="L96" s="432">
        <f t="shared" si="36"/>
        <v>56.039325842696627</v>
      </c>
      <c r="M96" s="432">
        <f t="shared" si="36"/>
        <v>12.821027287319422</v>
      </c>
      <c r="N96" s="432">
        <f t="shared" si="36"/>
        <v>7.0425361155698241</v>
      </c>
      <c r="O96" s="432">
        <f t="shared" si="36"/>
        <v>8.6677367576243967</v>
      </c>
      <c r="P96" s="432">
        <f t="shared" si="36"/>
        <v>9.650882825040128</v>
      </c>
      <c r="Q96" s="432">
        <f t="shared" si="36"/>
        <v>4.4341894060995184</v>
      </c>
      <c r="R96" s="432">
        <f t="shared" si="36"/>
        <v>1.3443017656500804</v>
      </c>
      <c r="S96" s="459">
        <f t="shared" si="36"/>
        <v>100</v>
      </c>
      <c r="T96" s="147"/>
      <c r="U96" s="432">
        <f t="shared" si="37"/>
        <v>52.586268742377506</v>
      </c>
      <c r="V96" s="432">
        <f t="shared" si="37"/>
        <v>17.562235454480234</v>
      </c>
      <c r="W96" s="432">
        <f t="shared" si="37"/>
        <v>8.8600330009326349</v>
      </c>
      <c r="X96" s="432">
        <f t="shared" si="37"/>
        <v>10.194418537915203</v>
      </c>
      <c r="Y96" s="432">
        <f t="shared" si="37"/>
        <v>8.0134873376856302</v>
      </c>
      <c r="Z96" s="432">
        <f t="shared" si="37"/>
        <v>2.1522347370686563</v>
      </c>
      <c r="AA96" s="432">
        <f t="shared" si="37"/>
        <v>0.63132218954013919</v>
      </c>
      <c r="AB96" s="459">
        <f t="shared" si="37"/>
        <v>100</v>
      </c>
    </row>
    <row r="97" spans="1:111" ht="15" customHeight="1" x14ac:dyDescent="0.2">
      <c r="A97" s="823"/>
      <c r="B97" s="822" t="s">
        <v>313</v>
      </c>
      <c r="C97" s="432" t="str">
        <f t="shared" si="35"/>
        <v>.</v>
      </c>
      <c r="D97" s="432" t="str">
        <f t="shared" si="35"/>
        <v>.</v>
      </c>
      <c r="E97" s="432" t="str">
        <f t="shared" si="35"/>
        <v>.</v>
      </c>
      <c r="F97" s="432" t="str">
        <f t="shared" si="35"/>
        <v>.</v>
      </c>
      <c r="G97" s="432" t="str">
        <f t="shared" si="35"/>
        <v>.</v>
      </c>
      <c r="H97" s="432" t="str">
        <f t="shared" si="35"/>
        <v>.</v>
      </c>
      <c r="I97" s="432" t="str">
        <f t="shared" si="35"/>
        <v>.</v>
      </c>
      <c r="J97" s="459" t="str">
        <f t="shared" si="35"/>
        <v>.</v>
      </c>
      <c r="K97" s="157"/>
      <c r="L97" s="432" t="str">
        <f t="shared" si="36"/>
        <v>.</v>
      </c>
      <c r="M97" s="432" t="str">
        <f t="shared" si="36"/>
        <v>.</v>
      </c>
      <c r="N97" s="432" t="str">
        <f t="shared" si="36"/>
        <v>.</v>
      </c>
      <c r="O97" s="432" t="str">
        <f t="shared" si="36"/>
        <v>.</v>
      </c>
      <c r="P97" s="432" t="str">
        <f t="shared" si="36"/>
        <v>.</v>
      </c>
      <c r="Q97" s="432" t="str">
        <f t="shared" si="36"/>
        <v>.</v>
      </c>
      <c r="R97" s="432" t="str">
        <f t="shared" si="36"/>
        <v>.</v>
      </c>
      <c r="S97" s="459" t="str">
        <f t="shared" si="36"/>
        <v>.</v>
      </c>
      <c r="T97" s="147"/>
      <c r="U97" s="432" t="str">
        <f t="shared" si="37"/>
        <v>.</v>
      </c>
      <c r="V97" s="432" t="str">
        <f t="shared" si="37"/>
        <v>.</v>
      </c>
      <c r="W97" s="432" t="str">
        <f t="shared" si="37"/>
        <v>.</v>
      </c>
      <c r="X97" s="432" t="str">
        <f t="shared" si="37"/>
        <v>.</v>
      </c>
      <c r="Y97" s="432" t="str">
        <f t="shared" si="37"/>
        <v>.</v>
      </c>
      <c r="Z97" s="432" t="str">
        <f t="shared" si="37"/>
        <v>.</v>
      </c>
      <c r="AA97" s="432" t="str">
        <f t="shared" si="37"/>
        <v>.</v>
      </c>
      <c r="AB97" s="459" t="str">
        <f t="shared" si="37"/>
        <v>.</v>
      </c>
    </row>
    <row r="98" spans="1:111" s="455" customFormat="1" ht="30" customHeight="1" x14ac:dyDescent="0.2">
      <c r="A98" s="172" t="s">
        <v>185</v>
      </c>
      <c r="B98" s="18"/>
      <c r="C98" s="432">
        <f t="shared" si="35"/>
        <v>75.108824693312229</v>
      </c>
      <c r="D98" s="432">
        <f t="shared" si="35"/>
        <v>13.494261970716265</v>
      </c>
      <c r="E98" s="432">
        <f t="shared" si="35"/>
        <v>5.8963197467352586</v>
      </c>
      <c r="F98" s="432">
        <f t="shared" si="35"/>
        <v>4.3925603482390185</v>
      </c>
      <c r="G98" s="432">
        <f t="shared" si="35"/>
        <v>1.10803324099723</v>
      </c>
      <c r="H98" s="432">
        <f t="shared" si="35"/>
        <v>0</v>
      </c>
      <c r="I98" s="432">
        <f t="shared" si="35"/>
        <v>0</v>
      </c>
      <c r="J98" s="459">
        <f t="shared" si="35"/>
        <v>100</v>
      </c>
      <c r="K98" s="134"/>
      <c r="L98" s="432">
        <f t="shared" si="36"/>
        <v>77.400295420974885</v>
      </c>
      <c r="M98" s="432">
        <f t="shared" si="36"/>
        <v>9.6011816838995561</v>
      </c>
      <c r="N98" s="432">
        <f t="shared" si="36"/>
        <v>5.2964760497995362</v>
      </c>
      <c r="O98" s="432">
        <f t="shared" si="36"/>
        <v>4.6001266089892381</v>
      </c>
      <c r="P98" s="432">
        <f t="shared" si="36"/>
        <v>3.1019202363367802</v>
      </c>
      <c r="Q98" s="432">
        <f t="shared" si="36"/>
        <v>0</v>
      </c>
      <c r="R98" s="432">
        <f t="shared" si="36"/>
        <v>0</v>
      </c>
      <c r="S98" s="459">
        <f t="shared" si="36"/>
        <v>100</v>
      </c>
      <c r="T98" s="841"/>
      <c r="U98" s="250">
        <f t="shared" ref="U98:AB98" si="38">(U49/$AB49)*100</f>
        <v>76.217706525068934</v>
      </c>
      <c r="V98" s="250">
        <f t="shared" si="38"/>
        <v>11.610333911977943</v>
      </c>
      <c r="W98" s="250">
        <f t="shared" si="38"/>
        <v>5.6060451342795874</v>
      </c>
      <c r="X98" s="250">
        <f t="shared" si="38"/>
        <v>4.4930052078014908</v>
      </c>
      <c r="Y98" s="250">
        <f t="shared" si="38"/>
        <v>2.0729092208720514</v>
      </c>
      <c r="Z98" s="250">
        <f t="shared" si="38"/>
        <v>0</v>
      </c>
      <c r="AA98" s="250">
        <f t="shared" si="38"/>
        <v>0</v>
      </c>
      <c r="AB98" s="846">
        <f t="shared" si="38"/>
        <v>100</v>
      </c>
      <c r="AC98" s="454"/>
      <c r="AD98" s="454"/>
      <c r="AE98" s="454"/>
      <c r="AF98" s="454"/>
      <c r="AG98" s="454"/>
      <c r="AH98" s="454"/>
      <c r="AI98" s="454"/>
      <c r="AJ98" s="454"/>
      <c r="AK98" s="454"/>
      <c r="AL98" s="454"/>
      <c r="AM98" s="454"/>
      <c r="AN98" s="454"/>
      <c r="AO98" s="454"/>
      <c r="AP98" s="454"/>
      <c r="AQ98" s="454"/>
      <c r="AR98" s="454"/>
      <c r="AS98" s="454"/>
      <c r="AT98" s="454"/>
      <c r="AU98" s="454"/>
      <c r="AV98" s="454"/>
      <c r="AW98" s="454"/>
      <c r="AX98" s="454"/>
      <c r="AY98" s="454"/>
      <c r="AZ98" s="454"/>
      <c r="BA98" s="454"/>
      <c r="BB98" s="454"/>
      <c r="BC98" s="454"/>
      <c r="BD98" s="454"/>
      <c r="BE98" s="454"/>
      <c r="BF98" s="454"/>
      <c r="BG98" s="454"/>
      <c r="BH98" s="454"/>
      <c r="BI98" s="454"/>
      <c r="BJ98" s="454"/>
      <c r="BK98" s="454"/>
      <c r="BL98" s="454"/>
      <c r="BM98" s="454"/>
      <c r="BN98" s="454"/>
      <c r="BO98" s="454"/>
      <c r="BP98" s="454"/>
      <c r="BQ98" s="454"/>
      <c r="BR98" s="454"/>
      <c r="BS98" s="454"/>
      <c r="BT98" s="454"/>
      <c r="BU98" s="454"/>
      <c r="BV98" s="454"/>
      <c r="BW98" s="454"/>
      <c r="BX98" s="454"/>
      <c r="BY98" s="454"/>
      <c r="BZ98" s="454"/>
      <c r="CA98" s="454"/>
      <c r="CB98" s="454"/>
      <c r="CC98" s="454"/>
      <c r="CD98" s="454"/>
      <c r="CE98" s="454"/>
      <c r="CF98" s="454"/>
      <c r="CG98" s="454"/>
      <c r="CH98" s="454"/>
      <c r="CI98" s="454"/>
      <c r="CJ98" s="454"/>
      <c r="CK98" s="454"/>
      <c r="CL98" s="454"/>
      <c r="CM98" s="454"/>
      <c r="CN98" s="454"/>
      <c r="CO98" s="454"/>
      <c r="CP98" s="454"/>
      <c r="CQ98" s="454"/>
      <c r="CR98" s="454"/>
      <c r="CS98" s="454"/>
      <c r="CT98" s="454"/>
      <c r="CU98" s="454"/>
      <c r="CV98" s="454"/>
      <c r="CW98" s="454"/>
      <c r="CX98" s="454"/>
      <c r="CY98" s="454"/>
      <c r="CZ98" s="454"/>
      <c r="DA98" s="454"/>
      <c r="DB98" s="454"/>
      <c r="DC98" s="454"/>
      <c r="DD98" s="454"/>
      <c r="DE98" s="454"/>
      <c r="DF98" s="454"/>
      <c r="DG98" s="454"/>
    </row>
    <row r="99" spans="1:111" s="794" customFormat="1" ht="24.95" customHeight="1" x14ac:dyDescent="0.2">
      <c r="A99" s="172"/>
      <c r="B99" s="134"/>
      <c r="C99" s="958" t="s">
        <v>628</v>
      </c>
      <c r="D99" s="958"/>
      <c r="E99" s="882" t="s">
        <v>629</v>
      </c>
      <c r="F99" s="958" t="s">
        <v>642</v>
      </c>
      <c r="G99" s="958"/>
      <c r="H99" s="836" t="s">
        <v>301</v>
      </c>
      <c r="I99" s="836" t="s">
        <v>302</v>
      </c>
      <c r="J99" s="836" t="s">
        <v>120</v>
      </c>
      <c r="K99" s="834"/>
      <c r="L99" s="958" t="s">
        <v>628</v>
      </c>
      <c r="M99" s="958"/>
      <c r="N99" s="882" t="s">
        <v>629</v>
      </c>
      <c r="O99" s="958" t="s">
        <v>642</v>
      </c>
      <c r="P99" s="958"/>
      <c r="Q99" s="836" t="s">
        <v>301</v>
      </c>
      <c r="R99" s="836" t="s">
        <v>302</v>
      </c>
      <c r="S99" s="836" t="s">
        <v>120</v>
      </c>
      <c r="T99" s="834"/>
      <c r="U99" s="958" t="s">
        <v>628</v>
      </c>
      <c r="V99" s="958"/>
      <c r="W99" s="882" t="s">
        <v>629</v>
      </c>
      <c r="X99" s="958" t="s">
        <v>642</v>
      </c>
      <c r="Y99" s="958"/>
      <c r="Z99" s="836" t="s">
        <v>301</v>
      </c>
      <c r="AA99" s="836" t="s">
        <v>302</v>
      </c>
      <c r="AB99" s="836" t="s">
        <v>120</v>
      </c>
      <c r="AC99" s="793"/>
      <c r="AD99" s="793"/>
      <c r="AE99" s="793"/>
      <c r="AF99" s="793"/>
      <c r="AG99" s="793"/>
      <c r="AH99" s="793"/>
      <c r="AI99" s="793"/>
      <c r="AJ99" s="793"/>
      <c r="AK99" s="793"/>
      <c r="AL99" s="793"/>
      <c r="AM99" s="793"/>
      <c r="AN99" s="793"/>
      <c r="AO99" s="793"/>
      <c r="AP99" s="793"/>
      <c r="AQ99" s="793"/>
      <c r="AR99" s="793"/>
      <c r="AS99" s="793"/>
      <c r="AT99" s="793"/>
      <c r="AU99" s="793"/>
      <c r="AV99" s="793"/>
      <c r="AW99" s="793"/>
      <c r="AX99" s="793"/>
      <c r="AY99" s="793"/>
      <c r="AZ99" s="793"/>
      <c r="BA99" s="793"/>
      <c r="BB99" s="793"/>
      <c r="BC99" s="793"/>
      <c r="BD99" s="793"/>
      <c r="BE99" s="793"/>
      <c r="BF99" s="793"/>
      <c r="BG99" s="793"/>
      <c r="BH99" s="793"/>
      <c r="BI99" s="793"/>
      <c r="BJ99" s="793"/>
      <c r="BK99" s="793"/>
      <c r="BL99" s="793"/>
      <c r="BM99" s="793"/>
      <c r="BN99" s="793"/>
      <c r="BO99" s="793"/>
      <c r="BP99" s="793"/>
      <c r="BQ99" s="793"/>
      <c r="BR99" s="793"/>
      <c r="BS99" s="793"/>
      <c r="BT99" s="793"/>
      <c r="BU99" s="793"/>
      <c r="BV99" s="793"/>
      <c r="BW99" s="793"/>
      <c r="BX99" s="793"/>
      <c r="BY99" s="793"/>
      <c r="BZ99" s="793"/>
      <c r="CA99" s="793"/>
      <c r="CB99" s="793"/>
      <c r="CC99" s="793"/>
      <c r="CD99" s="793"/>
      <c r="CE99" s="793"/>
      <c r="CF99" s="793"/>
      <c r="CG99" s="793"/>
      <c r="CH99" s="793"/>
      <c r="CI99" s="793"/>
      <c r="CJ99" s="793"/>
      <c r="CK99" s="793"/>
      <c r="CL99" s="793"/>
      <c r="CM99" s="793"/>
      <c r="CN99" s="793"/>
      <c r="CO99" s="793"/>
      <c r="CP99" s="793"/>
      <c r="CQ99" s="793"/>
      <c r="CR99" s="793"/>
      <c r="CS99" s="793"/>
      <c r="CT99" s="793"/>
      <c r="CU99" s="793"/>
      <c r="CV99" s="793"/>
      <c r="CW99" s="793"/>
      <c r="CX99" s="793"/>
      <c r="CY99" s="793"/>
      <c r="CZ99" s="793"/>
      <c r="DA99" s="793"/>
      <c r="DB99" s="793"/>
      <c r="DC99" s="793"/>
      <c r="DD99" s="793"/>
      <c r="DE99" s="793"/>
      <c r="DF99" s="793"/>
      <c r="DG99" s="793"/>
    </row>
    <row r="100" spans="1:111" s="490" customFormat="1" ht="35.1" customHeight="1" x14ac:dyDescent="0.2">
      <c r="A100" s="403" t="s">
        <v>247</v>
      </c>
      <c r="B100" s="828"/>
      <c r="C100" s="958" t="str">
        <f>IFERROR(((#REF!/#REF!)*100),".")</f>
        <v>.</v>
      </c>
      <c r="D100" s="958" t="str">
        <f>IFERROR(((#REF!/#REF!)*100),".")</f>
        <v>.</v>
      </c>
      <c r="E100" s="833" t="str">
        <f>IFERROR(((#REF!/#REF!)*100),".")</f>
        <v>.</v>
      </c>
      <c r="F100" s="958" t="str">
        <f>IFERROR(((#REF!/#REF!)*100),".")</f>
        <v>.</v>
      </c>
      <c r="G100" s="958" t="str">
        <f>IFERROR(((#REF!/#REF!)*100),".")</f>
        <v>.</v>
      </c>
      <c r="H100" s="834" t="str">
        <f>IFERROR(((#REF!/#REF!)*100),".")</f>
        <v>.</v>
      </c>
      <c r="I100" s="834" t="str">
        <f>IFERROR(((#REF!/#REF!)*100),".")</f>
        <v>.</v>
      </c>
      <c r="J100" s="834" t="str">
        <f>IFERROR(((#REF!/#REF!)*100),".")</f>
        <v>.</v>
      </c>
      <c r="K100" s="835"/>
      <c r="L100" s="958" t="str">
        <f>IFERROR(((#REF!/#REF!)*100),".")</f>
        <v>.</v>
      </c>
      <c r="M100" s="958" t="str">
        <f>IFERROR(((#REF!/#REF!)*100),".")</f>
        <v>.</v>
      </c>
      <c r="N100" s="833" t="str">
        <f>IFERROR(((#REF!/#REF!)*100),".")</f>
        <v>.</v>
      </c>
      <c r="O100" s="958" t="str">
        <f>IFERROR(((#REF!/#REF!)*100),".")</f>
        <v>.</v>
      </c>
      <c r="P100" s="958" t="str">
        <f>IFERROR(((#REF!/#REF!)*100),".")</f>
        <v>.</v>
      </c>
      <c r="Q100" s="834" t="str">
        <f>IFERROR(((#REF!/#REF!)*100),".")</f>
        <v>.</v>
      </c>
      <c r="R100" s="834" t="str">
        <f>IFERROR(((#REF!/#REF!)*100),".")</f>
        <v>.</v>
      </c>
      <c r="S100" s="834" t="str">
        <f>IFERROR(((#REF!/#REF!)*100),".")</f>
        <v>.</v>
      </c>
      <c r="T100" s="835"/>
      <c r="U100" s="959">
        <f>(U51/$AB51)*100</f>
        <v>53.274949826673968</v>
      </c>
      <c r="V100" s="959" t="e">
        <f>(#REF!/#REF!)*100</f>
        <v>#REF!</v>
      </c>
      <c r="W100" s="837">
        <f>(W51/$AB51)*100</f>
        <v>21.267408623730464</v>
      </c>
      <c r="X100" s="959">
        <f>(X51/$AB51)*100</f>
        <v>22.40467068053275</v>
      </c>
      <c r="Y100" s="959"/>
      <c r="Z100" s="838">
        <f>(Z51/$AB51)*100</f>
        <v>2.5238703399622939</v>
      </c>
      <c r="AA100" s="838">
        <f>(AA51/$AB51)*100</f>
        <v>0.52910052910052907</v>
      </c>
      <c r="AB100" s="838">
        <f>(AB51/$AB51)*100</f>
        <v>100</v>
      </c>
      <c r="AC100" s="729"/>
      <c r="AD100" s="729"/>
      <c r="AE100" s="729"/>
      <c r="AF100" s="729"/>
      <c r="AG100" s="729"/>
      <c r="AH100" s="729"/>
      <c r="AI100" s="729"/>
      <c r="AJ100" s="729"/>
      <c r="AK100" s="729"/>
      <c r="AL100" s="729"/>
      <c r="AM100" s="729"/>
      <c r="AN100" s="729"/>
      <c r="AO100" s="729"/>
      <c r="AP100" s="729"/>
      <c r="AQ100" s="729"/>
      <c r="AR100" s="729"/>
      <c r="AS100" s="729"/>
      <c r="AT100" s="729"/>
      <c r="AU100" s="729"/>
      <c r="AV100" s="729"/>
      <c r="AW100" s="729"/>
      <c r="AX100" s="729"/>
      <c r="AY100" s="729"/>
      <c r="AZ100" s="729"/>
      <c r="BA100" s="729"/>
      <c r="BB100" s="729"/>
      <c r="BC100" s="729"/>
      <c r="BD100" s="729"/>
      <c r="BE100" s="729"/>
      <c r="BF100" s="729"/>
      <c r="BG100" s="729"/>
      <c r="BH100" s="729"/>
      <c r="BI100" s="729"/>
      <c r="BJ100" s="729"/>
      <c r="BK100" s="729"/>
      <c r="BL100" s="729"/>
      <c r="BM100" s="729"/>
      <c r="BN100" s="729"/>
      <c r="BO100" s="729"/>
      <c r="BP100" s="729"/>
      <c r="BQ100" s="729"/>
      <c r="BR100" s="729"/>
      <c r="BS100" s="729"/>
      <c r="BT100" s="729"/>
      <c r="BU100" s="729"/>
      <c r="BV100" s="729"/>
      <c r="BW100" s="729"/>
      <c r="BX100" s="729"/>
      <c r="BY100" s="729"/>
      <c r="BZ100" s="729"/>
      <c r="CA100" s="729"/>
      <c r="CB100" s="729"/>
      <c r="CC100" s="729"/>
      <c r="CD100" s="729"/>
      <c r="CE100" s="729"/>
      <c r="CF100" s="729"/>
      <c r="CG100" s="729"/>
      <c r="CH100" s="729"/>
      <c r="CI100" s="729"/>
      <c r="CJ100" s="729"/>
      <c r="CK100" s="729"/>
      <c r="CL100" s="729"/>
      <c r="CM100" s="729"/>
      <c r="CN100" s="729"/>
      <c r="CO100" s="729"/>
      <c r="CP100" s="729"/>
      <c r="CQ100" s="729"/>
      <c r="CR100" s="729"/>
      <c r="CS100" s="729"/>
      <c r="CT100" s="729"/>
      <c r="CU100" s="729"/>
      <c r="CV100" s="729"/>
      <c r="CW100" s="729"/>
      <c r="CX100" s="729"/>
      <c r="CY100" s="729"/>
      <c r="CZ100" s="729"/>
      <c r="DA100" s="729"/>
      <c r="DB100" s="729"/>
      <c r="DC100" s="729"/>
      <c r="DD100" s="729"/>
      <c r="DE100" s="729"/>
      <c r="DF100" s="729"/>
      <c r="DG100" s="729"/>
    </row>
    <row r="101" spans="1:111" ht="15" customHeight="1" x14ac:dyDescent="0.2">
      <c r="A101" s="153"/>
      <c r="B101" s="155"/>
      <c r="C101" s="155"/>
      <c r="D101" s="155"/>
      <c r="E101" s="155"/>
      <c r="F101" s="155"/>
      <c r="G101" s="155"/>
      <c r="H101" s="155"/>
      <c r="I101" s="155"/>
      <c r="J101" s="437"/>
      <c r="K101" s="462"/>
      <c r="L101" s="155"/>
      <c r="M101" s="155"/>
      <c r="N101" s="155"/>
      <c r="O101" s="155"/>
      <c r="P101" s="155"/>
      <c r="Q101" s="155"/>
      <c r="R101" s="155"/>
      <c r="S101" s="437"/>
      <c r="T101" s="462"/>
      <c r="U101" s="463"/>
      <c r="V101" s="463"/>
      <c r="W101" s="463"/>
      <c r="X101" s="463"/>
      <c r="Y101" s="463"/>
      <c r="Z101" s="463"/>
      <c r="AA101" s="463"/>
      <c r="AB101" s="280"/>
    </row>
    <row r="102" spans="1:111" ht="15" customHeight="1" x14ac:dyDescent="0.2">
      <c r="A102" s="823" t="s">
        <v>314</v>
      </c>
      <c r="B102" s="52"/>
      <c r="C102" s="52"/>
      <c r="D102" s="52"/>
      <c r="E102" s="52"/>
      <c r="F102" s="52"/>
      <c r="G102" s="52"/>
      <c r="H102" s="52"/>
      <c r="I102" s="52"/>
      <c r="J102" s="280"/>
      <c r="K102" s="462"/>
      <c r="L102" s="52"/>
      <c r="M102" s="52"/>
      <c r="N102" s="52"/>
      <c r="O102" s="52"/>
      <c r="P102" s="52"/>
      <c r="Q102" s="52"/>
      <c r="R102" s="52"/>
      <c r="S102" s="280"/>
      <c r="T102" s="462"/>
      <c r="U102" s="463"/>
      <c r="V102" s="463"/>
      <c r="W102" s="463"/>
      <c r="X102" s="463"/>
      <c r="Y102" s="463"/>
      <c r="Z102" s="463"/>
      <c r="AA102" s="463"/>
      <c r="AB102" s="280"/>
    </row>
    <row r="103" spans="1:111" x14ac:dyDescent="0.2">
      <c r="A103" s="823" t="s">
        <v>315</v>
      </c>
      <c r="B103" s="52"/>
      <c r="C103" s="52"/>
      <c r="D103" s="52"/>
      <c r="E103" s="52"/>
      <c r="F103" s="52"/>
      <c r="G103" s="52"/>
      <c r="H103" s="52"/>
      <c r="I103" s="52"/>
      <c r="J103" s="280"/>
      <c r="K103" s="462"/>
      <c r="L103" s="52"/>
      <c r="M103" s="52"/>
      <c r="N103" s="52"/>
      <c r="O103" s="52"/>
      <c r="P103" s="52"/>
      <c r="Q103" s="52"/>
      <c r="R103" s="52"/>
      <c r="S103" s="280"/>
      <c r="T103" s="462"/>
      <c r="U103" s="463"/>
      <c r="V103" s="463"/>
      <c r="W103" s="463"/>
      <c r="X103" s="463"/>
      <c r="Y103" s="463"/>
      <c r="Z103" s="463"/>
      <c r="AA103" s="463"/>
      <c r="AB103" s="280"/>
    </row>
    <row r="104" spans="1:111" x14ac:dyDescent="0.2">
      <c r="A104" s="823" t="s">
        <v>652</v>
      </c>
      <c r="B104" s="822"/>
      <c r="C104" s="822"/>
      <c r="D104" s="822"/>
      <c r="E104" s="822"/>
      <c r="F104" s="822"/>
      <c r="G104" s="822"/>
      <c r="H104" s="822"/>
      <c r="I104" s="822"/>
      <c r="J104" s="187"/>
      <c r="K104" s="463"/>
      <c r="L104" s="822"/>
      <c r="M104" s="822"/>
      <c r="N104" s="822"/>
      <c r="O104" s="822"/>
      <c r="P104" s="822"/>
      <c r="Q104" s="822"/>
      <c r="R104" s="822"/>
      <c r="S104" s="187"/>
      <c r="T104" s="463"/>
      <c r="U104" s="463"/>
      <c r="V104" s="463"/>
      <c r="W104" s="463"/>
      <c r="X104" s="463"/>
      <c r="Y104" s="463"/>
      <c r="Z104" s="463"/>
      <c r="AA104" s="463"/>
      <c r="AB104" s="187"/>
    </row>
    <row r="105" spans="1:111" ht="12.75" customHeight="1" x14ac:dyDescent="0.2">
      <c r="A105" s="823" t="s">
        <v>316</v>
      </c>
      <c r="B105" s="464"/>
      <c r="C105" s="464"/>
      <c r="D105" s="464"/>
      <c r="E105" s="464"/>
      <c r="F105" s="464"/>
      <c r="G105" s="464"/>
      <c r="H105" s="464"/>
      <c r="I105" s="464"/>
      <c r="J105" s="187"/>
      <c r="K105" s="463"/>
      <c r="L105" s="464"/>
      <c r="M105" s="464"/>
      <c r="N105" s="464"/>
      <c r="O105" s="464"/>
      <c r="P105" s="464"/>
      <c r="Q105" s="464"/>
      <c r="R105" s="464"/>
      <c r="S105" s="187"/>
      <c r="T105" s="463"/>
      <c r="U105" s="463"/>
      <c r="V105" s="463"/>
      <c r="W105" s="463"/>
      <c r="X105" s="463"/>
      <c r="Y105" s="463"/>
      <c r="Z105" s="463"/>
      <c r="AA105" s="463"/>
      <c r="AB105" s="187"/>
    </row>
    <row r="106" spans="1:111" ht="12.75" customHeight="1" x14ac:dyDescent="0.2">
      <c r="A106" s="823" t="s">
        <v>631</v>
      </c>
      <c r="B106" s="689"/>
      <c r="C106" s="689"/>
      <c r="D106" s="689"/>
      <c r="E106" s="689"/>
      <c r="F106" s="689"/>
      <c r="G106" s="689"/>
      <c r="H106" s="689"/>
      <c r="I106" s="464"/>
      <c r="J106" s="187"/>
      <c r="K106" s="463"/>
      <c r="L106" s="689"/>
      <c r="M106" s="689"/>
      <c r="N106" s="689"/>
      <c r="O106" s="689"/>
      <c r="P106" s="689"/>
      <c r="Q106" s="689"/>
      <c r="R106" s="464"/>
      <c r="S106" s="187"/>
      <c r="T106" s="463"/>
      <c r="U106" s="463"/>
      <c r="V106" s="463"/>
      <c r="W106" s="463"/>
      <c r="X106" s="463"/>
      <c r="Y106" s="463"/>
      <c r="Z106" s="463"/>
      <c r="AA106" s="463"/>
      <c r="AB106" s="187"/>
    </row>
    <row r="107" spans="1:111" x14ac:dyDescent="0.2">
      <c r="A107" s="823" t="s">
        <v>58</v>
      </c>
      <c r="B107" s="822"/>
      <c r="C107" s="822"/>
      <c r="D107" s="822"/>
      <c r="E107" s="822"/>
      <c r="F107" s="822"/>
      <c r="G107" s="822"/>
      <c r="H107" s="822"/>
      <c r="I107" s="822"/>
      <c r="J107" s="187"/>
      <c r="K107" s="463"/>
      <c r="L107" s="822"/>
      <c r="M107" s="822"/>
      <c r="N107" s="822"/>
      <c r="O107" s="822"/>
      <c r="P107" s="822"/>
      <c r="Q107" s="822"/>
      <c r="R107" s="822"/>
      <c r="S107" s="187"/>
      <c r="T107" s="463"/>
      <c r="U107" s="463"/>
      <c r="V107" s="463"/>
      <c r="W107" s="463"/>
      <c r="X107" s="463"/>
      <c r="Y107" s="463"/>
      <c r="Z107" s="463"/>
      <c r="AA107" s="463"/>
      <c r="AB107" s="187"/>
    </row>
    <row r="108" spans="1:111" ht="15" customHeight="1" x14ac:dyDescent="0.2">
      <c r="A108" s="823" t="s">
        <v>59</v>
      </c>
      <c r="B108" s="822"/>
      <c r="C108" s="822"/>
      <c r="D108" s="822"/>
      <c r="E108" s="822"/>
      <c r="F108" s="822"/>
      <c r="G108" s="822"/>
      <c r="H108" s="822"/>
      <c r="I108" s="822"/>
      <c r="J108" s="187"/>
      <c r="K108" s="463"/>
      <c r="L108" s="822"/>
      <c r="M108" s="822"/>
      <c r="N108" s="822"/>
      <c r="O108" s="822"/>
      <c r="P108" s="822"/>
      <c r="Q108" s="822"/>
      <c r="R108" s="822"/>
      <c r="S108" s="187"/>
      <c r="T108" s="463"/>
      <c r="U108" s="463"/>
      <c r="V108" s="463"/>
      <c r="W108" s="463"/>
      <c r="X108" s="463"/>
      <c r="Y108" s="463"/>
      <c r="Z108" s="463"/>
      <c r="AA108" s="463"/>
      <c r="AB108" s="187"/>
    </row>
    <row r="109" spans="1:111" ht="15" customHeight="1" x14ac:dyDescent="0.2">
      <c r="A109" s="54"/>
      <c r="B109" s="55"/>
      <c r="C109" s="55"/>
      <c r="D109" s="55"/>
      <c r="E109" s="55"/>
      <c r="F109" s="55"/>
      <c r="G109" s="55"/>
      <c r="H109" s="55"/>
      <c r="I109" s="55"/>
      <c r="J109" s="188"/>
      <c r="K109" s="55"/>
      <c r="L109" s="55"/>
      <c r="M109" s="55"/>
      <c r="N109" s="55"/>
      <c r="O109" s="55"/>
      <c r="P109" s="55"/>
      <c r="Q109" s="55"/>
      <c r="R109" s="55"/>
      <c r="S109" s="188"/>
      <c r="T109" s="55"/>
      <c r="U109" s="55"/>
      <c r="V109" s="55"/>
      <c r="W109" s="55"/>
      <c r="X109" s="55"/>
      <c r="Y109" s="55"/>
      <c r="Z109" s="55"/>
      <c r="AA109" s="55"/>
      <c r="AB109" s="188"/>
    </row>
    <row r="110" spans="1:111" s="445" customFormat="1" ht="15" customHeight="1" x14ac:dyDescent="0.2"/>
    <row r="111" spans="1:111" s="445" customFormat="1" ht="15" customHeight="1" x14ac:dyDescent="0.2"/>
    <row r="112" spans="1:111" s="445" customFormat="1" ht="15" customHeight="1" x14ac:dyDescent="0.2"/>
    <row r="113" s="445" customFormat="1" ht="15" customHeight="1" x14ac:dyDescent="0.2"/>
    <row r="114" s="445" customFormat="1" ht="15" customHeight="1" x14ac:dyDescent="0.2"/>
    <row r="115" s="445" customFormat="1" ht="15" customHeight="1" x14ac:dyDescent="0.2"/>
    <row r="116" s="445" customFormat="1" ht="15" customHeight="1" x14ac:dyDescent="0.2"/>
    <row r="117" s="445" customFormat="1" ht="15" customHeight="1" x14ac:dyDescent="0.2"/>
    <row r="118" s="445" customFormat="1" ht="15" customHeight="1" x14ac:dyDescent="0.2"/>
    <row r="119" s="445" customFormat="1" ht="15" customHeight="1" x14ac:dyDescent="0.2"/>
    <row r="120" s="445" customFormat="1" ht="15" customHeight="1" x14ac:dyDescent="0.2"/>
    <row r="121" s="445" customFormat="1" ht="15" customHeight="1" x14ac:dyDescent="0.2"/>
    <row r="122" s="445" customFormat="1" ht="15" customHeight="1" x14ac:dyDescent="0.2"/>
    <row r="123" s="445" customFormat="1" ht="15" customHeight="1" x14ac:dyDescent="0.2"/>
    <row r="124" s="445" customFormat="1" ht="15" customHeight="1" x14ac:dyDescent="0.2"/>
    <row r="125" s="445" customFormat="1" ht="15" customHeight="1" x14ac:dyDescent="0.2"/>
    <row r="126" s="445" customFormat="1" ht="15" customHeight="1" x14ac:dyDescent="0.2"/>
    <row r="127" s="445" customFormat="1" ht="15" customHeight="1" x14ac:dyDescent="0.2"/>
    <row r="128" s="445" customFormat="1" ht="15" customHeight="1" x14ac:dyDescent="0.2"/>
    <row r="129" s="445" customFormat="1" ht="15" customHeight="1" x14ac:dyDescent="0.2"/>
    <row r="130" s="445" customFormat="1" ht="15" customHeight="1" x14ac:dyDescent="0.2"/>
    <row r="131" s="445" customFormat="1" ht="15" customHeight="1" x14ac:dyDescent="0.2"/>
    <row r="132" s="445" customFormat="1" ht="15" customHeight="1" x14ac:dyDescent="0.2"/>
    <row r="133" s="445" customFormat="1" ht="15" customHeight="1" x14ac:dyDescent="0.2"/>
    <row r="134" s="445" customFormat="1" ht="15" customHeight="1" x14ac:dyDescent="0.2"/>
    <row r="135" s="445" customFormat="1" ht="15" customHeight="1" x14ac:dyDescent="0.2"/>
    <row r="136" s="445" customFormat="1" ht="15" customHeight="1" x14ac:dyDescent="0.2"/>
    <row r="137" s="445" customFormat="1" ht="15" customHeight="1" x14ac:dyDescent="0.2"/>
    <row r="138" s="445" customFormat="1" ht="15" customHeight="1" x14ac:dyDescent="0.2"/>
    <row r="139" s="445" customFormat="1" ht="15" customHeight="1" x14ac:dyDescent="0.2"/>
    <row r="140" s="445" customFormat="1" ht="15" customHeight="1" x14ac:dyDescent="0.2"/>
    <row r="141" s="445" customFormat="1" ht="15" customHeight="1" x14ac:dyDescent="0.2"/>
    <row r="142" s="445" customFormat="1" ht="15" customHeight="1" x14ac:dyDescent="0.2"/>
    <row r="143" s="445" customFormat="1" ht="15" customHeight="1" x14ac:dyDescent="0.2"/>
    <row r="144" s="445" customFormat="1" ht="15" customHeight="1" x14ac:dyDescent="0.2"/>
    <row r="145" s="445" customFormat="1" ht="15" customHeight="1" x14ac:dyDescent="0.2"/>
    <row r="146" s="445" customFormat="1" ht="15" customHeight="1" x14ac:dyDescent="0.2"/>
    <row r="147" s="445" customFormat="1" ht="15" customHeight="1" x14ac:dyDescent="0.2"/>
    <row r="148" s="445" customFormat="1" ht="15" customHeight="1" x14ac:dyDescent="0.2"/>
    <row r="149" s="445" customFormat="1" ht="15" customHeight="1" x14ac:dyDescent="0.2"/>
    <row r="150" s="445" customFormat="1" ht="15" customHeight="1" x14ac:dyDescent="0.2"/>
    <row r="151" s="445" customFormat="1" ht="15" customHeight="1" x14ac:dyDescent="0.2"/>
    <row r="152" s="445" customFormat="1" ht="15" customHeight="1" x14ac:dyDescent="0.2"/>
    <row r="153" s="445" customFormat="1" ht="15" customHeight="1" x14ac:dyDescent="0.2"/>
    <row r="154" s="445" customFormat="1" ht="15" customHeight="1" x14ac:dyDescent="0.2"/>
    <row r="155" s="445" customFormat="1" ht="15" customHeight="1" x14ac:dyDescent="0.2"/>
    <row r="156" s="445" customFormat="1" ht="15" customHeight="1" x14ac:dyDescent="0.2"/>
    <row r="157" s="445" customFormat="1" ht="15" customHeight="1" x14ac:dyDescent="0.2"/>
    <row r="158" s="445" customFormat="1" ht="15" customHeight="1" x14ac:dyDescent="0.2"/>
    <row r="159" s="445" customFormat="1" ht="15" customHeight="1" x14ac:dyDescent="0.2"/>
    <row r="160" s="445" customFormat="1" ht="15" customHeight="1" x14ac:dyDescent="0.2"/>
    <row r="161" s="445" customFormat="1" ht="15" customHeight="1" x14ac:dyDescent="0.2"/>
    <row r="162" s="445" customFormat="1" ht="15" customHeight="1" x14ac:dyDescent="0.2"/>
    <row r="163" s="445" customFormat="1" ht="15" customHeight="1" x14ac:dyDescent="0.2"/>
    <row r="164" s="445" customFormat="1" ht="15" customHeight="1" x14ac:dyDescent="0.2"/>
    <row r="165" s="445" customFormat="1" ht="15" customHeight="1" x14ac:dyDescent="0.2"/>
    <row r="166" s="445" customFormat="1" ht="15" customHeight="1" x14ac:dyDescent="0.2"/>
    <row r="167" s="445" customFormat="1" ht="15" customHeight="1" x14ac:dyDescent="0.2"/>
    <row r="168" s="445" customFormat="1" ht="15" customHeight="1" x14ac:dyDescent="0.2"/>
    <row r="169" s="445" customFormat="1" ht="15" customHeight="1" x14ac:dyDescent="0.2"/>
    <row r="170" s="445" customFormat="1" ht="15" customHeight="1" x14ac:dyDescent="0.2"/>
    <row r="171" s="445" customFormat="1" ht="15" customHeight="1" x14ac:dyDescent="0.2"/>
    <row r="172" s="445" customFormat="1" ht="15" customHeight="1" x14ac:dyDescent="0.2"/>
    <row r="173" s="445" customFormat="1" ht="15" customHeight="1" x14ac:dyDescent="0.2"/>
    <row r="174" s="445" customFormat="1" ht="15" customHeight="1" x14ac:dyDescent="0.2"/>
    <row r="175" s="445" customFormat="1" ht="15" customHeight="1" x14ac:dyDescent="0.2"/>
    <row r="176" s="445" customFormat="1" ht="15" customHeight="1" x14ac:dyDescent="0.2"/>
    <row r="177" s="445" customFormat="1" ht="15" customHeight="1" x14ac:dyDescent="0.2"/>
    <row r="178" s="445" customFormat="1" ht="15" customHeight="1" x14ac:dyDescent="0.2"/>
    <row r="179" s="445" customFormat="1" ht="15" customHeight="1" x14ac:dyDescent="0.2"/>
    <row r="180" s="445" customFormat="1" ht="15" customHeight="1" x14ac:dyDescent="0.2"/>
    <row r="181" s="445" customFormat="1" ht="15" customHeight="1" x14ac:dyDescent="0.2"/>
    <row r="182" s="445" customFormat="1" ht="15" customHeight="1" x14ac:dyDescent="0.2"/>
    <row r="183" s="445" customFormat="1" ht="15" customHeight="1" x14ac:dyDescent="0.2"/>
    <row r="184" s="445" customFormat="1" ht="15" customHeight="1" x14ac:dyDescent="0.2"/>
    <row r="185" s="445" customFormat="1" ht="15" customHeight="1" x14ac:dyDescent="0.2"/>
    <row r="186" s="445" customFormat="1" ht="15" customHeight="1" x14ac:dyDescent="0.2"/>
    <row r="187" s="445" customFormat="1" ht="15" customHeight="1" x14ac:dyDescent="0.2"/>
    <row r="188" s="445" customFormat="1" ht="15" customHeight="1" x14ac:dyDescent="0.2"/>
    <row r="189" s="445" customFormat="1" ht="15" customHeight="1" x14ac:dyDescent="0.2"/>
    <row r="190" s="445" customFormat="1" ht="15" customHeight="1" x14ac:dyDescent="0.2"/>
    <row r="191" s="445" customFormat="1" ht="15" customHeight="1" x14ac:dyDescent="0.2"/>
    <row r="192" s="445" customFormat="1" ht="15" customHeight="1" x14ac:dyDescent="0.2"/>
    <row r="193" s="445" customFormat="1" ht="15" customHeight="1" x14ac:dyDescent="0.2"/>
    <row r="194" s="445" customFormat="1" ht="15" customHeight="1" x14ac:dyDescent="0.2"/>
    <row r="195" s="445" customFormat="1" ht="15" customHeight="1" x14ac:dyDescent="0.2"/>
    <row r="196" s="445" customFormat="1" ht="15" customHeight="1" x14ac:dyDescent="0.2"/>
    <row r="197" s="445" customFormat="1" ht="15" customHeight="1" x14ac:dyDescent="0.2"/>
    <row r="198" s="445" customFormat="1" ht="15" customHeight="1" x14ac:dyDescent="0.2"/>
    <row r="199" s="445" customFormat="1" ht="15" customHeight="1" x14ac:dyDescent="0.2"/>
    <row r="200" s="445" customFormat="1" ht="15" customHeight="1" x14ac:dyDescent="0.2"/>
    <row r="201" s="445" customFormat="1" ht="15" customHeight="1" x14ac:dyDescent="0.2"/>
    <row r="202" s="445" customFormat="1" ht="15" customHeight="1" x14ac:dyDescent="0.2"/>
    <row r="203" s="445" customFormat="1" ht="15" customHeight="1" x14ac:dyDescent="0.2"/>
    <row r="204" s="445" customFormat="1" ht="15" customHeight="1" x14ac:dyDescent="0.2"/>
    <row r="205" s="445" customFormat="1" ht="15" customHeight="1" x14ac:dyDescent="0.2"/>
    <row r="206" s="445" customFormat="1" ht="15" customHeight="1" x14ac:dyDescent="0.2"/>
    <row r="207" s="445" customFormat="1" ht="15" customHeight="1" x14ac:dyDescent="0.2"/>
    <row r="208" s="445" customFormat="1" ht="15" customHeight="1" x14ac:dyDescent="0.2"/>
    <row r="209" s="445" customFormat="1" ht="15" customHeight="1" x14ac:dyDescent="0.2"/>
    <row r="210" s="445" customFormat="1" ht="15" customHeight="1" x14ac:dyDescent="0.2"/>
    <row r="211" s="445" customFormat="1" ht="15" customHeight="1" x14ac:dyDescent="0.2"/>
    <row r="212" s="445" customFormat="1" ht="15" customHeight="1" x14ac:dyDescent="0.2"/>
    <row r="213" s="445" customFormat="1" ht="15" customHeight="1" x14ac:dyDescent="0.2"/>
    <row r="214" s="445" customFormat="1" ht="15" customHeight="1" x14ac:dyDescent="0.2"/>
    <row r="215" s="445" customFormat="1" ht="15" customHeight="1" x14ac:dyDescent="0.2"/>
    <row r="216" s="445" customFormat="1" ht="15" customHeight="1" x14ac:dyDescent="0.2"/>
    <row r="217" s="445" customFormat="1" ht="15" customHeight="1" x14ac:dyDescent="0.2"/>
    <row r="218" s="445" customFormat="1" ht="15" customHeight="1" x14ac:dyDescent="0.2"/>
    <row r="219" s="445" customFormat="1" ht="15" customHeight="1" x14ac:dyDescent="0.2"/>
    <row r="220" s="445" customFormat="1" ht="15" customHeight="1" x14ac:dyDescent="0.2"/>
    <row r="221" s="445" customFormat="1" ht="15" customHeight="1" x14ac:dyDescent="0.2"/>
    <row r="222" s="445" customFormat="1" ht="15" customHeight="1" x14ac:dyDescent="0.2"/>
    <row r="223" s="445" customFormat="1" ht="15" customHeight="1" x14ac:dyDescent="0.2"/>
    <row r="224" s="445" customFormat="1" ht="15" customHeight="1" x14ac:dyDescent="0.2"/>
    <row r="225" s="445" customFormat="1" ht="15" customHeight="1" x14ac:dyDescent="0.2"/>
    <row r="226" s="445" customFormat="1" ht="15" customHeight="1" x14ac:dyDescent="0.2"/>
    <row r="227" s="445" customFormat="1" ht="15" customHeight="1" x14ac:dyDescent="0.2"/>
    <row r="228" s="445" customFormat="1" ht="15" customHeight="1" x14ac:dyDescent="0.2"/>
    <row r="229" s="445" customFormat="1" ht="15" customHeight="1" x14ac:dyDescent="0.2"/>
    <row r="230" s="445" customFormat="1" ht="15" customHeight="1" x14ac:dyDescent="0.2"/>
    <row r="231" s="445" customFormat="1" ht="15" customHeight="1" x14ac:dyDescent="0.2"/>
    <row r="232" s="445" customFormat="1" ht="15" customHeight="1" x14ac:dyDescent="0.2"/>
    <row r="233" s="445" customFormat="1" ht="15" customHeight="1" x14ac:dyDescent="0.2"/>
    <row r="234" s="445" customFormat="1" ht="15" customHeight="1" x14ac:dyDescent="0.2"/>
    <row r="235" s="445" customFormat="1" ht="15" customHeight="1" x14ac:dyDescent="0.2"/>
    <row r="236" s="445" customFormat="1" ht="15" customHeight="1" x14ac:dyDescent="0.2"/>
    <row r="237" s="445" customFormat="1" ht="15" customHeight="1" x14ac:dyDescent="0.2"/>
    <row r="238" s="445" customFormat="1" ht="15" customHeight="1" x14ac:dyDescent="0.2"/>
    <row r="239" s="445" customFormat="1" ht="15" customHeight="1" x14ac:dyDescent="0.2"/>
    <row r="240" s="445" customFormat="1" ht="15" customHeight="1" x14ac:dyDescent="0.2"/>
    <row r="241" s="445" customFormat="1" ht="15" customHeight="1" x14ac:dyDescent="0.2"/>
    <row r="242" s="445" customFormat="1" ht="15" customHeight="1" x14ac:dyDescent="0.2"/>
    <row r="243" s="445" customFormat="1" ht="15" customHeight="1" x14ac:dyDescent="0.2"/>
    <row r="244" s="445" customFormat="1" ht="15" customHeight="1" x14ac:dyDescent="0.2"/>
    <row r="245" s="445" customFormat="1" ht="15" customHeight="1" x14ac:dyDescent="0.2"/>
    <row r="246" s="445" customFormat="1" ht="15" customHeight="1" x14ac:dyDescent="0.2"/>
    <row r="247" s="445" customFormat="1" ht="15" customHeight="1" x14ac:dyDescent="0.2"/>
    <row r="248" s="445" customFormat="1" ht="15" customHeight="1" x14ac:dyDescent="0.2"/>
    <row r="249" s="445" customFormat="1" ht="15" customHeight="1" x14ac:dyDescent="0.2"/>
    <row r="250" s="445" customFormat="1" ht="15" customHeight="1" x14ac:dyDescent="0.2"/>
    <row r="251" s="445" customFormat="1" ht="15" customHeight="1" x14ac:dyDescent="0.2"/>
    <row r="252" s="445" customFormat="1" ht="15" customHeight="1" x14ac:dyDescent="0.2"/>
    <row r="253" s="445" customFormat="1" ht="15" customHeight="1" x14ac:dyDescent="0.2"/>
    <row r="254" s="445" customFormat="1" ht="15" customHeight="1" x14ac:dyDescent="0.2"/>
    <row r="255" s="445" customFormat="1" ht="15" customHeight="1" x14ac:dyDescent="0.2"/>
    <row r="256" s="445" customFormat="1" ht="15" customHeight="1" x14ac:dyDescent="0.2"/>
    <row r="257" s="445" customFormat="1" ht="15" customHeight="1" x14ac:dyDescent="0.2"/>
    <row r="258" s="445" customFormat="1" ht="15" customHeight="1" x14ac:dyDescent="0.2"/>
    <row r="259" s="445" customFormat="1" ht="15" customHeight="1" x14ac:dyDescent="0.2"/>
    <row r="260" s="445" customFormat="1" ht="15" customHeight="1" x14ac:dyDescent="0.2"/>
    <row r="261" s="445" customFormat="1" ht="15" customHeight="1" x14ac:dyDescent="0.2"/>
    <row r="262" s="445" customFormat="1" ht="15" customHeight="1" x14ac:dyDescent="0.2"/>
    <row r="263" s="445" customFormat="1" ht="15" customHeight="1" x14ac:dyDescent="0.2"/>
    <row r="264" s="445" customFormat="1" ht="15" customHeight="1" x14ac:dyDescent="0.2"/>
    <row r="265" s="445" customFormat="1" ht="15" customHeight="1" x14ac:dyDescent="0.2"/>
    <row r="266" s="445" customFormat="1" ht="15" customHeight="1" x14ac:dyDescent="0.2"/>
    <row r="267" s="445" customFormat="1" ht="15" customHeight="1" x14ac:dyDescent="0.2"/>
    <row r="268" s="445" customFormat="1" ht="15" customHeight="1" x14ac:dyDescent="0.2"/>
    <row r="269" s="445" customFormat="1" ht="15" customHeight="1" x14ac:dyDescent="0.2"/>
    <row r="270" s="445" customFormat="1" ht="15" customHeight="1" x14ac:dyDescent="0.2"/>
    <row r="271" s="445" customFormat="1" ht="15" customHeight="1" x14ac:dyDescent="0.2"/>
    <row r="272" s="445" customFormat="1" ht="15" customHeight="1" x14ac:dyDescent="0.2"/>
    <row r="273" s="445" customFormat="1" ht="15" customHeight="1" x14ac:dyDescent="0.2"/>
    <row r="274" s="445" customFormat="1" ht="15" customHeight="1" x14ac:dyDescent="0.2"/>
    <row r="275" s="445" customFormat="1" ht="15" customHeight="1" x14ac:dyDescent="0.2"/>
    <row r="276" s="445" customFormat="1" ht="15" customHeight="1" x14ac:dyDescent="0.2"/>
    <row r="277" s="445" customFormat="1" ht="15" customHeight="1" x14ac:dyDescent="0.2"/>
    <row r="278" s="445" customFormat="1" ht="15" customHeight="1" x14ac:dyDescent="0.2"/>
    <row r="279" s="445" customFormat="1" ht="15" customHeight="1" x14ac:dyDescent="0.2"/>
    <row r="280" s="445" customFormat="1" ht="15" customHeight="1" x14ac:dyDescent="0.2"/>
    <row r="281" s="445" customFormat="1" ht="15" customHeight="1" x14ac:dyDescent="0.2"/>
    <row r="282" s="445" customFormat="1" ht="15" customHeight="1" x14ac:dyDescent="0.2"/>
    <row r="283" s="445" customFormat="1" ht="15" customHeight="1" x14ac:dyDescent="0.2"/>
    <row r="284" s="445" customFormat="1" ht="15" customHeight="1" x14ac:dyDescent="0.2"/>
    <row r="285" s="445" customFormat="1" ht="15" customHeight="1" x14ac:dyDescent="0.2"/>
    <row r="286" s="445" customFormat="1" ht="15" customHeight="1" x14ac:dyDescent="0.2"/>
    <row r="287" s="445" customFormat="1" ht="15" customHeight="1" x14ac:dyDescent="0.2"/>
    <row r="288" s="445" customFormat="1" ht="15" customHeight="1" x14ac:dyDescent="0.2"/>
    <row r="289" s="445" customFormat="1" ht="15" customHeight="1" x14ac:dyDescent="0.2"/>
    <row r="290" s="445" customFormat="1" ht="15" customHeight="1" x14ac:dyDescent="0.2"/>
    <row r="291" s="445" customFormat="1" ht="15" customHeight="1" x14ac:dyDescent="0.2"/>
    <row r="292" s="445" customFormat="1" ht="15" customHeight="1" x14ac:dyDescent="0.2"/>
    <row r="293" s="445" customFormat="1" ht="15" customHeight="1" x14ac:dyDescent="0.2"/>
    <row r="294" s="445" customFormat="1" ht="15" customHeight="1" x14ac:dyDescent="0.2"/>
    <row r="295" s="445" customFormat="1" ht="15" customHeight="1" x14ac:dyDescent="0.2"/>
    <row r="296" s="445" customFormat="1" ht="15" customHeight="1" x14ac:dyDescent="0.2"/>
    <row r="297" s="445" customFormat="1" ht="15" customHeight="1" x14ac:dyDescent="0.2"/>
    <row r="298" s="445" customFormat="1" ht="15" customHeight="1" x14ac:dyDescent="0.2"/>
    <row r="299" s="445" customFormat="1" ht="15" customHeight="1" x14ac:dyDescent="0.2"/>
    <row r="300" s="445" customFormat="1" ht="15" customHeight="1" x14ac:dyDescent="0.2"/>
    <row r="301" s="445" customFormat="1" ht="15" customHeight="1" x14ac:dyDescent="0.2"/>
    <row r="302" s="445" customFormat="1" ht="15" customHeight="1" x14ac:dyDescent="0.2"/>
    <row r="303" s="445" customFormat="1" ht="15" customHeight="1" x14ac:dyDescent="0.2"/>
    <row r="304" s="445" customFormat="1" ht="15" customHeight="1" x14ac:dyDescent="0.2"/>
    <row r="305" s="445" customFormat="1" ht="15" customHeight="1" x14ac:dyDescent="0.2"/>
    <row r="306" s="445" customFormat="1" ht="15" customHeight="1" x14ac:dyDescent="0.2"/>
    <row r="307" s="445" customFormat="1" ht="15" customHeight="1" x14ac:dyDescent="0.2"/>
    <row r="308" s="445" customFormat="1" ht="15" customHeight="1" x14ac:dyDescent="0.2"/>
    <row r="309" s="445" customFormat="1" ht="15" customHeight="1" x14ac:dyDescent="0.2"/>
    <row r="310" s="445" customFormat="1" ht="15" customHeight="1" x14ac:dyDescent="0.2"/>
    <row r="311" s="445" customFormat="1" ht="15" customHeight="1" x14ac:dyDescent="0.2"/>
    <row r="312" s="445" customFormat="1" ht="15" customHeight="1" x14ac:dyDescent="0.2"/>
    <row r="313" s="445" customFormat="1" ht="15" customHeight="1" x14ac:dyDescent="0.2"/>
    <row r="314" s="445" customFormat="1" ht="15" customHeight="1" x14ac:dyDescent="0.2"/>
    <row r="315" s="445" customFormat="1" ht="15" customHeight="1" x14ac:dyDescent="0.2"/>
    <row r="316" s="445" customFormat="1" ht="15" customHeight="1" x14ac:dyDescent="0.2"/>
    <row r="317" s="445" customFormat="1" ht="15" customHeight="1" x14ac:dyDescent="0.2"/>
    <row r="318" s="445" customFormat="1" ht="15" customHeight="1" x14ac:dyDescent="0.2"/>
    <row r="319" s="445" customFormat="1" ht="15" customHeight="1" x14ac:dyDescent="0.2"/>
    <row r="320" s="445" customFormat="1" ht="15" customHeight="1" x14ac:dyDescent="0.2"/>
    <row r="321" s="445" customFormat="1" ht="15" customHeight="1" x14ac:dyDescent="0.2"/>
    <row r="322" s="445" customFormat="1" ht="15" customHeight="1" x14ac:dyDescent="0.2"/>
    <row r="323" s="445" customFormat="1" ht="15" customHeight="1" x14ac:dyDescent="0.2"/>
    <row r="324" s="445" customFormat="1" ht="15" customHeight="1" x14ac:dyDescent="0.2"/>
    <row r="325" s="445" customFormat="1" ht="15" customHeight="1" x14ac:dyDescent="0.2"/>
    <row r="326" s="445" customFormat="1" ht="15" customHeight="1" x14ac:dyDescent="0.2"/>
    <row r="327" s="445" customFormat="1" ht="15" customHeight="1" x14ac:dyDescent="0.2"/>
    <row r="328" s="445" customFormat="1" ht="15" customHeight="1" x14ac:dyDescent="0.2"/>
    <row r="329" s="445" customFormat="1" ht="15" customHeight="1" x14ac:dyDescent="0.2"/>
    <row r="330" s="445" customFormat="1" ht="15" customHeight="1" x14ac:dyDescent="0.2"/>
    <row r="331" s="445" customFormat="1" ht="15" customHeight="1" x14ac:dyDescent="0.2"/>
    <row r="332" s="445" customFormat="1" ht="15" customHeight="1" x14ac:dyDescent="0.2"/>
    <row r="333" s="445" customFormat="1" ht="15" customHeight="1" x14ac:dyDescent="0.2"/>
    <row r="334" s="445" customFormat="1" ht="15" customHeight="1" x14ac:dyDescent="0.2"/>
    <row r="335" s="445" customFormat="1" ht="15" customHeight="1" x14ac:dyDescent="0.2"/>
    <row r="336" s="445" customFormat="1" ht="15" customHeight="1" x14ac:dyDescent="0.2"/>
    <row r="337" s="445" customFormat="1" ht="15" customHeight="1" x14ac:dyDescent="0.2"/>
    <row r="338" s="445" customFormat="1" ht="15" customHeight="1" x14ac:dyDescent="0.2"/>
    <row r="339" s="445" customFormat="1" ht="15" customHeight="1" x14ac:dyDescent="0.2"/>
    <row r="340" s="445" customFormat="1" ht="15" customHeight="1" x14ac:dyDescent="0.2"/>
    <row r="341" s="445" customFormat="1" ht="15" customHeight="1" x14ac:dyDescent="0.2"/>
    <row r="342" s="445" customFormat="1" ht="15" customHeight="1" x14ac:dyDescent="0.2"/>
    <row r="343" s="445" customFormat="1" ht="15" customHeight="1" x14ac:dyDescent="0.2"/>
    <row r="344" s="445" customFormat="1" ht="15" customHeight="1" x14ac:dyDescent="0.2"/>
    <row r="345" s="445" customFormat="1" ht="15" customHeight="1" x14ac:dyDescent="0.2"/>
    <row r="346" s="445" customFormat="1" ht="15" customHeight="1" x14ac:dyDescent="0.2"/>
    <row r="347" s="445" customFormat="1" ht="15" customHeight="1" x14ac:dyDescent="0.2"/>
    <row r="348" s="445" customFormat="1" ht="15" customHeight="1" x14ac:dyDescent="0.2"/>
    <row r="349" s="445" customFormat="1" ht="15" customHeight="1" x14ac:dyDescent="0.2"/>
    <row r="350" s="445" customFormat="1" ht="15" customHeight="1" x14ac:dyDescent="0.2"/>
    <row r="351" s="445" customFormat="1" ht="15" customHeight="1" x14ac:dyDescent="0.2"/>
    <row r="352" s="445" customFormat="1" ht="15" customHeight="1" x14ac:dyDescent="0.2"/>
    <row r="353" s="445" customFormat="1" ht="15" customHeight="1" x14ac:dyDescent="0.2"/>
    <row r="354" s="445" customFormat="1" ht="15" customHeight="1" x14ac:dyDescent="0.2"/>
    <row r="355" s="445" customFormat="1" ht="15" customHeight="1" x14ac:dyDescent="0.2"/>
    <row r="356" s="445" customFormat="1" ht="15" customHeight="1" x14ac:dyDescent="0.2"/>
    <row r="357" s="445" customFormat="1" ht="15" customHeight="1" x14ac:dyDescent="0.2"/>
    <row r="358" s="445" customFormat="1" ht="15" customHeight="1" x14ac:dyDescent="0.2"/>
    <row r="359" s="445" customFormat="1" ht="15" customHeight="1" x14ac:dyDescent="0.2"/>
    <row r="360" s="445" customFormat="1" ht="15" customHeight="1" x14ac:dyDescent="0.2"/>
    <row r="361" s="445" customFormat="1" ht="15" customHeight="1" x14ac:dyDescent="0.2"/>
    <row r="362" s="445" customFormat="1" ht="15" customHeight="1" x14ac:dyDescent="0.2"/>
    <row r="363" s="445" customFormat="1" ht="15" customHeight="1" x14ac:dyDescent="0.2"/>
    <row r="364" s="445" customFormat="1" ht="15" customHeight="1" x14ac:dyDescent="0.2"/>
    <row r="365" s="445" customFormat="1" ht="15" customHeight="1" x14ac:dyDescent="0.2"/>
    <row r="366" s="445" customFormat="1" ht="15" customHeight="1" x14ac:dyDescent="0.2"/>
    <row r="367" s="445" customFormat="1" ht="15" customHeight="1" x14ac:dyDescent="0.2"/>
    <row r="368" s="445" customFormat="1" ht="15" customHeight="1" x14ac:dyDescent="0.2"/>
    <row r="369" s="445" customFormat="1" ht="15" customHeight="1" x14ac:dyDescent="0.2"/>
    <row r="370" s="445" customFormat="1" ht="15" customHeight="1" x14ac:dyDescent="0.2"/>
    <row r="371" s="445" customFormat="1" ht="15" customHeight="1" x14ac:dyDescent="0.2"/>
    <row r="372" s="445" customFormat="1" ht="15" customHeight="1" x14ac:dyDescent="0.2"/>
    <row r="373" s="445" customFormat="1" ht="15" customHeight="1" x14ac:dyDescent="0.2"/>
    <row r="374" s="445" customFormat="1" ht="15" customHeight="1" x14ac:dyDescent="0.2"/>
    <row r="375" s="445" customFormat="1" ht="15" customHeight="1" x14ac:dyDescent="0.2"/>
    <row r="376" s="445" customFormat="1" ht="15" customHeight="1" x14ac:dyDescent="0.2"/>
    <row r="377" s="445" customFormat="1" ht="15" customHeight="1" x14ac:dyDescent="0.2"/>
    <row r="378" s="445" customFormat="1" ht="15" customHeight="1" x14ac:dyDescent="0.2"/>
    <row r="379" s="445" customFormat="1" ht="15" customHeight="1" x14ac:dyDescent="0.2"/>
    <row r="380" s="445" customFormat="1" ht="15" customHeight="1" x14ac:dyDescent="0.2"/>
    <row r="381" s="445" customFormat="1" ht="15" customHeight="1" x14ac:dyDescent="0.2"/>
    <row r="382" s="445" customFormat="1" ht="15" customHeight="1" x14ac:dyDescent="0.2"/>
    <row r="383" s="445" customFormat="1" ht="15" customHeight="1" x14ac:dyDescent="0.2"/>
    <row r="384" s="445" customFormat="1" ht="15" customHeight="1" x14ac:dyDescent="0.2"/>
    <row r="385" s="445" customFormat="1" ht="15" customHeight="1" x14ac:dyDescent="0.2"/>
    <row r="386" s="445" customFormat="1" ht="15" customHeight="1" x14ac:dyDescent="0.2"/>
    <row r="387" s="445" customFormat="1" ht="15" customHeight="1" x14ac:dyDescent="0.2"/>
    <row r="388" s="445" customFormat="1" ht="15" customHeight="1" x14ac:dyDescent="0.2"/>
    <row r="389" s="445" customFormat="1" ht="15" customHeight="1" x14ac:dyDescent="0.2"/>
    <row r="390" s="445" customFormat="1" ht="15" customHeight="1" x14ac:dyDescent="0.2"/>
    <row r="391" s="445" customFormat="1" ht="15" customHeight="1" x14ac:dyDescent="0.2"/>
    <row r="392" s="445" customFormat="1" ht="15" customHeight="1" x14ac:dyDescent="0.2"/>
    <row r="393" s="445" customFormat="1" ht="15" customHeight="1" x14ac:dyDescent="0.2"/>
    <row r="394" s="445" customFormat="1" ht="15" customHeight="1" x14ac:dyDescent="0.2"/>
    <row r="395" s="445" customFormat="1" ht="15" customHeight="1" x14ac:dyDescent="0.2"/>
    <row r="396" s="445" customFormat="1" ht="15" customHeight="1" x14ac:dyDescent="0.2"/>
    <row r="397" s="445" customFormat="1" ht="15" customHeight="1" x14ac:dyDescent="0.2"/>
    <row r="398" s="445" customFormat="1" ht="15" customHeight="1" x14ac:dyDescent="0.2"/>
    <row r="399" s="445" customFormat="1" ht="15" customHeight="1" x14ac:dyDescent="0.2"/>
    <row r="400" s="445" customFormat="1" ht="15" customHeight="1" x14ac:dyDescent="0.2"/>
    <row r="401" s="445" customFormat="1" ht="15" customHeight="1" x14ac:dyDescent="0.2"/>
    <row r="402" s="445" customFormat="1" ht="15" customHeight="1" x14ac:dyDescent="0.2"/>
    <row r="403" s="445" customFormat="1" ht="15" customHeight="1" x14ac:dyDescent="0.2"/>
    <row r="404" s="445" customFormat="1" ht="15" customHeight="1" x14ac:dyDescent="0.2"/>
    <row r="405" s="445" customFormat="1" ht="15" customHeight="1" x14ac:dyDescent="0.2"/>
    <row r="406" s="445" customFormat="1" ht="15" customHeight="1" x14ac:dyDescent="0.2"/>
    <row r="407" s="445" customFormat="1" ht="15" customHeight="1" x14ac:dyDescent="0.2"/>
    <row r="408" s="445" customFormat="1" ht="15" customHeight="1" x14ac:dyDescent="0.2"/>
    <row r="409" s="445" customFormat="1" ht="15" customHeight="1" x14ac:dyDescent="0.2"/>
    <row r="410" s="445" customFormat="1" ht="15" customHeight="1" x14ac:dyDescent="0.2"/>
    <row r="411" s="445" customFormat="1" ht="15" customHeight="1" x14ac:dyDescent="0.2"/>
    <row r="412" s="445" customFormat="1" ht="15" customHeight="1" x14ac:dyDescent="0.2"/>
    <row r="413" s="445" customFormat="1" ht="15" customHeight="1" x14ac:dyDescent="0.2"/>
    <row r="414" s="445" customFormat="1" ht="15" customHeight="1" x14ac:dyDescent="0.2"/>
    <row r="415" s="445" customFormat="1" ht="15" customHeight="1" x14ac:dyDescent="0.2"/>
    <row r="416" s="445" customFormat="1" ht="15" customHeight="1" x14ac:dyDescent="0.2"/>
    <row r="417" s="445" customFormat="1" ht="15" customHeight="1" x14ac:dyDescent="0.2"/>
    <row r="418" s="445" customFormat="1" ht="15" customHeight="1" x14ac:dyDescent="0.2"/>
    <row r="419" s="445" customFormat="1" ht="15" customHeight="1" x14ac:dyDescent="0.2"/>
    <row r="420" s="445" customFormat="1" ht="15" customHeight="1" x14ac:dyDescent="0.2"/>
    <row r="421" s="445" customFormat="1" ht="15" customHeight="1" x14ac:dyDescent="0.2"/>
    <row r="422" s="445" customFormat="1" ht="15" customHeight="1" x14ac:dyDescent="0.2"/>
    <row r="423" s="445" customFormat="1" ht="15" customHeight="1" x14ac:dyDescent="0.2"/>
    <row r="424" s="445" customFormat="1" ht="15" customHeight="1" x14ac:dyDescent="0.2"/>
    <row r="425" s="445" customFormat="1" ht="15" customHeight="1" x14ac:dyDescent="0.2"/>
    <row r="426" s="445" customFormat="1" ht="15" customHeight="1" x14ac:dyDescent="0.2"/>
    <row r="427" s="445" customFormat="1" ht="15" customHeight="1" x14ac:dyDescent="0.2"/>
    <row r="428" s="445" customFormat="1" ht="15" customHeight="1" x14ac:dyDescent="0.2"/>
    <row r="429" s="445" customFormat="1" ht="15" customHeight="1" x14ac:dyDescent="0.2"/>
    <row r="430" s="445" customFormat="1" ht="15" customHeight="1" x14ac:dyDescent="0.2"/>
    <row r="431" s="445" customFormat="1" ht="15" customHeight="1" x14ac:dyDescent="0.2"/>
    <row r="432" s="445" customFormat="1" ht="15" customHeight="1" x14ac:dyDescent="0.2"/>
    <row r="433" s="445" customFormat="1" ht="15" customHeight="1" x14ac:dyDescent="0.2"/>
    <row r="434" s="445" customFormat="1" ht="15" customHeight="1" x14ac:dyDescent="0.2"/>
    <row r="435" s="445" customFormat="1" ht="15" customHeight="1" x14ac:dyDescent="0.2"/>
    <row r="436" s="445" customFormat="1" ht="15" customHeight="1" x14ac:dyDescent="0.2"/>
    <row r="437" s="445" customFormat="1" ht="15" customHeight="1" x14ac:dyDescent="0.2"/>
    <row r="438" s="445" customFormat="1" ht="15" customHeight="1" x14ac:dyDescent="0.2"/>
    <row r="439" s="445" customFormat="1" ht="15" customHeight="1" x14ac:dyDescent="0.2"/>
    <row r="440" s="445" customFormat="1" ht="15" customHeight="1" x14ac:dyDescent="0.2"/>
    <row r="441" s="445" customFormat="1" ht="15" customHeight="1" x14ac:dyDescent="0.2"/>
    <row r="442" s="445" customFormat="1" ht="15" customHeight="1" x14ac:dyDescent="0.2"/>
    <row r="443" s="445" customFormat="1" ht="15" customHeight="1" x14ac:dyDescent="0.2"/>
    <row r="444" s="445" customFormat="1" ht="15" customHeight="1" x14ac:dyDescent="0.2"/>
    <row r="445" s="445" customFormat="1" ht="15" customHeight="1" x14ac:dyDescent="0.2"/>
    <row r="446" s="445" customFormat="1" ht="15" customHeight="1" x14ac:dyDescent="0.2"/>
    <row r="447" s="445" customFormat="1" ht="15" customHeight="1" x14ac:dyDescent="0.2"/>
    <row r="448" s="445" customFormat="1" ht="15" customHeight="1" x14ac:dyDescent="0.2"/>
    <row r="449" s="445" customFormat="1" ht="15" customHeight="1" x14ac:dyDescent="0.2"/>
    <row r="450" s="445" customFormat="1" ht="15" customHeight="1" x14ac:dyDescent="0.2"/>
    <row r="451" s="445" customFormat="1" ht="15" customHeight="1" x14ac:dyDescent="0.2"/>
    <row r="452" s="445" customFormat="1" ht="15" customHeight="1" x14ac:dyDescent="0.2"/>
    <row r="453" s="445" customFormat="1" ht="15" customHeight="1" x14ac:dyDescent="0.2"/>
    <row r="454" s="445" customFormat="1" ht="15" customHeight="1" x14ac:dyDescent="0.2"/>
    <row r="455" s="445" customFormat="1" ht="15" customHeight="1" x14ac:dyDescent="0.2"/>
    <row r="456" s="445" customFormat="1" ht="15" customHeight="1" x14ac:dyDescent="0.2"/>
    <row r="457" s="445" customFormat="1" ht="15" customHeight="1" x14ac:dyDescent="0.2"/>
    <row r="458" s="445" customFormat="1" ht="15" customHeight="1" x14ac:dyDescent="0.2"/>
    <row r="459" s="445" customFormat="1" ht="15" customHeight="1" x14ac:dyDescent="0.2"/>
    <row r="460" s="445" customFormat="1" ht="15" customHeight="1" x14ac:dyDescent="0.2"/>
    <row r="461" s="445" customFormat="1" ht="15" customHeight="1" x14ac:dyDescent="0.2"/>
    <row r="462" s="445" customFormat="1" ht="15" customHeight="1" x14ac:dyDescent="0.2"/>
    <row r="463" s="445" customFormat="1" ht="15" customHeight="1" x14ac:dyDescent="0.2"/>
    <row r="464" s="445" customFormat="1" ht="15" customHeight="1" x14ac:dyDescent="0.2"/>
    <row r="465" s="445" customFormat="1" ht="15" customHeight="1" x14ac:dyDescent="0.2"/>
    <row r="466" s="445" customFormat="1" ht="15" customHeight="1" x14ac:dyDescent="0.2"/>
    <row r="467" s="445" customFormat="1" ht="15" customHeight="1" x14ac:dyDescent="0.2"/>
    <row r="468" s="445" customFormat="1" ht="15" customHeight="1" x14ac:dyDescent="0.2"/>
    <row r="469" s="445" customFormat="1" ht="15" customHeight="1" x14ac:dyDescent="0.2"/>
    <row r="470" s="445" customFormat="1" ht="15" customHeight="1" x14ac:dyDescent="0.2"/>
    <row r="471" s="445" customFormat="1" ht="15" customHeight="1" x14ac:dyDescent="0.2"/>
    <row r="472" s="445" customFormat="1" ht="15" customHeight="1" x14ac:dyDescent="0.2"/>
    <row r="473" s="445" customFormat="1" ht="15" customHeight="1" x14ac:dyDescent="0.2"/>
    <row r="474" s="445" customFormat="1" ht="15" customHeight="1" x14ac:dyDescent="0.2"/>
    <row r="475" s="445" customFormat="1" ht="15" customHeight="1" x14ac:dyDescent="0.2"/>
    <row r="476" s="445" customFormat="1" ht="15" customHeight="1" x14ac:dyDescent="0.2"/>
    <row r="477" s="445" customFormat="1" ht="15" customHeight="1" x14ac:dyDescent="0.2"/>
    <row r="478" s="445" customFormat="1" ht="15" customHeight="1" x14ac:dyDescent="0.2"/>
    <row r="479" s="445" customFormat="1" ht="15" customHeight="1" x14ac:dyDescent="0.2"/>
    <row r="480" s="445" customFormat="1" ht="15" customHeight="1" x14ac:dyDescent="0.2"/>
    <row r="481" s="445" customFormat="1" ht="15" customHeight="1" x14ac:dyDescent="0.2"/>
    <row r="482" s="445" customFormat="1" ht="15" customHeight="1" x14ac:dyDescent="0.2"/>
    <row r="483" s="445" customFormat="1" ht="15" customHeight="1" x14ac:dyDescent="0.2"/>
    <row r="484" s="445" customFormat="1" ht="15" customHeight="1" x14ac:dyDescent="0.2"/>
    <row r="485" s="445" customFormat="1" ht="15" customHeight="1" x14ac:dyDescent="0.2"/>
    <row r="486" s="445" customFormat="1" ht="15" customHeight="1" x14ac:dyDescent="0.2"/>
    <row r="487" s="445" customFormat="1" ht="15" customHeight="1" x14ac:dyDescent="0.2"/>
    <row r="488" s="445" customFormat="1" ht="15" customHeight="1" x14ac:dyDescent="0.2"/>
    <row r="489" s="445" customFormat="1" ht="15" customHeight="1" x14ac:dyDescent="0.2"/>
    <row r="490" s="445" customFormat="1" ht="15" customHeight="1" x14ac:dyDescent="0.2"/>
    <row r="491" s="445" customFormat="1" ht="15" customHeight="1" x14ac:dyDescent="0.2"/>
    <row r="492" s="445" customFormat="1" ht="15" customHeight="1" x14ac:dyDescent="0.2"/>
    <row r="493" s="445" customFormat="1" ht="15" customHeight="1" x14ac:dyDescent="0.2"/>
    <row r="494" s="445" customFormat="1" ht="15" customHeight="1" x14ac:dyDescent="0.2"/>
    <row r="495" s="445" customFormat="1" ht="15" customHeight="1" x14ac:dyDescent="0.2"/>
    <row r="496" s="445" customFormat="1" ht="15" customHeight="1" x14ac:dyDescent="0.2"/>
    <row r="497" s="445" customFormat="1" ht="15" customHeight="1" x14ac:dyDescent="0.2"/>
    <row r="498" s="445" customFormat="1" ht="15" customHeight="1" x14ac:dyDescent="0.2"/>
    <row r="499" s="445" customFormat="1" ht="15" customHeight="1" x14ac:dyDescent="0.2"/>
    <row r="500" s="445" customFormat="1" ht="15" customHeight="1" x14ac:dyDescent="0.2"/>
    <row r="501" s="445" customFormat="1" ht="15" customHeight="1" x14ac:dyDescent="0.2"/>
    <row r="502" s="445" customFormat="1" ht="15" customHeight="1" x14ac:dyDescent="0.2"/>
    <row r="503" s="445" customFormat="1" ht="15" customHeight="1" x14ac:dyDescent="0.2"/>
    <row r="504" s="445" customFormat="1" ht="15" customHeight="1" x14ac:dyDescent="0.2"/>
    <row r="505" s="445" customFormat="1" ht="15" customHeight="1" x14ac:dyDescent="0.2"/>
    <row r="506" s="445" customFormat="1" ht="15" customHeight="1" x14ac:dyDescent="0.2"/>
    <row r="507" s="445" customFormat="1" ht="15" customHeight="1" x14ac:dyDescent="0.2"/>
    <row r="508" s="445" customFormat="1" ht="15" customHeight="1" x14ac:dyDescent="0.2"/>
    <row r="509" s="445" customFormat="1" ht="15" customHeight="1" x14ac:dyDescent="0.2"/>
    <row r="510" s="445" customFormat="1" ht="15" customHeight="1" x14ac:dyDescent="0.2"/>
    <row r="511" s="445" customFormat="1" ht="15" customHeight="1" x14ac:dyDescent="0.2"/>
    <row r="512" s="445" customFormat="1" ht="15" customHeight="1" x14ac:dyDescent="0.2"/>
    <row r="513" s="445" customFormat="1" ht="15" customHeight="1" x14ac:dyDescent="0.2"/>
    <row r="514" s="445" customFormat="1" ht="15" customHeight="1" x14ac:dyDescent="0.2"/>
    <row r="515" s="445" customFormat="1" ht="15" customHeight="1" x14ac:dyDescent="0.2"/>
    <row r="516" s="445" customFormat="1" ht="15" customHeight="1" x14ac:dyDescent="0.2"/>
    <row r="517" s="445" customFormat="1" ht="15" customHeight="1" x14ac:dyDescent="0.2"/>
    <row r="518" s="445" customFormat="1" ht="15" customHeight="1" x14ac:dyDescent="0.2"/>
    <row r="519" s="445" customFormat="1" ht="15" customHeight="1" x14ac:dyDescent="0.2"/>
    <row r="520" s="445" customFormat="1" ht="15" customHeight="1" x14ac:dyDescent="0.2"/>
    <row r="521" s="445" customFormat="1" ht="15" customHeight="1" x14ac:dyDescent="0.2"/>
    <row r="522" s="445" customFormat="1" ht="15" customHeight="1" x14ac:dyDescent="0.2"/>
    <row r="523" s="445" customFormat="1" ht="15" customHeight="1" x14ac:dyDescent="0.2"/>
    <row r="524" s="445" customFormat="1" ht="15" customHeight="1" x14ac:dyDescent="0.2"/>
    <row r="525" s="445" customFormat="1" ht="15" customHeight="1" x14ac:dyDescent="0.2"/>
    <row r="526" s="445" customFormat="1" ht="15" customHeight="1" x14ac:dyDescent="0.2"/>
    <row r="527" s="445" customFormat="1" ht="15" customHeight="1" x14ac:dyDescent="0.2"/>
    <row r="528" s="445" customFormat="1" ht="15" customHeight="1" x14ac:dyDescent="0.2"/>
    <row r="529" s="445" customFormat="1" ht="15" customHeight="1" x14ac:dyDescent="0.2"/>
    <row r="530" s="445" customFormat="1" ht="15" customHeight="1" x14ac:dyDescent="0.2"/>
    <row r="531" s="445" customFormat="1" ht="15" customHeight="1" x14ac:dyDescent="0.2"/>
    <row r="532" s="445" customFormat="1" ht="15" customHeight="1" x14ac:dyDescent="0.2"/>
    <row r="533" s="445" customFormat="1" ht="15" customHeight="1" x14ac:dyDescent="0.2"/>
    <row r="534" s="445" customFormat="1" ht="15" customHeight="1" x14ac:dyDescent="0.2"/>
    <row r="535" s="445" customFormat="1" ht="15" customHeight="1" x14ac:dyDescent="0.2"/>
    <row r="536" s="445" customFormat="1" ht="15" customHeight="1" x14ac:dyDescent="0.2"/>
    <row r="537" s="445" customFormat="1" ht="15" customHeight="1" x14ac:dyDescent="0.2"/>
    <row r="538" s="445" customFormat="1" ht="15" customHeight="1" x14ac:dyDescent="0.2"/>
    <row r="539" s="445" customFormat="1" ht="15" customHeight="1" x14ac:dyDescent="0.2"/>
    <row r="540" s="445" customFormat="1" ht="15" customHeight="1" x14ac:dyDescent="0.2"/>
    <row r="541" s="445" customFormat="1" ht="15" customHeight="1" x14ac:dyDescent="0.2"/>
    <row r="542" s="445" customFormat="1" ht="15" customHeight="1" x14ac:dyDescent="0.2"/>
    <row r="543" s="445" customFormat="1" ht="15" customHeight="1" x14ac:dyDescent="0.2"/>
    <row r="544" s="445" customFormat="1" ht="15" customHeight="1" x14ac:dyDescent="0.2"/>
    <row r="545" s="445" customFormat="1" ht="15" customHeight="1" x14ac:dyDescent="0.2"/>
    <row r="546" s="445" customFormat="1" ht="15" customHeight="1" x14ac:dyDescent="0.2"/>
    <row r="547" s="445" customFormat="1" ht="15" customHeight="1" x14ac:dyDescent="0.2"/>
    <row r="548" s="445" customFormat="1" ht="15" customHeight="1" x14ac:dyDescent="0.2"/>
    <row r="549" s="445" customFormat="1" ht="15" customHeight="1" x14ac:dyDescent="0.2"/>
    <row r="550" s="445" customFormat="1" ht="15" customHeight="1" x14ac:dyDescent="0.2"/>
    <row r="551" s="445" customFormat="1" ht="15" customHeight="1" x14ac:dyDescent="0.2"/>
    <row r="552" s="445" customFormat="1" ht="15" customHeight="1" x14ac:dyDescent="0.2"/>
    <row r="553" s="445" customFormat="1" ht="15" customHeight="1" x14ac:dyDescent="0.2"/>
    <row r="554" s="445" customFormat="1" ht="15" customHeight="1" x14ac:dyDescent="0.2"/>
    <row r="555" s="445" customFormat="1" ht="15" customHeight="1" x14ac:dyDescent="0.2"/>
    <row r="556" s="445" customFormat="1" ht="15" customHeight="1" x14ac:dyDescent="0.2"/>
    <row r="557" s="445" customFormat="1" ht="15" customHeight="1" x14ac:dyDescent="0.2"/>
    <row r="558" s="445" customFormat="1" ht="15" customHeight="1" x14ac:dyDescent="0.2"/>
    <row r="559" s="445" customFormat="1" ht="15" customHeight="1" x14ac:dyDescent="0.2"/>
    <row r="560" s="445" customFormat="1" ht="15" customHeight="1" x14ac:dyDescent="0.2"/>
    <row r="561" s="445" customFormat="1" ht="15" customHeight="1" x14ac:dyDescent="0.2"/>
    <row r="562" s="445" customFormat="1" ht="15" customHeight="1" x14ac:dyDescent="0.2"/>
    <row r="563" s="445" customFormat="1" ht="15" customHeight="1" x14ac:dyDescent="0.2"/>
    <row r="564" s="445" customFormat="1" ht="15" customHeight="1" x14ac:dyDescent="0.2"/>
    <row r="565" s="445" customFormat="1" ht="15" customHeight="1" x14ac:dyDescent="0.2"/>
    <row r="566" s="445" customFormat="1" ht="15" customHeight="1" x14ac:dyDescent="0.2"/>
    <row r="567" s="445" customFormat="1" ht="15" customHeight="1" x14ac:dyDescent="0.2"/>
    <row r="568" s="445" customFormat="1" ht="15" customHeight="1" x14ac:dyDescent="0.2"/>
    <row r="569" s="445" customFormat="1" ht="15" customHeight="1" x14ac:dyDescent="0.2"/>
    <row r="570" s="445" customFormat="1" ht="15" customHeight="1" x14ac:dyDescent="0.2"/>
    <row r="571" s="445" customFormat="1" ht="15" customHeight="1" x14ac:dyDescent="0.2"/>
    <row r="572" s="445" customFormat="1" ht="15" customHeight="1" x14ac:dyDescent="0.2"/>
    <row r="573" s="445" customFormat="1" ht="15" customHeight="1" x14ac:dyDescent="0.2"/>
    <row r="574" s="445" customFormat="1" ht="15" customHeight="1" x14ac:dyDescent="0.2"/>
    <row r="575" s="445" customFormat="1" ht="15" customHeight="1" x14ac:dyDescent="0.2"/>
    <row r="576" s="445" customFormat="1" ht="15" customHeight="1" x14ac:dyDescent="0.2"/>
    <row r="577" s="445" customFormat="1" ht="15" customHeight="1" x14ac:dyDescent="0.2"/>
    <row r="578" s="445" customFormat="1" ht="15" customHeight="1" x14ac:dyDescent="0.2"/>
    <row r="579" s="445" customFormat="1" ht="15" customHeight="1" x14ac:dyDescent="0.2"/>
    <row r="580" s="445" customFormat="1" ht="15" customHeight="1" x14ac:dyDescent="0.2"/>
    <row r="581" s="445" customFormat="1" ht="15" customHeight="1" x14ac:dyDescent="0.2"/>
    <row r="582" s="445" customFormat="1" ht="15" customHeight="1" x14ac:dyDescent="0.2"/>
    <row r="583" s="445" customFormat="1" ht="15" customHeight="1" x14ac:dyDescent="0.2"/>
    <row r="584" s="445" customFormat="1" ht="15" customHeight="1" x14ac:dyDescent="0.2"/>
    <row r="585" s="445" customFormat="1" ht="15" customHeight="1" x14ac:dyDescent="0.2"/>
    <row r="586" s="445" customFormat="1" ht="15" customHeight="1" x14ac:dyDescent="0.2"/>
    <row r="587" s="445" customFormat="1" ht="15" customHeight="1" x14ac:dyDescent="0.2"/>
    <row r="588" s="445" customFormat="1" ht="15" customHeight="1" x14ac:dyDescent="0.2"/>
    <row r="589" s="445" customFormat="1" ht="15" customHeight="1" x14ac:dyDescent="0.2"/>
    <row r="590" s="445" customFormat="1" ht="15" customHeight="1" x14ac:dyDescent="0.2"/>
    <row r="591" s="445" customFormat="1" ht="15" customHeight="1" x14ac:dyDescent="0.2"/>
    <row r="592" s="445" customFormat="1" ht="15" customHeight="1" x14ac:dyDescent="0.2"/>
    <row r="593" s="445" customFormat="1" ht="15" customHeight="1" x14ac:dyDescent="0.2"/>
    <row r="594" s="445" customFormat="1" ht="15" customHeight="1" x14ac:dyDescent="0.2"/>
    <row r="595" s="445" customFormat="1" ht="15" customHeight="1" x14ac:dyDescent="0.2"/>
    <row r="596" s="445" customFormat="1" ht="15" customHeight="1" x14ac:dyDescent="0.2"/>
    <row r="597" s="445" customFormat="1" ht="15" customHeight="1" x14ac:dyDescent="0.2"/>
    <row r="598" s="445" customFormat="1" ht="15" customHeight="1" x14ac:dyDescent="0.2"/>
    <row r="599" s="445" customFormat="1" ht="15" customHeight="1" x14ac:dyDescent="0.2"/>
    <row r="600" s="445" customFormat="1" ht="15" customHeight="1" x14ac:dyDescent="0.2"/>
    <row r="601" s="445" customFormat="1" ht="15" customHeight="1" x14ac:dyDescent="0.2"/>
    <row r="602" s="445" customFormat="1" ht="15" customHeight="1" x14ac:dyDescent="0.2"/>
    <row r="603" s="445" customFormat="1" ht="15" customHeight="1" x14ac:dyDescent="0.2"/>
    <row r="604" s="445" customFormat="1" ht="15" customHeight="1" x14ac:dyDescent="0.2"/>
    <row r="605" s="445" customFormat="1" ht="15" customHeight="1" x14ac:dyDescent="0.2"/>
    <row r="606" s="445" customFormat="1" ht="15" customHeight="1" x14ac:dyDescent="0.2"/>
    <row r="607" s="445" customFormat="1" ht="15" customHeight="1" x14ac:dyDescent="0.2"/>
    <row r="608" s="445" customFormat="1" ht="15" customHeight="1" x14ac:dyDescent="0.2"/>
    <row r="609" s="445" customFormat="1" ht="15" customHeight="1" x14ac:dyDescent="0.2"/>
    <row r="610" s="445" customFormat="1" ht="15" customHeight="1" x14ac:dyDescent="0.2"/>
    <row r="611" s="445" customFormat="1" ht="15" customHeight="1" x14ac:dyDescent="0.2"/>
    <row r="612" s="445" customFormat="1" ht="15" customHeight="1" x14ac:dyDescent="0.2"/>
    <row r="613" s="445" customFormat="1" ht="15" customHeight="1" x14ac:dyDescent="0.2"/>
    <row r="614" s="445" customFormat="1" ht="15" customHeight="1" x14ac:dyDescent="0.2"/>
    <row r="615" s="445" customFormat="1" ht="15" customHeight="1" x14ac:dyDescent="0.2"/>
    <row r="616" s="445" customFormat="1" ht="15" customHeight="1" x14ac:dyDescent="0.2"/>
    <row r="617" s="445" customFormat="1" ht="15" customHeight="1" x14ac:dyDescent="0.2"/>
    <row r="618" s="445" customFormat="1" ht="15" customHeight="1" x14ac:dyDescent="0.2"/>
    <row r="619" s="445" customFormat="1" ht="15" customHeight="1" x14ac:dyDescent="0.2"/>
    <row r="620" s="445" customFormat="1" ht="15" customHeight="1" x14ac:dyDescent="0.2"/>
    <row r="621" s="445" customFormat="1" ht="15" customHeight="1" x14ac:dyDescent="0.2"/>
    <row r="622" s="445" customFormat="1" ht="15" customHeight="1" x14ac:dyDescent="0.2"/>
    <row r="623" s="445" customFormat="1" ht="15" customHeight="1" x14ac:dyDescent="0.2"/>
    <row r="624" s="445" customFormat="1" ht="15" customHeight="1" x14ac:dyDescent="0.2"/>
    <row r="625" s="445" customFormat="1" ht="15" customHeight="1" x14ac:dyDescent="0.2"/>
    <row r="626" s="445" customFormat="1" ht="15" customHeight="1" x14ac:dyDescent="0.2"/>
    <row r="627" s="445" customFormat="1" ht="15" customHeight="1" x14ac:dyDescent="0.2"/>
    <row r="628" s="445" customFormat="1" ht="15" customHeight="1" x14ac:dyDescent="0.2"/>
    <row r="629" s="445" customFormat="1" ht="15" customHeight="1" x14ac:dyDescent="0.2"/>
    <row r="630" s="445" customFormat="1" ht="15" customHeight="1" x14ac:dyDescent="0.2"/>
    <row r="631" s="445" customFormat="1" ht="15" customHeight="1" x14ac:dyDescent="0.2"/>
    <row r="632" s="445" customFormat="1" ht="15" customHeight="1" x14ac:dyDescent="0.2"/>
    <row r="633" s="445" customFormat="1" ht="15" customHeight="1" x14ac:dyDescent="0.2"/>
    <row r="634" s="445" customFormat="1" ht="15" customHeight="1" x14ac:dyDescent="0.2"/>
    <row r="635" s="445" customFormat="1" ht="15" customHeight="1" x14ac:dyDescent="0.2"/>
    <row r="636" s="445" customFormat="1" ht="15" customHeight="1" x14ac:dyDescent="0.2"/>
    <row r="637" s="445" customFormat="1" ht="15" customHeight="1" x14ac:dyDescent="0.2"/>
    <row r="638" s="445" customFormat="1" ht="15" customHeight="1" x14ac:dyDescent="0.2"/>
    <row r="639" s="445" customFormat="1" ht="15" customHeight="1" x14ac:dyDescent="0.2"/>
    <row r="640" s="445" customFormat="1" ht="15" customHeight="1" x14ac:dyDescent="0.2"/>
    <row r="641" s="445" customFormat="1" ht="15" customHeight="1" x14ac:dyDescent="0.2"/>
    <row r="642" s="445" customFormat="1" ht="15" customHeight="1" x14ac:dyDescent="0.2"/>
    <row r="643" s="445" customFormat="1" ht="15" customHeight="1" x14ac:dyDescent="0.2"/>
    <row r="644" s="445" customFormat="1" ht="15" customHeight="1" x14ac:dyDescent="0.2"/>
    <row r="645" s="445" customFormat="1" ht="15" customHeight="1" x14ac:dyDescent="0.2"/>
    <row r="646" s="445" customFormat="1" ht="15" customHeight="1" x14ac:dyDescent="0.2"/>
    <row r="647" s="445" customFormat="1" ht="15" customHeight="1" x14ac:dyDescent="0.2"/>
    <row r="648" s="445" customFormat="1" ht="15" customHeight="1" x14ac:dyDescent="0.2"/>
    <row r="649" s="445" customFormat="1" ht="15" customHeight="1" x14ac:dyDescent="0.2"/>
    <row r="650" s="445" customFormat="1" ht="15" customHeight="1" x14ac:dyDescent="0.2"/>
    <row r="651" s="445" customFormat="1" ht="15" customHeight="1" x14ac:dyDescent="0.2"/>
    <row r="652" s="445" customFormat="1" ht="15" customHeight="1" x14ac:dyDescent="0.2"/>
    <row r="653" s="445" customFormat="1" ht="15" customHeight="1" x14ac:dyDescent="0.2"/>
    <row r="654" s="445" customFormat="1" ht="15" customHeight="1" x14ac:dyDescent="0.2"/>
    <row r="655" s="445" customFormat="1" ht="15" customHeight="1" x14ac:dyDescent="0.2"/>
    <row r="656" s="445" customFormat="1" ht="15" customHeight="1" x14ac:dyDescent="0.2"/>
    <row r="657" s="445" customFormat="1" ht="15" customHeight="1" x14ac:dyDescent="0.2"/>
    <row r="658" s="445" customFormat="1" ht="15" customHeight="1" x14ac:dyDescent="0.2"/>
    <row r="659" s="445" customFormat="1" ht="15" customHeight="1" x14ac:dyDescent="0.2"/>
    <row r="660" s="445" customFormat="1" ht="15" customHeight="1" x14ac:dyDescent="0.2"/>
    <row r="661" s="445" customFormat="1" ht="15" customHeight="1" x14ac:dyDescent="0.2"/>
    <row r="662" s="445" customFormat="1" ht="15" customHeight="1" x14ac:dyDescent="0.2"/>
    <row r="663" s="445" customFormat="1" ht="15" customHeight="1" x14ac:dyDescent="0.2"/>
    <row r="664" s="445" customFormat="1" ht="15" customHeight="1" x14ac:dyDescent="0.2"/>
    <row r="665" s="445" customFormat="1" ht="15" customHeight="1" x14ac:dyDescent="0.2"/>
    <row r="666" s="445" customFormat="1" ht="15" customHeight="1" x14ac:dyDescent="0.2"/>
    <row r="667" s="445" customFormat="1" ht="15" customHeight="1" x14ac:dyDescent="0.2"/>
    <row r="668" s="445" customFormat="1" ht="15" customHeight="1" x14ac:dyDescent="0.2"/>
    <row r="669" s="445" customFormat="1" ht="15" customHeight="1" x14ac:dyDescent="0.2"/>
    <row r="670" s="445" customFormat="1" ht="15" customHeight="1" x14ac:dyDescent="0.2"/>
    <row r="671" s="445" customFormat="1" ht="15" customHeight="1" x14ac:dyDescent="0.2"/>
    <row r="672" s="445" customFormat="1" ht="15" customHeight="1" x14ac:dyDescent="0.2"/>
    <row r="673" s="445" customFormat="1" ht="15" customHeight="1" x14ac:dyDescent="0.2"/>
    <row r="674" s="445" customFormat="1" ht="15" customHeight="1" x14ac:dyDescent="0.2"/>
    <row r="675" s="445" customFormat="1" ht="15" customHeight="1" x14ac:dyDescent="0.2"/>
    <row r="676" s="445" customFormat="1" ht="15" customHeight="1" x14ac:dyDescent="0.2"/>
    <row r="677" s="445" customFormat="1" ht="15" customHeight="1" x14ac:dyDescent="0.2"/>
    <row r="678" s="445" customFormat="1" ht="15" customHeight="1" x14ac:dyDescent="0.2"/>
    <row r="679" s="445" customFormat="1" ht="15" customHeight="1" x14ac:dyDescent="0.2"/>
    <row r="680" s="445" customFormat="1" ht="15" customHeight="1" x14ac:dyDescent="0.2"/>
    <row r="681" s="445" customFormat="1" ht="15" customHeight="1" x14ac:dyDescent="0.2"/>
    <row r="682" s="445" customFormat="1" ht="15" customHeight="1" x14ac:dyDescent="0.2"/>
    <row r="683" s="445" customFormat="1" ht="15" customHeight="1" x14ac:dyDescent="0.2"/>
    <row r="684" s="445" customFormat="1" ht="15" customHeight="1" x14ac:dyDescent="0.2"/>
    <row r="685" s="445" customFormat="1" ht="15" customHeight="1" x14ac:dyDescent="0.2"/>
    <row r="686" s="445" customFormat="1" ht="15" customHeight="1" x14ac:dyDescent="0.2"/>
    <row r="687" s="445" customFormat="1" ht="15" customHeight="1" x14ac:dyDescent="0.2"/>
    <row r="688" s="445" customFormat="1" ht="15" customHeight="1" x14ac:dyDescent="0.2"/>
    <row r="689" s="445" customFormat="1" ht="15" customHeight="1" x14ac:dyDescent="0.2"/>
    <row r="690" s="445" customFormat="1" ht="15" customHeight="1" x14ac:dyDescent="0.2"/>
    <row r="691" s="445" customFormat="1" ht="15" customHeight="1" x14ac:dyDescent="0.2"/>
    <row r="692" s="445" customFormat="1" ht="15" customHeight="1" x14ac:dyDescent="0.2"/>
    <row r="693" s="445" customFormat="1" ht="15" customHeight="1" x14ac:dyDescent="0.2"/>
    <row r="694" s="445" customFormat="1" ht="15" customHeight="1" x14ac:dyDescent="0.2"/>
    <row r="695" s="445" customFormat="1" ht="15" customHeight="1" x14ac:dyDescent="0.2"/>
    <row r="696" s="445" customFormat="1" ht="15" customHeight="1" x14ac:dyDescent="0.2"/>
    <row r="697" s="445" customFormat="1" ht="15" customHeight="1" x14ac:dyDescent="0.2"/>
    <row r="698" s="445" customFormat="1" ht="15" customHeight="1" x14ac:dyDescent="0.2"/>
    <row r="699" s="445" customFormat="1" ht="15" customHeight="1" x14ac:dyDescent="0.2"/>
    <row r="700" s="445" customFormat="1" ht="15" customHeight="1" x14ac:dyDescent="0.2"/>
    <row r="701" s="445" customFormat="1" ht="15" customHeight="1" x14ac:dyDescent="0.2"/>
    <row r="702" s="445" customFormat="1" ht="15" customHeight="1" x14ac:dyDescent="0.2"/>
    <row r="703" s="445" customFormat="1" ht="15" customHeight="1" x14ac:dyDescent="0.2"/>
    <row r="704" s="445" customFormat="1" ht="15" customHeight="1" x14ac:dyDescent="0.2"/>
    <row r="705" s="445" customFormat="1" ht="15" customHeight="1" x14ac:dyDescent="0.2"/>
    <row r="706" s="445" customFormat="1" ht="15" customHeight="1" x14ac:dyDescent="0.2"/>
    <row r="707" s="445" customFormat="1" ht="15" customHeight="1" x14ac:dyDescent="0.2"/>
    <row r="708" s="445" customFormat="1" ht="15" customHeight="1" x14ac:dyDescent="0.2"/>
    <row r="709" s="445" customFormat="1" ht="15" customHeight="1" x14ac:dyDescent="0.2"/>
    <row r="710" s="445" customFormat="1" ht="15" customHeight="1" x14ac:dyDescent="0.2"/>
    <row r="711" s="445" customFormat="1" ht="15" customHeight="1" x14ac:dyDescent="0.2"/>
    <row r="712" s="445" customFormat="1" ht="15" customHeight="1" x14ac:dyDescent="0.2"/>
    <row r="713" s="445" customFormat="1" ht="15" customHeight="1" x14ac:dyDescent="0.2"/>
    <row r="714" s="445" customFormat="1" ht="15" customHeight="1" x14ac:dyDescent="0.2"/>
    <row r="715" s="445" customFormat="1" ht="15" customHeight="1" x14ac:dyDescent="0.2"/>
    <row r="716" s="445" customFormat="1" ht="15" customHeight="1" x14ac:dyDescent="0.2"/>
    <row r="717" s="445" customFormat="1" ht="15" customHeight="1" x14ac:dyDescent="0.2"/>
    <row r="718" s="445" customFormat="1" ht="15" customHeight="1" x14ac:dyDescent="0.2"/>
    <row r="719" s="445" customFormat="1" ht="15" customHeight="1" x14ac:dyDescent="0.2"/>
    <row r="720" s="445" customFormat="1" ht="15" customHeight="1" x14ac:dyDescent="0.2"/>
    <row r="721" s="445" customFormat="1" ht="15" customHeight="1" x14ac:dyDescent="0.2"/>
    <row r="722" s="445" customFormat="1" ht="15" customHeight="1" x14ac:dyDescent="0.2"/>
    <row r="723" s="445" customFormat="1" ht="15" customHeight="1" x14ac:dyDescent="0.2"/>
    <row r="724" s="445" customFormat="1" ht="15" customHeight="1" x14ac:dyDescent="0.2"/>
    <row r="725" s="445" customFormat="1" ht="15" customHeight="1" x14ac:dyDescent="0.2"/>
    <row r="726" s="445" customFormat="1" ht="15" customHeight="1" x14ac:dyDescent="0.2"/>
    <row r="727" s="445" customFormat="1" ht="15" customHeight="1" x14ac:dyDescent="0.2"/>
    <row r="728" s="445" customFormat="1" ht="15" customHeight="1" x14ac:dyDescent="0.2"/>
    <row r="729" s="445" customFormat="1" ht="15" customHeight="1" x14ac:dyDescent="0.2"/>
    <row r="730" s="445" customFormat="1" ht="15" customHeight="1" x14ac:dyDescent="0.2"/>
    <row r="731" s="445" customFormat="1" ht="15" customHeight="1" x14ac:dyDescent="0.2"/>
    <row r="732" s="445" customFormat="1" ht="15" customHeight="1" x14ac:dyDescent="0.2"/>
    <row r="733" s="445" customFormat="1" ht="15" customHeight="1" x14ac:dyDescent="0.2"/>
    <row r="734" s="445" customFormat="1" ht="15" customHeight="1" x14ac:dyDescent="0.2"/>
    <row r="735" s="445" customFormat="1" ht="15" customHeight="1" x14ac:dyDescent="0.2"/>
    <row r="736" s="445" customFormat="1" ht="15" customHeight="1" x14ac:dyDescent="0.2"/>
    <row r="737" s="445" customFormat="1" ht="15" customHeight="1" x14ac:dyDescent="0.2"/>
    <row r="738" s="445" customFormat="1" ht="15" customHeight="1" x14ac:dyDescent="0.2"/>
    <row r="739" s="445" customFormat="1" ht="15" customHeight="1" x14ac:dyDescent="0.2"/>
    <row r="740" s="445" customFormat="1" ht="15" customHeight="1" x14ac:dyDescent="0.2"/>
    <row r="741" s="445" customFormat="1" ht="15" customHeight="1" x14ac:dyDescent="0.2"/>
    <row r="742" s="445" customFormat="1" ht="15" customHeight="1" x14ac:dyDescent="0.2"/>
    <row r="743" s="445" customFormat="1" ht="15" customHeight="1" x14ac:dyDescent="0.2"/>
    <row r="744" s="445" customFormat="1" ht="15" customHeight="1" x14ac:dyDescent="0.2"/>
    <row r="745" s="445" customFormat="1" ht="15" customHeight="1" x14ac:dyDescent="0.2"/>
    <row r="746" s="445" customFormat="1" ht="15" customHeight="1" x14ac:dyDescent="0.2"/>
    <row r="747" s="445" customFormat="1" ht="15" customHeight="1" x14ac:dyDescent="0.2"/>
    <row r="748" s="445" customFormat="1" ht="15" customHeight="1" x14ac:dyDescent="0.2"/>
    <row r="749" s="445" customFormat="1" ht="15" customHeight="1" x14ac:dyDescent="0.2"/>
    <row r="750" s="445" customFormat="1" ht="15" customHeight="1" x14ac:dyDescent="0.2"/>
    <row r="751" s="445" customFormat="1" ht="15" customHeight="1" x14ac:dyDescent="0.2"/>
    <row r="752" s="445" customFormat="1" ht="15" customHeight="1" x14ac:dyDescent="0.2"/>
    <row r="753" s="445" customFormat="1" ht="15" customHeight="1" x14ac:dyDescent="0.2"/>
    <row r="754" s="445" customFormat="1" ht="15" customHeight="1" x14ac:dyDescent="0.2"/>
    <row r="755" s="445" customFormat="1" ht="15" customHeight="1" x14ac:dyDescent="0.2"/>
    <row r="756" s="445" customFormat="1" ht="15" customHeight="1" x14ac:dyDescent="0.2"/>
    <row r="757" s="445" customFormat="1" ht="15" customHeight="1" x14ac:dyDescent="0.2"/>
    <row r="758" s="445" customFormat="1" ht="15" customHeight="1" x14ac:dyDescent="0.2"/>
    <row r="759" s="445" customFormat="1" ht="15" customHeight="1" x14ac:dyDescent="0.2"/>
    <row r="760" s="445" customFormat="1" ht="15" customHeight="1" x14ac:dyDescent="0.2"/>
    <row r="761" s="445" customFormat="1" ht="15" customHeight="1" x14ac:dyDescent="0.2"/>
    <row r="762" s="445" customFormat="1" ht="15" customHeight="1" x14ac:dyDescent="0.2"/>
    <row r="763" s="445" customFormat="1" ht="15" customHeight="1" x14ac:dyDescent="0.2"/>
    <row r="764" s="445" customFormat="1" ht="15" customHeight="1" x14ac:dyDescent="0.2"/>
    <row r="765" s="445" customFormat="1" ht="15" customHeight="1" x14ac:dyDescent="0.2"/>
    <row r="766" s="445" customFormat="1" ht="15" customHeight="1" x14ac:dyDescent="0.2"/>
    <row r="767" s="445" customFormat="1" ht="15" customHeight="1" x14ac:dyDescent="0.2"/>
    <row r="768" s="445" customFormat="1" ht="15" customHeight="1" x14ac:dyDescent="0.2"/>
    <row r="769" s="445" customFormat="1" ht="15" customHeight="1" x14ac:dyDescent="0.2"/>
    <row r="770" s="445" customFormat="1" ht="15" customHeight="1" x14ac:dyDescent="0.2"/>
    <row r="771" s="445" customFormat="1" ht="15" customHeight="1" x14ac:dyDescent="0.2"/>
    <row r="772" s="445" customFormat="1" ht="15" customHeight="1" x14ac:dyDescent="0.2"/>
    <row r="773" s="445" customFormat="1" ht="15" customHeight="1" x14ac:dyDescent="0.2"/>
    <row r="774" s="445" customFormat="1" ht="15" customHeight="1" x14ac:dyDescent="0.2"/>
    <row r="775" s="445" customFormat="1" ht="15" customHeight="1" x14ac:dyDescent="0.2"/>
    <row r="776" s="445" customFormat="1" ht="15" customHeight="1" x14ac:dyDescent="0.2"/>
    <row r="777" s="445" customFormat="1" ht="15" customHeight="1" x14ac:dyDescent="0.2"/>
    <row r="778" s="445" customFormat="1" ht="15" customHeight="1" x14ac:dyDescent="0.2"/>
    <row r="779" s="445" customFormat="1" ht="15" customHeight="1" x14ac:dyDescent="0.2"/>
    <row r="780" s="445" customFormat="1" ht="15" customHeight="1" x14ac:dyDescent="0.2"/>
    <row r="781" s="445" customFormat="1" ht="15" customHeight="1" x14ac:dyDescent="0.2"/>
    <row r="782" s="445" customFormat="1" ht="15" customHeight="1" x14ac:dyDescent="0.2"/>
    <row r="783" s="445" customFormat="1" ht="15" customHeight="1" x14ac:dyDescent="0.2"/>
    <row r="784" s="445" customFormat="1" ht="15" customHeight="1" x14ac:dyDescent="0.2"/>
    <row r="785" s="445" customFormat="1" ht="15" customHeight="1" x14ac:dyDescent="0.2"/>
    <row r="786" s="445" customFormat="1" ht="15" customHeight="1" x14ac:dyDescent="0.2"/>
    <row r="787" s="445" customFormat="1" ht="15" customHeight="1" x14ac:dyDescent="0.2"/>
    <row r="788" s="445" customFormat="1" ht="15" customHeight="1" x14ac:dyDescent="0.2"/>
    <row r="789" s="445" customFormat="1" ht="15" customHeight="1" x14ac:dyDescent="0.2"/>
    <row r="790" s="445" customFormat="1" ht="15" customHeight="1" x14ac:dyDescent="0.2"/>
    <row r="791" s="445" customFormat="1" ht="15" customHeight="1" x14ac:dyDescent="0.2"/>
    <row r="792" s="445" customFormat="1" ht="15" customHeight="1" x14ac:dyDescent="0.2"/>
    <row r="793" s="445" customFormat="1" ht="15" customHeight="1" x14ac:dyDescent="0.2"/>
    <row r="794" s="445" customFormat="1" ht="15" customHeight="1" x14ac:dyDescent="0.2"/>
    <row r="795" s="445" customFormat="1" ht="15" customHeight="1" x14ac:dyDescent="0.2"/>
    <row r="796" s="445" customFormat="1" ht="15" customHeight="1" x14ac:dyDescent="0.2"/>
    <row r="797" s="445" customFormat="1" ht="15" customHeight="1" x14ac:dyDescent="0.2"/>
    <row r="798" s="445" customFormat="1" ht="15" customHeight="1" x14ac:dyDescent="0.2"/>
    <row r="799" s="445" customFormat="1" ht="15" customHeight="1" x14ac:dyDescent="0.2"/>
    <row r="800" s="445" customFormat="1" ht="15" customHeight="1" x14ac:dyDescent="0.2"/>
    <row r="801" s="445" customFormat="1" ht="15" customHeight="1" x14ac:dyDescent="0.2"/>
    <row r="802" s="445" customFormat="1" ht="15" customHeight="1" x14ac:dyDescent="0.2"/>
    <row r="803" s="445" customFormat="1" ht="15" customHeight="1" x14ac:dyDescent="0.2"/>
    <row r="804" s="445" customFormat="1" ht="15" customHeight="1" x14ac:dyDescent="0.2"/>
    <row r="805" s="445" customFormat="1" ht="15" customHeight="1" x14ac:dyDescent="0.2"/>
    <row r="806" s="445" customFormat="1" ht="15" customHeight="1" x14ac:dyDescent="0.2"/>
    <row r="807" s="445" customFormat="1" ht="15" customHeight="1" x14ac:dyDescent="0.2"/>
    <row r="808" s="445" customFormat="1" ht="15" customHeight="1" x14ac:dyDescent="0.2"/>
    <row r="809" s="445" customFormat="1" ht="15" customHeight="1" x14ac:dyDescent="0.2"/>
    <row r="810" s="445" customFormat="1" ht="15" customHeight="1" x14ac:dyDescent="0.2"/>
    <row r="811" s="445" customFormat="1" ht="15" customHeight="1" x14ac:dyDescent="0.2"/>
    <row r="812" s="445" customFormat="1" ht="15" customHeight="1" x14ac:dyDescent="0.2"/>
    <row r="813" s="445" customFormat="1" ht="15" customHeight="1" x14ac:dyDescent="0.2"/>
    <row r="814" s="445" customFormat="1" ht="15" customHeight="1" x14ac:dyDescent="0.2"/>
    <row r="815" s="445" customFormat="1" ht="15" customHeight="1" x14ac:dyDescent="0.2"/>
    <row r="816" s="445" customFormat="1" ht="15" customHeight="1" x14ac:dyDescent="0.2"/>
    <row r="817" s="445" customFormat="1" ht="15" customHeight="1" x14ac:dyDescent="0.2"/>
    <row r="818" s="445" customFormat="1" ht="15" customHeight="1" x14ac:dyDescent="0.2"/>
    <row r="819" s="445" customFormat="1" ht="15" customHeight="1" x14ac:dyDescent="0.2"/>
    <row r="820" s="445" customFormat="1" ht="15" customHeight="1" x14ac:dyDescent="0.2"/>
    <row r="821" s="445" customFormat="1" ht="15" customHeight="1" x14ac:dyDescent="0.2"/>
    <row r="822" s="445" customFormat="1" ht="15" customHeight="1" x14ac:dyDescent="0.2"/>
    <row r="823" s="445" customFormat="1" ht="15" customHeight="1" x14ac:dyDescent="0.2"/>
    <row r="824" s="445" customFormat="1" ht="15" customHeight="1" x14ac:dyDescent="0.2"/>
    <row r="825" s="445" customFormat="1" ht="15" customHeight="1" x14ac:dyDescent="0.2"/>
    <row r="826" s="445" customFormat="1" ht="15" customHeight="1" x14ac:dyDescent="0.2"/>
    <row r="827" s="445" customFormat="1" ht="15" customHeight="1" x14ac:dyDescent="0.2"/>
    <row r="828" s="445" customFormat="1" ht="15" customHeight="1" x14ac:dyDescent="0.2"/>
    <row r="829" s="445" customFormat="1" ht="15" customHeight="1" x14ac:dyDescent="0.2"/>
    <row r="830" s="445" customFormat="1" ht="15" customHeight="1" x14ac:dyDescent="0.2"/>
    <row r="831" s="445" customFormat="1" ht="15" customHeight="1" x14ac:dyDescent="0.2"/>
    <row r="832" s="445" customFormat="1" ht="15" customHeight="1" x14ac:dyDescent="0.2"/>
    <row r="833" s="445" customFormat="1" ht="15" customHeight="1" x14ac:dyDescent="0.2"/>
    <row r="834" s="445" customFormat="1" ht="15" customHeight="1" x14ac:dyDescent="0.2"/>
    <row r="835" s="445" customFormat="1" ht="15" customHeight="1" x14ac:dyDescent="0.2"/>
    <row r="836" s="445" customFormat="1" ht="15" customHeight="1" x14ac:dyDescent="0.2"/>
    <row r="837" s="445" customFormat="1" ht="15" customHeight="1" x14ac:dyDescent="0.2"/>
    <row r="838" s="445" customFormat="1" ht="15" customHeight="1" x14ac:dyDescent="0.2"/>
    <row r="839" s="445" customFormat="1" ht="15" customHeight="1" x14ac:dyDescent="0.2"/>
    <row r="840" s="445" customFormat="1" ht="15" customHeight="1" x14ac:dyDescent="0.2"/>
    <row r="841" s="445" customFormat="1" ht="15" customHeight="1" x14ac:dyDescent="0.2"/>
    <row r="842" s="445" customFormat="1" ht="15" customHeight="1" x14ac:dyDescent="0.2"/>
    <row r="843" s="445" customFormat="1" ht="15" customHeight="1" x14ac:dyDescent="0.2"/>
    <row r="844" s="445" customFormat="1" ht="15" customHeight="1" x14ac:dyDescent="0.2"/>
    <row r="845" s="445" customFormat="1" ht="15" customHeight="1" x14ac:dyDescent="0.2"/>
    <row r="846" s="445" customFormat="1" ht="15" customHeight="1" x14ac:dyDescent="0.2"/>
    <row r="847" s="445" customFormat="1" ht="15" customHeight="1" x14ac:dyDescent="0.2"/>
    <row r="848" s="445" customFormat="1" ht="15" customHeight="1" x14ac:dyDescent="0.2"/>
    <row r="849" s="445" customFormat="1" ht="15" customHeight="1" x14ac:dyDescent="0.2"/>
    <row r="850" s="445" customFormat="1" ht="15" customHeight="1" x14ac:dyDescent="0.2"/>
    <row r="851" s="445" customFormat="1" ht="15" customHeight="1" x14ac:dyDescent="0.2"/>
    <row r="852" s="445" customFormat="1" ht="15" customHeight="1" x14ac:dyDescent="0.2"/>
    <row r="853" s="445" customFormat="1" ht="15" customHeight="1" x14ac:dyDescent="0.2"/>
    <row r="854" s="445" customFormat="1" ht="15" customHeight="1" x14ac:dyDescent="0.2"/>
    <row r="855" s="445" customFormat="1" ht="15" customHeight="1" x14ac:dyDescent="0.2"/>
    <row r="856" s="445" customFormat="1" ht="15" customHeight="1" x14ac:dyDescent="0.2"/>
    <row r="857" s="445" customFormat="1" ht="15" customHeight="1" x14ac:dyDescent="0.2"/>
    <row r="858" s="445" customFormat="1" ht="15" customHeight="1" x14ac:dyDescent="0.2"/>
    <row r="859" s="445" customFormat="1" ht="15" customHeight="1" x14ac:dyDescent="0.2"/>
    <row r="860" s="445" customFormat="1" ht="15" customHeight="1" x14ac:dyDescent="0.2"/>
    <row r="861" s="445" customFormat="1" ht="15" customHeight="1" x14ac:dyDescent="0.2"/>
    <row r="862" s="445" customFormat="1" ht="15" customHeight="1" x14ac:dyDescent="0.2"/>
    <row r="863" s="445" customFormat="1" ht="15" customHeight="1" x14ac:dyDescent="0.2"/>
    <row r="864" s="445" customFormat="1" ht="15" customHeight="1" x14ac:dyDescent="0.2"/>
    <row r="865" s="445" customFormat="1" ht="15" customHeight="1" x14ac:dyDescent="0.2"/>
    <row r="866" s="445" customFormat="1" ht="15" customHeight="1" x14ac:dyDescent="0.2"/>
    <row r="867" s="445" customFormat="1" ht="15" customHeight="1" x14ac:dyDescent="0.2"/>
    <row r="868" s="445" customFormat="1" ht="15" customHeight="1" x14ac:dyDescent="0.2"/>
    <row r="869" s="445" customFormat="1" ht="15" customHeight="1" x14ac:dyDescent="0.2"/>
    <row r="870" s="445" customFormat="1" ht="15" customHeight="1" x14ac:dyDescent="0.2"/>
    <row r="871" s="445" customFormat="1" ht="15" customHeight="1" x14ac:dyDescent="0.2"/>
    <row r="872" s="445" customFormat="1" ht="15" customHeight="1" x14ac:dyDescent="0.2"/>
    <row r="873" s="445" customFormat="1" ht="15" customHeight="1" x14ac:dyDescent="0.2"/>
    <row r="874" s="445" customFormat="1" ht="15" customHeight="1" x14ac:dyDescent="0.2"/>
    <row r="875" s="445" customFormat="1" ht="15" customHeight="1" x14ac:dyDescent="0.2"/>
    <row r="876" s="445" customFormat="1" ht="15" customHeight="1" x14ac:dyDescent="0.2"/>
    <row r="877" s="445" customFormat="1" ht="15" customHeight="1" x14ac:dyDescent="0.2"/>
    <row r="878" s="445" customFormat="1" ht="15" customHeight="1" x14ac:dyDescent="0.2"/>
    <row r="879" s="445" customFormat="1" ht="15" customHeight="1" x14ac:dyDescent="0.2"/>
    <row r="880" s="445" customFormat="1" ht="15" customHeight="1" x14ac:dyDescent="0.2"/>
    <row r="881" s="445" customFormat="1" ht="15" customHeight="1" x14ac:dyDescent="0.2"/>
    <row r="882" s="445" customFormat="1" ht="15" customHeight="1" x14ac:dyDescent="0.2"/>
    <row r="883" s="445" customFormat="1" ht="15" customHeight="1" x14ac:dyDescent="0.2"/>
    <row r="884" s="445" customFormat="1" ht="15" customHeight="1" x14ac:dyDescent="0.2"/>
    <row r="885" s="445" customFormat="1" ht="15" customHeight="1" x14ac:dyDescent="0.2"/>
    <row r="886" s="445" customFormat="1" ht="15" customHeight="1" x14ac:dyDescent="0.2"/>
    <row r="887" s="445" customFormat="1" ht="15" customHeight="1" x14ac:dyDescent="0.2"/>
    <row r="888" s="445" customFormat="1" ht="15" customHeight="1" x14ac:dyDescent="0.2"/>
    <row r="889" s="445" customFormat="1" ht="15" customHeight="1" x14ac:dyDescent="0.2"/>
    <row r="890" s="445" customFormat="1" ht="15" customHeight="1" x14ac:dyDescent="0.2"/>
    <row r="891" s="445" customFormat="1" ht="15" customHeight="1" x14ac:dyDescent="0.2"/>
    <row r="892" s="445" customFormat="1" ht="15" customHeight="1" x14ac:dyDescent="0.2"/>
    <row r="893" s="445" customFormat="1" ht="15" customHeight="1" x14ac:dyDescent="0.2"/>
    <row r="894" s="445" customFormat="1" ht="15" customHeight="1" x14ac:dyDescent="0.2"/>
    <row r="895" s="445" customFormat="1" ht="15" customHeight="1" x14ac:dyDescent="0.2"/>
    <row r="896" s="445" customFormat="1" ht="15" customHeight="1" x14ac:dyDescent="0.2"/>
    <row r="897" s="445" customFormat="1" ht="15" customHeight="1" x14ac:dyDescent="0.2"/>
    <row r="898" s="445" customFormat="1" ht="15" customHeight="1" x14ac:dyDescent="0.2"/>
    <row r="899" s="445" customFormat="1" ht="15" customHeight="1" x14ac:dyDescent="0.2"/>
    <row r="900" s="445" customFormat="1" ht="15" customHeight="1" x14ac:dyDescent="0.2"/>
    <row r="901" s="445" customFormat="1" ht="15" customHeight="1" x14ac:dyDescent="0.2"/>
    <row r="902" s="445" customFormat="1" ht="15" customHeight="1" x14ac:dyDescent="0.2"/>
    <row r="903" s="445" customFormat="1" ht="15" customHeight="1" x14ac:dyDescent="0.2"/>
    <row r="904" s="445" customFormat="1" ht="15" customHeight="1" x14ac:dyDescent="0.2"/>
    <row r="905" s="445" customFormat="1" ht="15" customHeight="1" x14ac:dyDescent="0.2"/>
    <row r="906" s="445" customFormat="1" ht="15" customHeight="1" x14ac:dyDescent="0.2"/>
    <row r="907" s="445" customFormat="1" ht="15" customHeight="1" x14ac:dyDescent="0.2"/>
    <row r="908" s="445" customFormat="1" ht="15" customHeight="1" x14ac:dyDescent="0.2"/>
    <row r="909" s="445" customFormat="1" ht="15" customHeight="1" x14ac:dyDescent="0.2"/>
    <row r="910" s="445" customFormat="1" ht="15" customHeight="1" x14ac:dyDescent="0.2"/>
    <row r="911" s="445" customFormat="1" ht="15" customHeight="1" x14ac:dyDescent="0.2"/>
    <row r="912" s="445" customFormat="1" ht="15" customHeight="1" x14ac:dyDescent="0.2"/>
    <row r="913" s="445" customFormat="1" ht="15" customHeight="1" x14ac:dyDescent="0.2"/>
    <row r="914" s="445" customFormat="1" ht="15" customHeight="1" x14ac:dyDescent="0.2"/>
    <row r="915" s="445" customFormat="1" ht="15" customHeight="1" x14ac:dyDescent="0.2"/>
    <row r="916" s="445" customFormat="1" ht="15" customHeight="1" x14ac:dyDescent="0.2"/>
    <row r="917" s="445" customFormat="1" ht="15" customHeight="1" x14ac:dyDescent="0.2"/>
    <row r="918" s="445" customFormat="1" ht="15" customHeight="1" x14ac:dyDescent="0.2"/>
    <row r="919" s="445" customFormat="1" ht="15" customHeight="1" x14ac:dyDescent="0.2"/>
    <row r="920" s="445" customFormat="1" ht="15" customHeight="1" x14ac:dyDescent="0.2"/>
    <row r="921" s="445" customFormat="1" ht="15" customHeight="1" x14ac:dyDescent="0.2"/>
    <row r="922" s="445" customFormat="1" ht="15" customHeight="1" x14ac:dyDescent="0.2"/>
    <row r="923" s="445" customFormat="1" ht="15" customHeight="1" x14ac:dyDescent="0.2"/>
    <row r="924" s="445" customFormat="1" ht="15" customHeight="1" x14ac:dyDescent="0.2"/>
    <row r="925" s="445" customFormat="1" ht="15" customHeight="1" x14ac:dyDescent="0.2"/>
    <row r="926" s="445" customFormat="1" ht="15" customHeight="1" x14ac:dyDescent="0.2"/>
    <row r="927" s="445" customFormat="1" ht="15" customHeight="1" x14ac:dyDescent="0.2"/>
    <row r="928" s="445" customFormat="1" ht="15" customHeight="1" x14ac:dyDescent="0.2"/>
    <row r="929" s="445" customFormat="1" ht="15" customHeight="1" x14ac:dyDescent="0.2"/>
    <row r="930" s="445" customFormat="1" ht="15" customHeight="1" x14ac:dyDescent="0.2"/>
    <row r="931" s="445" customFormat="1" ht="15" customHeight="1" x14ac:dyDescent="0.2"/>
    <row r="932" s="445" customFormat="1" ht="15" customHeight="1" x14ac:dyDescent="0.2"/>
    <row r="933" s="445" customFormat="1" ht="15" customHeight="1" x14ac:dyDescent="0.2"/>
    <row r="934" s="445" customFormat="1" ht="15" customHeight="1" x14ac:dyDescent="0.2"/>
    <row r="935" s="445" customFormat="1" ht="15" customHeight="1" x14ac:dyDescent="0.2"/>
    <row r="936" s="445" customFormat="1" ht="15" customHeight="1" x14ac:dyDescent="0.2"/>
    <row r="937" s="445" customFormat="1" ht="15" customHeight="1" x14ac:dyDescent="0.2"/>
    <row r="938" s="445" customFormat="1" ht="15" customHeight="1" x14ac:dyDescent="0.2"/>
    <row r="939" s="445" customFormat="1" ht="15" customHeight="1" x14ac:dyDescent="0.2"/>
    <row r="940" s="445" customFormat="1" ht="15" customHeight="1" x14ac:dyDescent="0.2"/>
    <row r="941" s="445" customFormat="1" ht="15" customHeight="1" x14ac:dyDescent="0.2"/>
    <row r="942" s="445" customFormat="1" ht="15" customHeight="1" x14ac:dyDescent="0.2"/>
    <row r="943" s="445" customFormat="1" ht="15" customHeight="1" x14ac:dyDescent="0.2"/>
    <row r="944" s="445" customFormat="1" ht="15" customHeight="1" x14ac:dyDescent="0.2"/>
    <row r="945" s="445" customFormat="1" ht="15" customHeight="1" x14ac:dyDescent="0.2"/>
    <row r="946" s="445" customFormat="1" ht="15" customHeight="1" x14ac:dyDescent="0.2"/>
    <row r="947" s="445" customFormat="1" ht="15" customHeight="1" x14ac:dyDescent="0.2"/>
    <row r="948" s="445" customFormat="1" ht="15" customHeight="1" x14ac:dyDescent="0.2"/>
    <row r="949" s="445" customFormat="1" ht="15" customHeight="1" x14ac:dyDescent="0.2"/>
    <row r="950" s="445" customFormat="1" ht="15" customHeight="1" x14ac:dyDescent="0.2"/>
    <row r="951" s="445" customFormat="1" ht="15" customHeight="1" x14ac:dyDescent="0.2"/>
    <row r="952" s="445" customFormat="1" ht="15" customHeight="1" x14ac:dyDescent="0.2"/>
    <row r="953" s="445" customFormat="1" ht="15" customHeight="1" x14ac:dyDescent="0.2"/>
    <row r="954" s="445" customFormat="1" ht="15" customHeight="1" x14ac:dyDescent="0.2"/>
    <row r="955" s="445" customFormat="1" ht="15" customHeight="1" x14ac:dyDescent="0.2"/>
    <row r="956" s="445" customFormat="1" ht="15" customHeight="1" x14ac:dyDescent="0.2"/>
    <row r="957" s="445" customFormat="1" ht="15" customHeight="1" x14ac:dyDescent="0.2"/>
    <row r="958" s="445" customFormat="1" ht="15" customHeight="1" x14ac:dyDescent="0.2"/>
    <row r="959" s="445" customFormat="1" ht="15" customHeight="1" x14ac:dyDescent="0.2"/>
    <row r="960" s="445" customFormat="1" ht="15" customHeight="1" x14ac:dyDescent="0.2"/>
    <row r="961" s="445" customFormat="1" ht="15" customHeight="1" x14ac:dyDescent="0.2"/>
    <row r="962" s="445" customFormat="1" ht="15" customHeight="1" x14ac:dyDescent="0.2"/>
    <row r="963" s="445" customFormat="1" ht="15" customHeight="1" x14ac:dyDescent="0.2"/>
    <row r="964" s="445" customFormat="1" ht="15" customHeight="1" x14ac:dyDescent="0.2"/>
    <row r="965" s="445" customFormat="1" ht="15" customHeight="1" x14ac:dyDescent="0.2"/>
    <row r="966" s="445" customFormat="1" ht="15" customHeight="1" x14ac:dyDescent="0.2"/>
    <row r="967" s="445" customFormat="1" ht="15" customHeight="1" x14ac:dyDescent="0.2"/>
    <row r="968" s="445" customFormat="1" ht="15" customHeight="1" x14ac:dyDescent="0.2"/>
    <row r="969" s="445" customFormat="1" ht="15" customHeight="1" x14ac:dyDescent="0.2"/>
    <row r="970" s="445" customFormat="1" ht="15" customHeight="1" x14ac:dyDescent="0.2"/>
    <row r="971" s="445" customFormat="1" ht="15" customHeight="1" x14ac:dyDescent="0.2"/>
    <row r="972" s="445" customFormat="1" ht="15" customHeight="1" x14ac:dyDescent="0.2"/>
    <row r="973" s="445" customFormat="1" ht="15" customHeight="1" x14ac:dyDescent="0.2"/>
    <row r="974" s="445" customFormat="1" ht="15" customHeight="1" x14ac:dyDescent="0.2"/>
    <row r="975" s="445" customFormat="1" ht="15" customHeight="1" x14ac:dyDescent="0.2"/>
    <row r="976" s="445" customFormat="1" ht="15" customHeight="1" x14ac:dyDescent="0.2"/>
    <row r="977" s="445" customFormat="1" ht="15" customHeight="1" x14ac:dyDescent="0.2"/>
    <row r="978" s="445" customFormat="1" ht="15" customHeight="1" x14ac:dyDescent="0.2"/>
    <row r="979" s="445" customFormat="1" ht="15" customHeight="1" x14ac:dyDescent="0.2"/>
    <row r="980" s="445" customFormat="1" ht="15" customHeight="1" x14ac:dyDescent="0.2"/>
    <row r="981" s="445" customFormat="1" ht="15" customHeight="1" x14ac:dyDescent="0.2"/>
    <row r="982" s="445" customFormat="1" ht="15" customHeight="1" x14ac:dyDescent="0.2"/>
    <row r="983" s="445" customFormat="1" ht="15" customHeight="1" x14ac:dyDescent="0.2"/>
    <row r="984" s="445" customFormat="1" ht="15" customHeight="1" x14ac:dyDescent="0.2"/>
    <row r="985" s="445" customFormat="1" ht="15" customHeight="1" x14ac:dyDescent="0.2"/>
    <row r="986" s="445" customFormat="1" ht="15" customHeight="1" x14ac:dyDescent="0.2"/>
    <row r="987" s="445" customFormat="1" ht="15" customHeight="1" x14ac:dyDescent="0.2"/>
    <row r="988" s="445" customFormat="1" ht="15" customHeight="1" x14ac:dyDescent="0.2"/>
    <row r="989" s="445" customFormat="1" ht="15" customHeight="1" x14ac:dyDescent="0.2"/>
    <row r="990" s="445" customFormat="1" ht="15" customHeight="1" x14ac:dyDescent="0.2"/>
    <row r="991" s="445" customFormat="1" ht="15" customHeight="1" x14ac:dyDescent="0.2"/>
    <row r="992" s="445" customFormat="1" ht="15" customHeight="1" x14ac:dyDescent="0.2"/>
    <row r="993" s="445" customFormat="1" ht="15" customHeight="1" x14ac:dyDescent="0.2"/>
    <row r="994" s="445" customFormat="1" ht="15" customHeight="1" x14ac:dyDescent="0.2"/>
    <row r="995" s="445" customFormat="1" ht="15" customHeight="1" x14ac:dyDescent="0.2"/>
    <row r="996" s="445" customFormat="1" ht="15" customHeight="1" x14ac:dyDescent="0.2"/>
    <row r="997" s="445" customFormat="1" ht="15" customHeight="1" x14ac:dyDescent="0.2"/>
    <row r="998" s="445" customFormat="1" ht="15" customHeight="1" x14ac:dyDescent="0.2"/>
    <row r="999" s="445" customFormat="1" ht="15" customHeight="1" x14ac:dyDescent="0.2"/>
    <row r="1000" s="445" customFormat="1" ht="15" customHeight="1" x14ac:dyDescent="0.2"/>
    <row r="1001" s="445" customFormat="1" ht="15" customHeight="1" x14ac:dyDescent="0.2"/>
    <row r="1002" s="445" customFormat="1" ht="15" customHeight="1" x14ac:dyDescent="0.2"/>
    <row r="1003" s="445" customFormat="1" ht="15" customHeight="1" x14ac:dyDescent="0.2"/>
    <row r="1004" s="445" customFormat="1" ht="15" customHeight="1" x14ac:dyDescent="0.2"/>
    <row r="1005" s="445" customFormat="1" ht="15" customHeight="1" x14ac:dyDescent="0.2"/>
    <row r="1006" s="445" customFormat="1" ht="15" customHeight="1" x14ac:dyDescent="0.2"/>
    <row r="1007" s="445" customFormat="1" ht="15" customHeight="1" x14ac:dyDescent="0.2"/>
    <row r="1008" s="445" customFormat="1" ht="15" customHeight="1" x14ac:dyDescent="0.2"/>
    <row r="1009" s="445" customFormat="1" ht="15" customHeight="1" x14ac:dyDescent="0.2"/>
    <row r="1010" s="445" customFormat="1" ht="15" customHeight="1" x14ac:dyDescent="0.2"/>
    <row r="1011" s="445" customFormat="1" ht="15" customHeight="1" x14ac:dyDescent="0.2"/>
    <row r="1012" s="445" customFormat="1" ht="15" customHeight="1" x14ac:dyDescent="0.2"/>
    <row r="1013" s="445" customFormat="1" ht="15" customHeight="1" x14ac:dyDescent="0.2"/>
    <row r="1014" s="445" customFormat="1" ht="15" customHeight="1" x14ac:dyDescent="0.2"/>
    <row r="1015" s="445" customFormat="1" ht="15" customHeight="1" x14ac:dyDescent="0.2"/>
    <row r="1016" s="445" customFormat="1" ht="15" customHeight="1" x14ac:dyDescent="0.2"/>
    <row r="1017" s="445" customFormat="1" ht="15" customHeight="1" x14ac:dyDescent="0.2"/>
    <row r="1018" s="445" customFormat="1" ht="15" customHeight="1" x14ac:dyDescent="0.2"/>
    <row r="1019" s="445" customFormat="1" ht="15" customHeight="1" x14ac:dyDescent="0.2"/>
    <row r="1020" s="445" customFormat="1" ht="15" customHeight="1" x14ac:dyDescent="0.2"/>
    <row r="1021" s="445" customFormat="1" ht="15" customHeight="1" x14ac:dyDescent="0.2"/>
    <row r="1022" s="445" customFormat="1" ht="15" customHeight="1" x14ac:dyDescent="0.2"/>
    <row r="1023" s="445" customFormat="1" ht="15" customHeight="1" x14ac:dyDescent="0.2"/>
    <row r="1024" s="445" customFormat="1" ht="15" customHeight="1" x14ac:dyDescent="0.2"/>
    <row r="1025" s="445" customFormat="1" ht="15" customHeight="1" x14ac:dyDescent="0.2"/>
    <row r="1026" s="445" customFormat="1" ht="15" customHeight="1" x14ac:dyDescent="0.2"/>
    <row r="1027" s="445" customFormat="1" ht="15" customHeight="1" x14ac:dyDescent="0.2"/>
    <row r="1028" s="445" customFormat="1" ht="15" customHeight="1" x14ac:dyDescent="0.2"/>
    <row r="1029" s="445" customFormat="1" ht="15" customHeight="1" x14ac:dyDescent="0.2"/>
    <row r="1030" s="445" customFormat="1" ht="15" customHeight="1" x14ac:dyDescent="0.2"/>
    <row r="1031" s="445" customFormat="1" ht="15" customHeight="1" x14ac:dyDescent="0.2"/>
    <row r="1032" s="445" customFormat="1" ht="15" customHeight="1" x14ac:dyDescent="0.2"/>
    <row r="1033" s="445" customFormat="1" ht="15" customHeight="1" x14ac:dyDescent="0.2"/>
    <row r="1034" s="445" customFormat="1" ht="15" customHeight="1" x14ac:dyDescent="0.2"/>
    <row r="1035" s="445" customFormat="1" ht="15" customHeight="1" x14ac:dyDescent="0.2"/>
    <row r="1036" s="445" customFormat="1" ht="15" customHeight="1" x14ac:dyDescent="0.2"/>
    <row r="1037" s="445" customFormat="1" ht="15" customHeight="1" x14ac:dyDescent="0.2"/>
    <row r="1038" s="445" customFormat="1" ht="15" customHeight="1" x14ac:dyDescent="0.2"/>
    <row r="1039" s="445" customFormat="1" ht="15" customHeight="1" x14ac:dyDescent="0.2"/>
    <row r="1040" s="445" customFormat="1" ht="15" customHeight="1" x14ac:dyDescent="0.2"/>
    <row r="1041" s="445" customFormat="1" ht="15" customHeight="1" x14ac:dyDescent="0.2"/>
    <row r="1042" s="445" customFormat="1" ht="15" customHeight="1" x14ac:dyDescent="0.2"/>
    <row r="1043" s="445" customFormat="1" ht="15" customHeight="1" x14ac:dyDescent="0.2"/>
    <row r="1044" s="445" customFormat="1" ht="15" customHeight="1" x14ac:dyDescent="0.2"/>
    <row r="1045" s="445" customFormat="1" ht="15" customHeight="1" x14ac:dyDescent="0.2"/>
    <row r="1046" s="445" customFormat="1" ht="15" customHeight="1" x14ac:dyDescent="0.2"/>
    <row r="1047" s="445" customFormat="1" ht="15" customHeight="1" x14ac:dyDescent="0.2"/>
    <row r="1048" s="445" customFormat="1" ht="15" customHeight="1" x14ac:dyDescent="0.2"/>
    <row r="1049" s="445" customFormat="1" ht="15" customHeight="1" x14ac:dyDescent="0.2"/>
    <row r="1050" s="445" customFormat="1" ht="15" customHeight="1" x14ac:dyDescent="0.2"/>
    <row r="1051" s="445" customFormat="1" ht="15" customHeight="1" x14ac:dyDescent="0.2"/>
    <row r="1052" s="445" customFormat="1" ht="15" customHeight="1" x14ac:dyDescent="0.2"/>
    <row r="1053" s="445" customFormat="1" ht="15" customHeight="1" x14ac:dyDescent="0.2"/>
    <row r="1054" s="445" customFormat="1" ht="15" customHeight="1" x14ac:dyDescent="0.2"/>
    <row r="1055" s="445" customFormat="1" ht="15" customHeight="1" x14ac:dyDescent="0.2"/>
    <row r="1056" s="445" customFormat="1" ht="15" customHeight="1" x14ac:dyDescent="0.2"/>
    <row r="1057" s="445" customFormat="1" ht="15" customHeight="1" x14ac:dyDescent="0.2"/>
    <row r="1058" s="445" customFormat="1" ht="15" customHeight="1" x14ac:dyDescent="0.2"/>
    <row r="1059" s="445" customFormat="1" ht="15" customHeight="1" x14ac:dyDescent="0.2"/>
    <row r="1060" s="445" customFormat="1" ht="15" customHeight="1" x14ac:dyDescent="0.2"/>
    <row r="1061" s="445" customFormat="1" ht="15" customHeight="1" x14ac:dyDescent="0.2"/>
    <row r="1062" s="445" customFormat="1" ht="15" customHeight="1" x14ac:dyDescent="0.2"/>
    <row r="1063" s="445" customFormat="1" ht="15" customHeight="1" x14ac:dyDescent="0.2"/>
    <row r="1064" s="445" customFormat="1" ht="15" customHeight="1" x14ac:dyDescent="0.2"/>
    <row r="1065" s="445" customFormat="1" ht="15" customHeight="1" x14ac:dyDescent="0.2"/>
    <row r="1066" s="445" customFormat="1" ht="15" customHeight="1" x14ac:dyDescent="0.2"/>
    <row r="1067" s="445" customFormat="1" ht="15" customHeight="1" x14ac:dyDescent="0.2"/>
    <row r="1068" s="445" customFormat="1" ht="15" customHeight="1" x14ac:dyDescent="0.2"/>
    <row r="1069" s="445" customFormat="1" ht="15" customHeight="1" x14ac:dyDescent="0.2"/>
    <row r="1070" s="445" customFormat="1" ht="15" customHeight="1" x14ac:dyDescent="0.2"/>
    <row r="1071" s="445" customFormat="1" ht="15" customHeight="1" x14ac:dyDescent="0.2"/>
    <row r="1072" s="445" customFormat="1" ht="15" customHeight="1" x14ac:dyDescent="0.2"/>
    <row r="1073" s="445" customFormat="1" ht="15" customHeight="1" x14ac:dyDescent="0.2"/>
    <row r="1074" s="445" customFormat="1" ht="15" customHeight="1" x14ac:dyDescent="0.2"/>
    <row r="1075" s="445" customFormat="1" ht="15" customHeight="1" x14ac:dyDescent="0.2"/>
    <row r="1076" s="445" customFormat="1" ht="15" customHeight="1" x14ac:dyDescent="0.2"/>
    <row r="1077" s="445" customFormat="1" ht="15" customHeight="1" x14ac:dyDescent="0.2"/>
    <row r="1078" s="445" customFormat="1" ht="15" customHeight="1" x14ac:dyDescent="0.2"/>
    <row r="1079" s="445" customFormat="1" ht="15" customHeight="1" x14ac:dyDescent="0.2"/>
    <row r="1080" s="445" customFormat="1" ht="15" customHeight="1" x14ac:dyDescent="0.2"/>
    <row r="1081" s="445" customFormat="1" ht="15" customHeight="1" x14ac:dyDescent="0.2"/>
    <row r="1082" s="445" customFormat="1" ht="15" customHeight="1" x14ac:dyDescent="0.2"/>
    <row r="1083" s="445" customFormat="1" ht="15" customHeight="1" x14ac:dyDescent="0.2"/>
    <row r="1084" s="445" customFormat="1" ht="15" customHeight="1" x14ac:dyDescent="0.2"/>
    <row r="1085" s="445" customFormat="1" ht="15" customHeight="1" x14ac:dyDescent="0.2"/>
    <row r="1086" s="445" customFormat="1" ht="15" customHeight="1" x14ac:dyDescent="0.2"/>
    <row r="1087" s="445" customFormat="1" ht="15" customHeight="1" x14ac:dyDescent="0.2"/>
    <row r="1088" s="445" customFormat="1" ht="15" customHeight="1" x14ac:dyDescent="0.2"/>
    <row r="1089" s="445" customFormat="1" ht="15" customHeight="1" x14ac:dyDescent="0.2"/>
    <row r="1090" s="445" customFormat="1" ht="15" customHeight="1" x14ac:dyDescent="0.2"/>
    <row r="1091" s="445" customFormat="1" ht="15" customHeight="1" x14ac:dyDescent="0.2"/>
    <row r="1092" s="445" customFormat="1" ht="15" customHeight="1" x14ac:dyDescent="0.2"/>
    <row r="1093" s="445" customFormat="1" ht="15" customHeight="1" x14ac:dyDescent="0.2"/>
    <row r="1094" s="445" customFormat="1" ht="15" customHeight="1" x14ac:dyDescent="0.2"/>
    <row r="1095" s="445" customFormat="1" ht="15" customHeight="1" x14ac:dyDescent="0.2"/>
    <row r="1096" s="445" customFormat="1" ht="15" customHeight="1" x14ac:dyDescent="0.2"/>
    <row r="1097" s="445" customFormat="1" ht="15" customHeight="1" x14ac:dyDescent="0.2"/>
    <row r="1098" s="445" customFormat="1" ht="15" customHeight="1" x14ac:dyDescent="0.2"/>
    <row r="1099" s="445" customFormat="1" ht="15" customHeight="1" x14ac:dyDescent="0.2"/>
    <row r="1100" s="445" customFormat="1" ht="15" customHeight="1" x14ac:dyDescent="0.2"/>
    <row r="1101" s="445" customFormat="1" ht="15" customHeight="1" x14ac:dyDescent="0.2"/>
    <row r="1102" s="445" customFormat="1" ht="15" customHeight="1" x14ac:dyDescent="0.2"/>
    <row r="1103" s="445" customFormat="1" ht="15" customHeight="1" x14ac:dyDescent="0.2"/>
    <row r="1104" s="445" customFormat="1" ht="15" customHeight="1" x14ac:dyDescent="0.2"/>
    <row r="1105" s="445" customFormat="1" ht="15" customHeight="1" x14ac:dyDescent="0.2"/>
    <row r="1106" s="445" customFormat="1" ht="15" customHeight="1" x14ac:dyDescent="0.2"/>
    <row r="1107" s="445" customFormat="1" ht="15" customHeight="1" x14ac:dyDescent="0.2"/>
    <row r="1108" s="445" customFormat="1" ht="15" customHeight="1" x14ac:dyDescent="0.2"/>
    <row r="1109" s="445" customFormat="1" ht="15" customHeight="1" x14ac:dyDescent="0.2"/>
    <row r="1110" s="445" customFormat="1" ht="15" customHeight="1" x14ac:dyDescent="0.2"/>
    <row r="1111" s="445" customFormat="1" ht="15" customHeight="1" x14ac:dyDescent="0.2"/>
    <row r="1112" s="445" customFormat="1" ht="15" customHeight="1" x14ac:dyDescent="0.2"/>
    <row r="1113" s="445" customFormat="1" ht="15" customHeight="1" x14ac:dyDescent="0.2"/>
    <row r="1114" s="445" customFormat="1" ht="15" customHeight="1" x14ac:dyDescent="0.2"/>
    <row r="1115" s="445" customFormat="1" ht="15" customHeight="1" x14ac:dyDescent="0.2"/>
    <row r="1116" s="445" customFormat="1" ht="15" customHeight="1" x14ac:dyDescent="0.2"/>
    <row r="1117" s="445" customFormat="1" ht="15" customHeight="1" x14ac:dyDescent="0.2"/>
    <row r="1118" s="445" customFormat="1" ht="15" customHeight="1" x14ac:dyDescent="0.2"/>
    <row r="1119" s="445" customFormat="1" ht="15" customHeight="1" x14ac:dyDescent="0.2"/>
    <row r="1120" s="445" customFormat="1" ht="15" customHeight="1" x14ac:dyDescent="0.2"/>
    <row r="1121" s="445" customFormat="1" ht="15" customHeight="1" x14ac:dyDescent="0.2"/>
    <row r="1122" s="445" customFormat="1" ht="15" customHeight="1" x14ac:dyDescent="0.2"/>
    <row r="1123" s="445" customFormat="1" ht="15" customHeight="1" x14ac:dyDescent="0.2"/>
    <row r="1124" s="445" customFormat="1" ht="15" customHeight="1" x14ac:dyDescent="0.2"/>
    <row r="1125" s="445" customFormat="1" ht="15" customHeight="1" x14ac:dyDescent="0.2"/>
    <row r="1126" s="445" customFormat="1" ht="15" customHeight="1" x14ac:dyDescent="0.2"/>
    <row r="1127" s="445" customFormat="1" ht="15" customHeight="1" x14ac:dyDescent="0.2"/>
    <row r="1128" s="445" customFormat="1" ht="15" customHeight="1" x14ac:dyDescent="0.2"/>
    <row r="1129" s="445" customFormat="1" ht="15" customHeight="1" x14ac:dyDescent="0.2"/>
    <row r="1130" s="445" customFormat="1" ht="15" customHeight="1" x14ac:dyDescent="0.2"/>
    <row r="1131" s="445" customFormat="1" ht="15" customHeight="1" x14ac:dyDescent="0.2"/>
    <row r="1132" s="445" customFormat="1" ht="15" customHeight="1" x14ac:dyDescent="0.2"/>
    <row r="1133" s="445" customFormat="1" ht="15" customHeight="1" x14ac:dyDescent="0.2"/>
    <row r="1134" s="445" customFormat="1" ht="15" customHeight="1" x14ac:dyDescent="0.2"/>
    <row r="1135" s="445" customFormat="1" ht="15" customHeight="1" x14ac:dyDescent="0.2"/>
    <row r="1136" s="445" customFormat="1" ht="15" customHeight="1" x14ac:dyDescent="0.2"/>
    <row r="1137" s="445" customFormat="1" ht="15" customHeight="1" x14ac:dyDescent="0.2"/>
    <row r="1138" s="445" customFormat="1" ht="15" customHeight="1" x14ac:dyDescent="0.2"/>
    <row r="1139" s="445" customFormat="1" ht="15" customHeight="1" x14ac:dyDescent="0.2"/>
    <row r="1140" s="445" customFormat="1" ht="15" customHeight="1" x14ac:dyDescent="0.2"/>
    <row r="1141" s="445" customFormat="1" ht="15" customHeight="1" x14ac:dyDescent="0.2"/>
    <row r="1142" s="445" customFormat="1" ht="15" customHeight="1" x14ac:dyDescent="0.2"/>
    <row r="1143" s="445" customFormat="1" ht="15" customHeight="1" x14ac:dyDescent="0.2"/>
    <row r="1144" s="445" customFormat="1" ht="15" customHeight="1" x14ac:dyDescent="0.2"/>
    <row r="1145" s="445" customFormat="1" ht="15" customHeight="1" x14ac:dyDescent="0.2"/>
    <row r="1146" s="445" customFormat="1" ht="15" customHeight="1" x14ac:dyDescent="0.2"/>
    <row r="1147" s="445" customFormat="1" ht="15" customHeight="1" x14ac:dyDescent="0.2"/>
    <row r="1148" s="445" customFormat="1" ht="15" customHeight="1" x14ac:dyDescent="0.2"/>
    <row r="1149" s="445" customFormat="1" ht="15" customHeight="1" x14ac:dyDescent="0.2"/>
    <row r="1150" s="445" customFormat="1" ht="15" customHeight="1" x14ac:dyDescent="0.2"/>
    <row r="1151" s="445" customFormat="1" ht="15" customHeight="1" x14ac:dyDescent="0.2"/>
    <row r="1152" s="445" customFormat="1" ht="15" customHeight="1" x14ac:dyDescent="0.2"/>
    <row r="1153" s="445" customFormat="1" ht="15" customHeight="1" x14ac:dyDescent="0.2"/>
    <row r="1154" s="445" customFormat="1" ht="15" customHeight="1" x14ac:dyDescent="0.2"/>
    <row r="1155" s="445" customFormat="1" ht="15" customHeight="1" x14ac:dyDescent="0.2"/>
    <row r="1156" s="445" customFormat="1" ht="15" customHeight="1" x14ac:dyDescent="0.2"/>
    <row r="1157" s="445" customFormat="1" ht="15" customHeight="1" x14ac:dyDescent="0.2"/>
    <row r="1158" s="445" customFormat="1" ht="15" customHeight="1" x14ac:dyDescent="0.2"/>
    <row r="1159" s="445" customFormat="1" ht="15" customHeight="1" x14ac:dyDescent="0.2"/>
    <row r="1160" s="445" customFormat="1" ht="15" customHeight="1" x14ac:dyDescent="0.2"/>
    <row r="1161" s="445" customFormat="1" ht="15" customHeight="1" x14ac:dyDescent="0.2"/>
    <row r="1162" s="445" customFormat="1" ht="15" customHeight="1" x14ac:dyDescent="0.2"/>
    <row r="1163" s="445" customFormat="1" ht="15" customHeight="1" x14ac:dyDescent="0.2"/>
    <row r="1164" s="445" customFormat="1" ht="15" customHeight="1" x14ac:dyDescent="0.2"/>
    <row r="1165" s="445" customFormat="1" ht="15" customHeight="1" x14ac:dyDescent="0.2"/>
    <row r="1166" s="445" customFormat="1" ht="15" customHeight="1" x14ac:dyDescent="0.2"/>
    <row r="1167" s="445" customFormat="1" ht="15" customHeight="1" x14ac:dyDescent="0.2"/>
    <row r="1168" s="445" customFormat="1" ht="15" customHeight="1" x14ac:dyDescent="0.2"/>
    <row r="1169" s="445" customFormat="1" ht="15" customHeight="1" x14ac:dyDescent="0.2"/>
    <row r="1170" s="445" customFormat="1" ht="15" customHeight="1" x14ac:dyDescent="0.2"/>
    <row r="1171" s="445" customFormat="1" ht="15" customHeight="1" x14ac:dyDescent="0.2"/>
    <row r="1172" s="445" customFormat="1" ht="15" customHeight="1" x14ac:dyDescent="0.2"/>
    <row r="1173" s="445" customFormat="1" ht="15" customHeight="1" x14ac:dyDescent="0.2"/>
    <row r="1174" s="445" customFormat="1" ht="15" customHeight="1" x14ac:dyDescent="0.2"/>
    <row r="1175" s="445" customFormat="1" ht="15" customHeight="1" x14ac:dyDescent="0.2"/>
    <row r="1176" s="445" customFormat="1" ht="15" customHeight="1" x14ac:dyDescent="0.2"/>
    <row r="1177" s="445" customFormat="1" ht="15" customHeight="1" x14ac:dyDescent="0.2"/>
    <row r="1178" s="445" customFormat="1" ht="15" customHeight="1" x14ac:dyDescent="0.2"/>
    <row r="1179" s="445" customFormat="1" ht="15" customHeight="1" x14ac:dyDescent="0.2"/>
    <row r="1180" s="445" customFormat="1" ht="15" customHeight="1" x14ac:dyDescent="0.2"/>
    <row r="1181" s="445" customFormat="1" ht="15" customHeight="1" x14ac:dyDescent="0.2"/>
    <row r="1182" s="445" customFormat="1" ht="15" customHeight="1" x14ac:dyDescent="0.2"/>
    <row r="1183" s="445" customFormat="1" ht="15" customHeight="1" x14ac:dyDescent="0.2"/>
    <row r="1184" s="445" customFormat="1" ht="15" customHeight="1" x14ac:dyDescent="0.2"/>
    <row r="1185" s="445" customFormat="1" ht="15" customHeight="1" x14ac:dyDescent="0.2"/>
    <row r="1186" s="445" customFormat="1" ht="15" customHeight="1" x14ac:dyDescent="0.2"/>
    <row r="1187" s="445" customFormat="1" ht="15" customHeight="1" x14ac:dyDescent="0.2"/>
    <row r="1188" s="445" customFormat="1" ht="15" customHeight="1" x14ac:dyDescent="0.2"/>
    <row r="1189" s="445" customFormat="1" ht="15" customHeight="1" x14ac:dyDescent="0.2"/>
    <row r="1190" s="445" customFormat="1" ht="15" customHeight="1" x14ac:dyDescent="0.2"/>
    <row r="1191" s="445" customFormat="1" ht="15" customHeight="1" x14ac:dyDescent="0.2"/>
    <row r="1192" s="445" customFormat="1" ht="15" customHeight="1" x14ac:dyDescent="0.2"/>
    <row r="1193" s="445" customFormat="1" ht="15" customHeight="1" x14ac:dyDescent="0.2"/>
    <row r="1194" s="445" customFormat="1" ht="15" customHeight="1" x14ac:dyDescent="0.2"/>
    <row r="1195" s="445" customFormat="1" ht="15" customHeight="1" x14ac:dyDescent="0.2"/>
    <row r="1196" s="445" customFormat="1" ht="15" customHeight="1" x14ac:dyDescent="0.2"/>
    <row r="1197" s="445" customFormat="1" ht="15" customHeight="1" x14ac:dyDescent="0.2"/>
    <row r="1198" s="445" customFormat="1" ht="15" customHeight="1" x14ac:dyDescent="0.2"/>
    <row r="1199" s="445" customFormat="1" ht="15" customHeight="1" x14ac:dyDescent="0.2"/>
    <row r="1200" s="445" customFormat="1" ht="15" customHeight="1" x14ac:dyDescent="0.2"/>
    <row r="1201" s="445" customFormat="1" ht="15" customHeight="1" x14ac:dyDescent="0.2"/>
    <row r="1202" s="445" customFormat="1" ht="15" customHeight="1" x14ac:dyDescent="0.2"/>
    <row r="1203" s="445" customFormat="1" ht="15" customHeight="1" x14ac:dyDescent="0.2"/>
    <row r="1204" s="445" customFormat="1" ht="15" customHeight="1" x14ac:dyDescent="0.2"/>
    <row r="1205" s="445" customFormat="1" ht="15" customHeight="1" x14ac:dyDescent="0.2"/>
    <row r="1206" s="445" customFormat="1" ht="15" customHeight="1" x14ac:dyDescent="0.2"/>
    <row r="1207" s="445" customFormat="1" ht="15" customHeight="1" x14ac:dyDescent="0.2"/>
    <row r="1208" s="445" customFormat="1" ht="15" customHeight="1" x14ac:dyDescent="0.2"/>
    <row r="1209" s="445" customFormat="1" ht="15" customHeight="1" x14ac:dyDescent="0.2"/>
    <row r="1210" s="445" customFormat="1" ht="15" customHeight="1" x14ac:dyDescent="0.2"/>
    <row r="1211" s="445" customFormat="1" ht="15" customHeight="1" x14ac:dyDescent="0.2"/>
    <row r="1212" s="445" customFormat="1" ht="15" customHeight="1" x14ac:dyDescent="0.2"/>
    <row r="1213" s="445" customFormat="1" ht="15" customHeight="1" x14ac:dyDescent="0.2"/>
    <row r="1214" s="445" customFormat="1" ht="15" customHeight="1" x14ac:dyDescent="0.2"/>
    <row r="1215" s="445" customFormat="1" ht="15" customHeight="1" x14ac:dyDescent="0.2"/>
    <row r="1216" s="445" customFormat="1" ht="15" customHeight="1" x14ac:dyDescent="0.2"/>
    <row r="1217" s="445" customFormat="1" ht="15" customHeight="1" x14ac:dyDescent="0.2"/>
    <row r="1218" s="445" customFormat="1" ht="15" customHeight="1" x14ac:dyDescent="0.2"/>
    <row r="1219" s="445" customFormat="1" ht="15" customHeight="1" x14ac:dyDescent="0.2"/>
    <row r="1220" s="445" customFormat="1" ht="15" customHeight="1" x14ac:dyDescent="0.2"/>
    <row r="1221" s="445" customFormat="1" ht="15" customHeight="1" x14ac:dyDescent="0.2"/>
    <row r="1222" s="445" customFormat="1" ht="15" customHeight="1" x14ac:dyDescent="0.2"/>
    <row r="1223" s="445" customFormat="1" ht="15" customHeight="1" x14ac:dyDescent="0.2"/>
    <row r="1224" s="445" customFormat="1" ht="15" customHeight="1" x14ac:dyDescent="0.2"/>
    <row r="1225" s="445" customFormat="1" ht="15" customHeight="1" x14ac:dyDescent="0.2"/>
    <row r="1226" s="445" customFormat="1" ht="15" customHeight="1" x14ac:dyDescent="0.2"/>
    <row r="1227" s="445" customFormat="1" ht="15" customHeight="1" x14ac:dyDescent="0.2"/>
    <row r="1228" s="445" customFormat="1" ht="15" customHeight="1" x14ac:dyDescent="0.2"/>
    <row r="1229" s="445" customFormat="1" ht="15" customHeight="1" x14ac:dyDescent="0.2"/>
    <row r="1230" s="445" customFormat="1" ht="15" customHeight="1" x14ac:dyDescent="0.2"/>
    <row r="1231" s="445" customFormat="1" ht="15" customHeight="1" x14ac:dyDescent="0.2"/>
    <row r="1232" s="445" customFormat="1" ht="15" customHeight="1" x14ac:dyDescent="0.2"/>
    <row r="1233" s="445" customFormat="1" ht="15" customHeight="1" x14ac:dyDescent="0.2"/>
    <row r="1234" s="445" customFormat="1" ht="15" customHeight="1" x14ac:dyDescent="0.2"/>
    <row r="1235" s="445" customFormat="1" ht="15" customHeight="1" x14ac:dyDescent="0.2"/>
    <row r="1236" s="445" customFormat="1" ht="15" customHeight="1" x14ac:dyDescent="0.2"/>
    <row r="1237" s="445" customFormat="1" ht="15" customHeight="1" x14ac:dyDescent="0.2"/>
    <row r="1238" s="445" customFormat="1" ht="15" customHeight="1" x14ac:dyDescent="0.2"/>
    <row r="1239" s="445" customFormat="1" ht="15" customHeight="1" x14ac:dyDescent="0.2"/>
    <row r="1240" s="445" customFormat="1" ht="15" customHeight="1" x14ac:dyDescent="0.2"/>
    <row r="1241" s="445" customFormat="1" ht="15" customHeight="1" x14ac:dyDescent="0.2"/>
    <row r="1242" s="445" customFormat="1" ht="15" customHeight="1" x14ac:dyDescent="0.2"/>
    <row r="1243" s="445" customFormat="1" ht="15" customHeight="1" x14ac:dyDescent="0.2"/>
    <row r="1244" s="445" customFormat="1" ht="15" customHeight="1" x14ac:dyDescent="0.2"/>
    <row r="1245" s="445" customFormat="1" ht="15" customHeight="1" x14ac:dyDescent="0.2"/>
    <row r="1246" s="445" customFormat="1" ht="15" customHeight="1" x14ac:dyDescent="0.2"/>
    <row r="1247" s="445" customFormat="1" ht="15" customHeight="1" x14ac:dyDescent="0.2"/>
    <row r="1248" s="445" customFormat="1" ht="15" customHeight="1" x14ac:dyDescent="0.2"/>
    <row r="1249" s="445" customFormat="1" ht="15" customHeight="1" x14ac:dyDescent="0.2"/>
    <row r="1250" s="445" customFormat="1" ht="15" customHeight="1" x14ac:dyDescent="0.2"/>
    <row r="1251" s="445" customFormat="1" ht="15" customHeight="1" x14ac:dyDescent="0.2"/>
    <row r="1252" s="445" customFormat="1" ht="15" customHeight="1" x14ac:dyDescent="0.2"/>
    <row r="1253" s="445" customFormat="1" ht="15" customHeight="1" x14ac:dyDescent="0.2"/>
    <row r="1254" s="445" customFormat="1" ht="15" customHeight="1" x14ac:dyDescent="0.2"/>
    <row r="1255" s="445" customFormat="1" ht="15" customHeight="1" x14ac:dyDescent="0.2"/>
    <row r="1256" s="445" customFormat="1" ht="15" customHeight="1" x14ac:dyDescent="0.2"/>
    <row r="1257" s="445" customFormat="1" ht="15" customHeight="1" x14ac:dyDescent="0.2"/>
    <row r="1258" s="445" customFormat="1" ht="15" customHeight="1" x14ac:dyDescent="0.2"/>
    <row r="1259" s="445" customFormat="1" ht="15" customHeight="1" x14ac:dyDescent="0.2"/>
    <row r="1260" s="445" customFormat="1" ht="15" customHeight="1" x14ac:dyDescent="0.2"/>
    <row r="1261" s="445" customFormat="1" ht="15" customHeight="1" x14ac:dyDescent="0.2"/>
    <row r="1262" s="445" customFormat="1" ht="15" customHeight="1" x14ac:dyDescent="0.2"/>
    <row r="1263" s="445" customFormat="1" ht="15" customHeight="1" x14ac:dyDescent="0.2"/>
    <row r="1264" s="445" customFormat="1" ht="15" customHeight="1" x14ac:dyDescent="0.2"/>
    <row r="1265" s="445" customFormat="1" ht="15" customHeight="1" x14ac:dyDescent="0.2"/>
    <row r="1266" s="445" customFormat="1" ht="15" customHeight="1" x14ac:dyDescent="0.2"/>
    <row r="1267" s="445" customFormat="1" ht="15" customHeight="1" x14ac:dyDescent="0.2"/>
    <row r="1268" s="445" customFormat="1" ht="15" customHeight="1" x14ac:dyDescent="0.2"/>
    <row r="1269" s="445" customFormat="1" ht="15" customHeight="1" x14ac:dyDescent="0.2"/>
    <row r="1270" s="445" customFormat="1" ht="15" customHeight="1" x14ac:dyDescent="0.2"/>
    <row r="1271" s="445" customFormat="1" ht="15" customHeight="1" x14ac:dyDescent="0.2"/>
    <row r="1272" s="445" customFormat="1" ht="15" customHeight="1" x14ac:dyDescent="0.2"/>
    <row r="1273" s="445" customFormat="1" ht="15" customHeight="1" x14ac:dyDescent="0.2"/>
    <row r="1274" s="445" customFormat="1" ht="15" customHeight="1" x14ac:dyDescent="0.2"/>
    <row r="1275" s="445" customFormat="1" ht="15" customHeight="1" x14ac:dyDescent="0.2"/>
    <row r="1276" s="445" customFormat="1" ht="15" customHeight="1" x14ac:dyDescent="0.2"/>
    <row r="1277" s="445" customFormat="1" ht="15" customHeight="1" x14ac:dyDescent="0.2"/>
    <row r="1278" s="445" customFormat="1" ht="15" customHeight="1" x14ac:dyDescent="0.2"/>
    <row r="1279" s="445" customFormat="1" ht="15" customHeight="1" x14ac:dyDescent="0.2"/>
    <row r="1280" s="445" customFormat="1" ht="15" customHeight="1" x14ac:dyDescent="0.2"/>
    <row r="1281" s="445" customFormat="1" ht="15" customHeight="1" x14ac:dyDescent="0.2"/>
    <row r="1282" s="445" customFormat="1" ht="15" customHeight="1" x14ac:dyDescent="0.2"/>
    <row r="1283" s="445" customFormat="1" ht="15" customHeight="1" x14ac:dyDescent="0.2"/>
    <row r="1284" s="445" customFormat="1" ht="15" customHeight="1" x14ac:dyDescent="0.2"/>
    <row r="1285" s="445" customFormat="1" ht="15" customHeight="1" x14ac:dyDescent="0.2"/>
    <row r="1286" s="445" customFormat="1" ht="15" customHeight="1" x14ac:dyDescent="0.2"/>
    <row r="1287" s="445" customFormat="1" ht="15" customHeight="1" x14ac:dyDescent="0.2"/>
    <row r="1288" s="445" customFormat="1" ht="15" customHeight="1" x14ac:dyDescent="0.2"/>
    <row r="1289" s="445" customFormat="1" ht="15" customHeight="1" x14ac:dyDescent="0.2"/>
    <row r="1290" s="445" customFormat="1" ht="15" customHeight="1" x14ac:dyDescent="0.2"/>
    <row r="1291" s="445" customFormat="1" ht="15" customHeight="1" x14ac:dyDescent="0.2"/>
    <row r="1292" s="445" customFormat="1" ht="15" customHeight="1" x14ac:dyDescent="0.2"/>
    <row r="1293" s="445" customFormat="1" ht="15" customHeight="1" x14ac:dyDescent="0.2"/>
    <row r="1294" s="445" customFormat="1" ht="15" customHeight="1" x14ac:dyDescent="0.2"/>
    <row r="1295" s="445" customFormat="1" ht="15" customHeight="1" x14ac:dyDescent="0.2"/>
    <row r="1296" s="445" customFormat="1" ht="15" customHeight="1" x14ac:dyDescent="0.2"/>
    <row r="1297" s="445" customFormat="1" ht="15" customHeight="1" x14ac:dyDescent="0.2"/>
    <row r="1298" s="445" customFormat="1" ht="15" customHeight="1" x14ac:dyDescent="0.2"/>
    <row r="1299" s="445" customFormat="1" ht="15" customHeight="1" x14ac:dyDescent="0.2"/>
    <row r="1300" s="445" customFormat="1" ht="15" customHeight="1" x14ac:dyDescent="0.2"/>
    <row r="1301" s="445" customFormat="1" ht="15" customHeight="1" x14ac:dyDescent="0.2"/>
    <row r="1302" s="445" customFormat="1" ht="15" customHeight="1" x14ac:dyDescent="0.2"/>
    <row r="1303" s="445" customFormat="1" ht="15" customHeight="1" x14ac:dyDescent="0.2"/>
    <row r="1304" s="445" customFormat="1" ht="15" customHeight="1" x14ac:dyDescent="0.2"/>
    <row r="1305" s="445" customFormat="1" ht="15" customHeight="1" x14ac:dyDescent="0.2"/>
    <row r="1306" s="445" customFormat="1" ht="15" customHeight="1" x14ac:dyDescent="0.2"/>
    <row r="1307" s="445" customFormat="1" ht="15" customHeight="1" x14ac:dyDescent="0.2"/>
    <row r="1308" s="445" customFormat="1" ht="15" customHeight="1" x14ac:dyDescent="0.2"/>
    <row r="1309" s="445" customFormat="1" ht="15" customHeight="1" x14ac:dyDescent="0.2"/>
    <row r="1310" s="445" customFormat="1" ht="15" customHeight="1" x14ac:dyDescent="0.2"/>
    <row r="1311" s="445" customFormat="1" ht="15" customHeight="1" x14ac:dyDescent="0.2"/>
    <row r="1312" s="445" customFormat="1" ht="15" customHeight="1" x14ac:dyDescent="0.2"/>
    <row r="1313" s="445" customFormat="1" ht="15" customHeight="1" x14ac:dyDescent="0.2"/>
    <row r="1314" s="445" customFormat="1" ht="15" customHeight="1" x14ac:dyDescent="0.2"/>
    <row r="1315" s="445" customFormat="1" ht="15" customHeight="1" x14ac:dyDescent="0.2"/>
    <row r="1316" s="445" customFormat="1" ht="15" customHeight="1" x14ac:dyDescent="0.2"/>
    <row r="1317" s="445" customFormat="1" ht="15" customHeight="1" x14ac:dyDescent="0.2"/>
    <row r="1318" s="445" customFormat="1" ht="15" customHeight="1" x14ac:dyDescent="0.2"/>
    <row r="1319" s="445" customFormat="1" ht="15" customHeight="1" x14ac:dyDescent="0.2"/>
    <row r="1320" s="445" customFormat="1" ht="15" customHeight="1" x14ac:dyDescent="0.2"/>
    <row r="1321" s="445" customFormat="1" ht="15" customHeight="1" x14ac:dyDescent="0.2"/>
    <row r="1322" s="445" customFormat="1" ht="15" customHeight="1" x14ac:dyDescent="0.2"/>
    <row r="1323" s="445" customFormat="1" ht="15" customHeight="1" x14ac:dyDescent="0.2"/>
    <row r="1324" s="445" customFormat="1" ht="15" customHeight="1" x14ac:dyDescent="0.2"/>
    <row r="1325" s="445" customFormat="1" ht="15" customHeight="1" x14ac:dyDescent="0.2"/>
    <row r="1326" s="445" customFormat="1" ht="15" customHeight="1" x14ac:dyDescent="0.2"/>
    <row r="1327" s="445" customFormat="1" ht="15" customHeight="1" x14ac:dyDescent="0.2"/>
    <row r="1328" s="445" customFormat="1" ht="15" customHeight="1" x14ac:dyDescent="0.2"/>
    <row r="1329" s="445" customFormat="1" ht="15" customHeight="1" x14ac:dyDescent="0.2"/>
    <row r="1330" s="445" customFormat="1" ht="15" customHeight="1" x14ac:dyDescent="0.2"/>
    <row r="1331" s="445" customFormat="1" ht="15" customHeight="1" x14ac:dyDescent="0.2"/>
    <row r="1332" s="445" customFormat="1" ht="15" customHeight="1" x14ac:dyDescent="0.2"/>
    <row r="1333" s="445" customFormat="1" ht="15" customHeight="1" x14ac:dyDescent="0.2"/>
    <row r="1334" s="445" customFormat="1" ht="15" customHeight="1" x14ac:dyDescent="0.2"/>
    <row r="1335" s="445" customFormat="1" ht="15" customHeight="1" x14ac:dyDescent="0.2"/>
    <row r="1336" s="445" customFormat="1" ht="15" customHeight="1" x14ac:dyDescent="0.2"/>
    <row r="1337" s="445" customFormat="1" ht="15" customHeight="1" x14ac:dyDescent="0.2"/>
    <row r="1338" s="445" customFormat="1" ht="15" customHeight="1" x14ac:dyDescent="0.2"/>
    <row r="1339" s="445" customFormat="1" ht="15" customHeight="1" x14ac:dyDescent="0.2"/>
    <row r="1340" s="445" customFormat="1" ht="15" customHeight="1" x14ac:dyDescent="0.2"/>
    <row r="1341" s="445" customFormat="1" ht="15" customHeight="1" x14ac:dyDescent="0.2"/>
    <row r="1342" s="445" customFormat="1" ht="15" customHeight="1" x14ac:dyDescent="0.2"/>
    <row r="1343" s="445" customFormat="1" ht="15" customHeight="1" x14ac:dyDescent="0.2"/>
    <row r="1344" s="445" customFormat="1" ht="15" customHeight="1" x14ac:dyDescent="0.2"/>
    <row r="1345" s="445" customFormat="1" ht="15" customHeight="1" x14ac:dyDescent="0.2"/>
    <row r="1346" s="445" customFormat="1" ht="15" customHeight="1" x14ac:dyDescent="0.2"/>
    <row r="1347" s="445" customFormat="1" ht="15" customHeight="1" x14ac:dyDescent="0.2"/>
    <row r="1348" s="445" customFormat="1" ht="15" customHeight="1" x14ac:dyDescent="0.2"/>
    <row r="1349" s="445" customFormat="1" ht="15" customHeight="1" x14ac:dyDescent="0.2"/>
    <row r="1350" s="445" customFormat="1" ht="15" customHeight="1" x14ac:dyDescent="0.2"/>
    <row r="1351" s="445" customFormat="1" ht="15" customHeight="1" x14ac:dyDescent="0.2"/>
    <row r="1352" s="445" customFormat="1" ht="15" customHeight="1" x14ac:dyDescent="0.2"/>
    <row r="1353" s="445" customFormat="1" ht="15" customHeight="1" x14ac:dyDescent="0.2"/>
    <row r="1354" s="445" customFormat="1" ht="15" customHeight="1" x14ac:dyDescent="0.2"/>
    <row r="1355" s="445" customFormat="1" ht="15" customHeight="1" x14ac:dyDescent="0.2"/>
    <row r="1356" s="445" customFormat="1" ht="15" customHeight="1" x14ac:dyDescent="0.2"/>
    <row r="1357" s="445" customFormat="1" ht="15" customHeight="1" x14ac:dyDescent="0.2"/>
    <row r="1358" s="445" customFormat="1" ht="15" customHeight="1" x14ac:dyDescent="0.2"/>
    <row r="1359" s="445" customFormat="1" ht="15" customHeight="1" x14ac:dyDescent="0.2"/>
    <row r="1360" s="445" customFormat="1" ht="15" customHeight="1" x14ac:dyDescent="0.2"/>
    <row r="1361" s="445" customFormat="1" ht="15" customHeight="1" x14ac:dyDescent="0.2"/>
    <row r="1362" s="445" customFormat="1" ht="15" customHeight="1" x14ac:dyDescent="0.2"/>
    <row r="1363" s="445" customFormat="1" ht="15" customHeight="1" x14ac:dyDescent="0.2"/>
    <row r="1364" s="445" customFormat="1" ht="15" customHeight="1" x14ac:dyDescent="0.2"/>
    <row r="1365" s="445" customFormat="1" ht="15" customHeight="1" x14ac:dyDescent="0.2"/>
    <row r="1366" s="445" customFormat="1" ht="15" customHeight="1" x14ac:dyDescent="0.2"/>
    <row r="1367" s="445" customFormat="1" ht="15" customHeight="1" x14ac:dyDescent="0.2"/>
    <row r="1368" s="445" customFormat="1" ht="15" customHeight="1" x14ac:dyDescent="0.2"/>
    <row r="1369" s="445" customFormat="1" ht="15" customHeight="1" x14ac:dyDescent="0.2"/>
    <row r="1370" s="445" customFormat="1" ht="15" customHeight="1" x14ac:dyDescent="0.2"/>
    <row r="1371" s="445" customFormat="1" ht="15" customHeight="1" x14ac:dyDescent="0.2"/>
    <row r="1372" s="445" customFormat="1" ht="15" customHeight="1" x14ac:dyDescent="0.2"/>
    <row r="1373" s="445" customFormat="1" ht="15" customHeight="1" x14ac:dyDescent="0.2"/>
    <row r="1374" s="445" customFormat="1" ht="15" customHeight="1" x14ac:dyDescent="0.2"/>
    <row r="1375" s="445" customFormat="1" ht="15" customHeight="1" x14ac:dyDescent="0.2"/>
    <row r="1376" s="445" customFormat="1" ht="15" customHeight="1" x14ac:dyDescent="0.2"/>
    <row r="1377" s="445" customFormat="1" ht="15" customHeight="1" x14ac:dyDescent="0.2"/>
    <row r="1378" s="445" customFormat="1" ht="15" customHeight="1" x14ac:dyDescent="0.2"/>
    <row r="1379" s="445" customFormat="1" ht="15" customHeight="1" x14ac:dyDescent="0.2"/>
    <row r="1380" s="445" customFormat="1" ht="15" customHeight="1" x14ac:dyDescent="0.2"/>
    <row r="1381" s="445" customFormat="1" ht="15" customHeight="1" x14ac:dyDescent="0.2"/>
    <row r="1382" s="445" customFormat="1" ht="15" customHeight="1" x14ac:dyDescent="0.2"/>
    <row r="1383" s="445" customFormat="1" ht="15" customHeight="1" x14ac:dyDescent="0.2"/>
    <row r="1384" s="445" customFormat="1" ht="15" customHeight="1" x14ac:dyDescent="0.2"/>
    <row r="1385" s="445" customFormat="1" ht="15" customHeight="1" x14ac:dyDescent="0.2"/>
    <row r="1386" s="445" customFormat="1" ht="15" customHeight="1" x14ac:dyDescent="0.2"/>
    <row r="1387" s="445" customFormat="1" ht="15" customHeight="1" x14ac:dyDescent="0.2"/>
    <row r="1388" s="445" customFormat="1" ht="15" customHeight="1" x14ac:dyDescent="0.2"/>
    <row r="1389" s="445" customFormat="1" ht="15" customHeight="1" x14ac:dyDescent="0.2"/>
    <row r="1390" s="445" customFormat="1" ht="15" customHeight="1" x14ac:dyDescent="0.2"/>
    <row r="1391" s="445" customFormat="1" ht="15" customHeight="1" x14ac:dyDescent="0.2"/>
    <row r="1392" s="445" customFormat="1" ht="15" customHeight="1" x14ac:dyDescent="0.2"/>
    <row r="1393" s="445" customFormat="1" ht="15" customHeight="1" x14ac:dyDescent="0.2"/>
    <row r="1394" s="445" customFormat="1" ht="15" customHeight="1" x14ac:dyDescent="0.2"/>
    <row r="1395" s="445" customFormat="1" ht="15" customHeight="1" x14ac:dyDescent="0.2"/>
    <row r="1396" s="445" customFormat="1" ht="15" customHeight="1" x14ac:dyDescent="0.2"/>
    <row r="1397" s="445" customFormat="1" ht="15" customHeight="1" x14ac:dyDescent="0.2"/>
    <row r="1398" s="445" customFormat="1" ht="15" customHeight="1" x14ac:dyDescent="0.2"/>
    <row r="1399" s="445" customFormat="1" ht="15" customHeight="1" x14ac:dyDescent="0.2"/>
    <row r="1400" s="445" customFormat="1" ht="15" customHeight="1" x14ac:dyDescent="0.2"/>
    <row r="1401" s="445" customFormat="1" ht="15" customHeight="1" x14ac:dyDescent="0.2"/>
    <row r="1402" s="445" customFormat="1" ht="15" customHeight="1" x14ac:dyDescent="0.2"/>
    <row r="1403" s="445" customFormat="1" ht="15" customHeight="1" x14ac:dyDescent="0.2"/>
    <row r="1404" s="445" customFormat="1" ht="15" customHeight="1" x14ac:dyDescent="0.2"/>
    <row r="1405" s="445" customFormat="1" ht="15" customHeight="1" x14ac:dyDescent="0.2"/>
    <row r="1406" s="445" customFormat="1" ht="15" customHeight="1" x14ac:dyDescent="0.2"/>
    <row r="1407" s="445" customFormat="1" ht="15" customHeight="1" x14ac:dyDescent="0.2"/>
    <row r="1408" s="445" customFormat="1" ht="15" customHeight="1" x14ac:dyDescent="0.2"/>
    <row r="1409" s="445" customFormat="1" ht="15" customHeight="1" x14ac:dyDescent="0.2"/>
    <row r="1410" s="445" customFormat="1" ht="15" customHeight="1" x14ac:dyDescent="0.2"/>
    <row r="1411" s="445" customFormat="1" ht="15" customHeight="1" x14ac:dyDescent="0.2"/>
    <row r="1412" s="445" customFormat="1" ht="15" customHeight="1" x14ac:dyDescent="0.2"/>
    <row r="1413" s="445" customFormat="1" ht="15" customHeight="1" x14ac:dyDescent="0.2"/>
    <row r="1414" s="445" customFormat="1" ht="15" customHeight="1" x14ac:dyDescent="0.2"/>
    <row r="1415" s="445" customFormat="1" ht="15" customHeight="1" x14ac:dyDescent="0.2"/>
    <row r="1416" s="445" customFormat="1" ht="15" customHeight="1" x14ac:dyDescent="0.2"/>
    <row r="1417" s="445" customFormat="1" ht="15" customHeight="1" x14ac:dyDescent="0.2"/>
    <row r="1418" s="445" customFormat="1" ht="15" customHeight="1" x14ac:dyDescent="0.2"/>
    <row r="1419" s="445" customFormat="1" ht="15" customHeight="1" x14ac:dyDescent="0.2"/>
    <row r="1420" s="445" customFormat="1" ht="15" customHeight="1" x14ac:dyDescent="0.2"/>
    <row r="1421" s="445" customFormat="1" ht="15" customHeight="1" x14ac:dyDescent="0.2"/>
    <row r="1422" s="445" customFormat="1" ht="15" customHeight="1" x14ac:dyDescent="0.2"/>
    <row r="1423" s="445" customFormat="1" ht="15" customHeight="1" x14ac:dyDescent="0.2"/>
    <row r="1424" s="445" customFormat="1" ht="15" customHeight="1" x14ac:dyDescent="0.2"/>
    <row r="1425" s="445" customFormat="1" ht="15" customHeight="1" x14ac:dyDescent="0.2"/>
    <row r="1426" s="445" customFormat="1" ht="15" customHeight="1" x14ac:dyDescent="0.2"/>
    <row r="1427" s="445" customFormat="1" ht="15" customHeight="1" x14ac:dyDescent="0.2"/>
    <row r="1428" s="445" customFormat="1" ht="15" customHeight="1" x14ac:dyDescent="0.2"/>
    <row r="1429" s="445" customFormat="1" ht="15" customHeight="1" x14ac:dyDescent="0.2"/>
    <row r="1430" s="445" customFormat="1" ht="15" customHeight="1" x14ac:dyDescent="0.2"/>
    <row r="1431" s="445" customFormat="1" ht="15" customHeight="1" x14ac:dyDescent="0.2"/>
    <row r="1432" s="445" customFormat="1" ht="15" customHeight="1" x14ac:dyDescent="0.2"/>
    <row r="1433" s="445" customFormat="1" ht="15" customHeight="1" x14ac:dyDescent="0.2"/>
    <row r="1434" s="445" customFormat="1" ht="15" customHeight="1" x14ac:dyDescent="0.2"/>
    <row r="1435" s="445" customFormat="1" ht="15" customHeight="1" x14ac:dyDescent="0.2"/>
    <row r="1436" s="445" customFormat="1" ht="15" customHeight="1" x14ac:dyDescent="0.2"/>
    <row r="1437" s="445" customFormat="1" ht="15" customHeight="1" x14ac:dyDescent="0.2"/>
    <row r="1438" s="445" customFormat="1" ht="15" customHeight="1" x14ac:dyDescent="0.2"/>
    <row r="1439" s="445" customFormat="1" ht="15" customHeight="1" x14ac:dyDescent="0.2"/>
    <row r="1440" s="445" customFormat="1" ht="15" customHeight="1" x14ac:dyDescent="0.2"/>
    <row r="1441" s="445" customFormat="1" ht="15" customHeight="1" x14ac:dyDescent="0.2"/>
    <row r="1442" s="445" customFormat="1" ht="15" customHeight="1" x14ac:dyDescent="0.2"/>
    <row r="1443" s="445" customFormat="1" ht="15" customHeight="1" x14ac:dyDescent="0.2"/>
    <row r="1444" s="445" customFormat="1" ht="15" customHeight="1" x14ac:dyDescent="0.2"/>
    <row r="1445" s="445" customFormat="1" ht="15" customHeight="1" x14ac:dyDescent="0.2"/>
    <row r="1446" s="445" customFormat="1" ht="15" customHeight="1" x14ac:dyDescent="0.2"/>
    <row r="1447" s="445" customFormat="1" ht="15" customHeight="1" x14ac:dyDescent="0.2"/>
    <row r="1448" s="445" customFormat="1" ht="15" customHeight="1" x14ac:dyDescent="0.2"/>
    <row r="1449" s="445" customFormat="1" ht="15" customHeight="1" x14ac:dyDescent="0.2"/>
    <row r="1450" s="445" customFormat="1" ht="15" customHeight="1" x14ac:dyDescent="0.2"/>
    <row r="1451" s="445" customFormat="1" ht="15" customHeight="1" x14ac:dyDescent="0.2"/>
    <row r="1452" s="445" customFormat="1" ht="15" customHeight="1" x14ac:dyDescent="0.2"/>
    <row r="1453" s="445" customFormat="1" ht="15" customHeight="1" x14ac:dyDescent="0.2"/>
    <row r="1454" s="445" customFormat="1" ht="15" customHeight="1" x14ac:dyDescent="0.2"/>
    <row r="1455" s="445" customFormat="1" ht="15" customHeight="1" x14ac:dyDescent="0.2"/>
    <row r="1456" s="445" customFormat="1" ht="15" customHeight="1" x14ac:dyDescent="0.2"/>
    <row r="1457" s="445" customFormat="1" ht="15" customHeight="1" x14ac:dyDescent="0.2"/>
    <row r="1458" s="445" customFormat="1" ht="15" customHeight="1" x14ac:dyDescent="0.2"/>
    <row r="1459" s="445" customFormat="1" ht="15" customHeight="1" x14ac:dyDescent="0.2"/>
    <row r="1460" s="445" customFormat="1" ht="15" customHeight="1" x14ac:dyDescent="0.2"/>
    <row r="1461" s="445" customFormat="1" ht="15" customHeight="1" x14ac:dyDescent="0.2"/>
    <row r="1462" s="445" customFormat="1" ht="15" customHeight="1" x14ac:dyDescent="0.2"/>
    <row r="1463" s="445" customFormat="1" ht="15" customHeight="1" x14ac:dyDescent="0.2"/>
    <row r="1464" s="445" customFormat="1" ht="15" customHeight="1" x14ac:dyDescent="0.2"/>
    <row r="1465" s="445" customFormat="1" ht="15" customHeight="1" x14ac:dyDescent="0.2"/>
    <row r="1466" s="445" customFormat="1" ht="15" customHeight="1" x14ac:dyDescent="0.2"/>
    <row r="1467" s="445" customFormat="1" ht="15" customHeight="1" x14ac:dyDescent="0.2"/>
    <row r="1468" s="445" customFormat="1" ht="15" customHeight="1" x14ac:dyDescent="0.2"/>
    <row r="1469" s="445" customFormat="1" ht="15" customHeight="1" x14ac:dyDescent="0.2"/>
    <row r="1470" s="445" customFormat="1" ht="15" customHeight="1" x14ac:dyDescent="0.2"/>
    <row r="1471" s="445" customFormat="1" ht="15" customHeight="1" x14ac:dyDescent="0.2"/>
    <row r="1472" s="445" customFormat="1" ht="15" customHeight="1" x14ac:dyDescent="0.2"/>
    <row r="1473" s="445" customFormat="1" ht="15" customHeight="1" x14ac:dyDescent="0.2"/>
    <row r="1474" s="445" customFormat="1" ht="15" customHeight="1" x14ac:dyDescent="0.2"/>
    <row r="1475" s="445" customFormat="1" ht="15" customHeight="1" x14ac:dyDescent="0.2"/>
    <row r="1476" s="445" customFormat="1" ht="15" customHeight="1" x14ac:dyDescent="0.2"/>
    <row r="1477" s="445" customFormat="1" ht="15" customHeight="1" x14ac:dyDescent="0.2"/>
    <row r="1478" s="445" customFormat="1" ht="15" customHeight="1" x14ac:dyDescent="0.2"/>
    <row r="1479" s="445" customFormat="1" ht="15" customHeight="1" x14ac:dyDescent="0.2"/>
    <row r="1480" s="445" customFormat="1" ht="15" customHeight="1" x14ac:dyDescent="0.2"/>
    <row r="1481" s="445" customFormat="1" ht="15" customHeight="1" x14ac:dyDescent="0.2"/>
    <row r="1482" s="445" customFormat="1" ht="15" customHeight="1" x14ac:dyDescent="0.2"/>
    <row r="1483" s="445" customFormat="1" ht="15" customHeight="1" x14ac:dyDescent="0.2"/>
    <row r="1484" s="445" customFormat="1" ht="15" customHeight="1" x14ac:dyDescent="0.2"/>
    <row r="1485" s="445" customFormat="1" ht="15" customHeight="1" x14ac:dyDescent="0.2"/>
    <row r="1486" s="445" customFormat="1" ht="15" customHeight="1" x14ac:dyDescent="0.2"/>
    <row r="1487" s="445" customFormat="1" ht="15" customHeight="1" x14ac:dyDescent="0.2"/>
    <row r="1488" s="445" customFormat="1" ht="15" customHeight="1" x14ac:dyDescent="0.2"/>
    <row r="1489" s="445" customFormat="1" ht="15" customHeight="1" x14ac:dyDescent="0.2"/>
    <row r="1490" s="445" customFormat="1" ht="15" customHeight="1" x14ac:dyDescent="0.2"/>
    <row r="1491" s="445" customFormat="1" ht="15" customHeight="1" x14ac:dyDescent="0.2"/>
    <row r="1492" s="445" customFormat="1" ht="15" customHeight="1" x14ac:dyDescent="0.2"/>
    <row r="1493" s="445" customFormat="1" ht="15" customHeight="1" x14ac:dyDescent="0.2"/>
    <row r="1494" s="445" customFormat="1" ht="15" customHeight="1" x14ac:dyDescent="0.2"/>
    <row r="1495" s="445" customFormat="1" ht="15" customHeight="1" x14ac:dyDescent="0.2"/>
    <row r="1496" s="445" customFormat="1" ht="15" customHeight="1" x14ac:dyDescent="0.2"/>
    <row r="1497" s="445" customFormat="1" ht="15" customHeight="1" x14ac:dyDescent="0.2"/>
    <row r="1498" s="445" customFormat="1" ht="15" customHeight="1" x14ac:dyDescent="0.2"/>
    <row r="1499" s="445" customFormat="1" ht="15" customHeight="1" x14ac:dyDescent="0.2"/>
    <row r="1500" s="445" customFormat="1" ht="15" customHeight="1" x14ac:dyDescent="0.2"/>
    <row r="1501" s="445" customFormat="1" ht="15" customHeight="1" x14ac:dyDescent="0.2"/>
    <row r="1502" s="445" customFormat="1" ht="15" customHeight="1" x14ac:dyDescent="0.2"/>
    <row r="1503" s="445" customFormat="1" ht="15" customHeight="1" x14ac:dyDescent="0.2"/>
    <row r="1504" s="445" customFormat="1" ht="15" customHeight="1" x14ac:dyDescent="0.2"/>
    <row r="1505" s="445" customFormat="1" ht="15" customHeight="1" x14ac:dyDescent="0.2"/>
    <row r="1506" s="445" customFormat="1" ht="15" customHeight="1" x14ac:dyDescent="0.2"/>
    <row r="1507" s="445" customFormat="1" ht="15" customHeight="1" x14ac:dyDescent="0.2"/>
    <row r="1508" s="445" customFormat="1" ht="15" customHeight="1" x14ac:dyDescent="0.2"/>
    <row r="1509" s="445" customFormat="1" ht="15" customHeight="1" x14ac:dyDescent="0.2"/>
    <row r="1510" s="445" customFormat="1" ht="15" customHeight="1" x14ac:dyDescent="0.2"/>
    <row r="1511" s="445" customFormat="1" ht="15" customHeight="1" x14ac:dyDescent="0.2"/>
    <row r="1512" s="445" customFormat="1" ht="15" customHeight="1" x14ac:dyDescent="0.2"/>
    <row r="1513" s="445" customFormat="1" ht="15" customHeight="1" x14ac:dyDescent="0.2"/>
    <row r="1514" s="445" customFormat="1" ht="15" customHeight="1" x14ac:dyDescent="0.2"/>
    <row r="1515" s="445" customFormat="1" ht="15" customHeight="1" x14ac:dyDescent="0.2"/>
    <row r="1516" s="445" customFormat="1" ht="15" customHeight="1" x14ac:dyDescent="0.2"/>
    <row r="1517" s="445" customFormat="1" ht="15" customHeight="1" x14ac:dyDescent="0.2"/>
    <row r="1518" s="445" customFormat="1" ht="15" customHeight="1" x14ac:dyDescent="0.2"/>
    <row r="1519" s="445" customFormat="1" ht="15" customHeight="1" x14ac:dyDescent="0.2"/>
    <row r="1520" s="445" customFormat="1" ht="15" customHeight="1" x14ac:dyDescent="0.2"/>
    <row r="1521" s="445" customFormat="1" ht="15" customHeight="1" x14ac:dyDescent="0.2"/>
    <row r="1522" s="445" customFormat="1" ht="15" customHeight="1" x14ac:dyDescent="0.2"/>
    <row r="1523" s="445" customFormat="1" ht="15" customHeight="1" x14ac:dyDescent="0.2"/>
    <row r="1524" s="445" customFormat="1" ht="15" customHeight="1" x14ac:dyDescent="0.2"/>
    <row r="1525" s="445" customFormat="1" ht="15" customHeight="1" x14ac:dyDescent="0.2"/>
    <row r="1526" s="445" customFormat="1" ht="15" customHeight="1" x14ac:dyDescent="0.2"/>
    <row r="1527" s="445" customFormat="1" ht="15" customHeight="1" x14ac:dyDescent="0.2"/>
    <row r="1528" s="445" customFormat="1" ht="15" customHeight="1" x14ac:dyDescent="0.2"/>
    <row r="1529" s="445" customFormat="1" ht="15" customHeight="1" x14ac:dyDescent="0.2"/>
    <row r="1530" s="445" customFormat="1" ht="15" customHeight="1" x14ac:dyDescent="0.2"/>
    <row r="1531" s="445" customFormat="1" ht="15" customHeight="1" x14ac:dyDescent="0.2"/>
    <row r="1532" s="445" customFormat="1" ht="15" customHeight="1" x14ac:dyDescent="0.2"/>
    <row r="1533" s="445" customFormat="1" ht="15" customHeight="1" x14ac:dyDescent="0.2"/>
    <row r="1534" s="445" customFormat="1" ht="15" customHeight="1" x14ac:dyDescent="0.2"/>
    <row r="1535" s="445" customFormat="1" ht="15" customHeight="1" x14ac:dyDescent="0.2"/>
    <row r="1536" s="445" customFormat="1" ht="15" customHeight="1" x14ac:dyDescent="0.2"/>
    <row r="1537" s="445" customFormat="1" ht="15" customHeight="1" x14ac:dyDescent="0.2"/>
    <row r="1538" s="445" customFormat="1" ht="15" customHeight="1" x14ac:dyDescent="0.2"/>
    <row r="1539" s="445" customFormat="1" ht="15" customHeight="1" x14ac:dyDescent="0.2"/>
    <row r="1540" s="445" customFormat="1" ht="15" customHeight="1" x14ac:dyDescent="0.2"/>
    <row r="1541" s="445" customFormat="1" ht="15" customHeight="1" x14ac:dyDescent="0.2"/>
    <row r="1542" s="445" customFormat="1" ht="15" customHeight="1" x14ac:dyDescent="0.2"/>
    <row r="1543" s="445" customFormat="1" ht="15" customHeight="1" x14ac:dyDescent="0.2"/>
    <row r="1544" s="445" customFormat="1" ht="15" customHeight="1" x14ac:dyDescent="0.2"/>
    <row r="1545" s="445" customFormat="1" ht="15" customHeight="1" x14ac:dyDescent="0.2"/>
    <row r="1546" s="445" customFormat="1" ht="15" customHeight="1" x14ac:dyDescent="0.2"/>
    <row r="1547" s="445" customFormat="1" ht="15" customHeight="1" x14ac:dyDescent="0.2"/>
    <row r="1548" s="445" customFormat="1" ht="15" customHeight="1" x14ac:dyDescent="0.2"/>
    <row r="1549" s="445" customFormat="1" ht="15" customHeight="1" x14ac:dyDescent="0.2"/>
    <row r="1550" s="445" customFormat="1" ht="15" customHeight="1" x14ac:dyDescent="0.2"/>
    <row r="1551" s="445" customFormat="1" ht="15" customHeight="1" x14ac:dyDescent="0.2"/>
    <row r="1552" s="445" customFormat="1" ht="15" customHeight="1" x14ac:dyDescent="0.2"/>
    <row r="1553" s="445" customFormat="1" ht="15" customHeight="1" x14ac:dyDescent="0.2"/>
    <row r="1554" s="445" customFormat="1" ht="15" customHeight="1" x14ac:dyDescent="0.2"/>
    <row r="1555" s="445" customFormat="1" ht="15" customHeight="1" x14ac:dyDescent="0.2"/>
    <row r="1556" s="445" customFormat="1" ht="15" customHeight="1" x14ac:dyDescent="0.2"/>
    <row r="1557" s="445" customFormat="1" ht="15" customHeight="1" x14ac:dyDescent="0.2"/>
    <row r="1558" s="445" customFormat="1" ht="15" customHeight="1" x14ac:dyDescent="0.2"/>
    <row r="1559" s="445" customFormat="1" ht="15" customHeight="1" x14ac:dyDescent="0.2"/>
    <row r="1560" s="445" customFormat="1" ht="15" customHeight="1" x14ac:dyDescent="0.2"/>
    <row r="1561" s="445" customFormat="1" ht="15" customHeight="1" x14ac:dyDescent="0.2"/>
    <row r="1562" s="445" customFormat="1" ht="15" customHeight="1" x14ac:dyDescent="0.2"/>
    <row r="1563" s="445" customFormat="1" ht="15" customHeight="1" x14ac:dyDescent="0.2"/>
    <row r="1564" s="445" customFormat="1" ht="15" customHeight="1" x14ac:dyDescent="0.2"/>
    <row r="1565" s="445" customFormat="1" ht="15" customHeight="1" x14ac:dyDescent="0.2"/>
    <row r="1566" s="445" customFormat="1" ht="15" customHeight="1" x14ac:dyDescent="0.2"/>
    <row r="1567" s="445" customFormat="1" ht="15" customHeight="1" x14ac:dyDescent="0.2"/>
    <row r="1568" s="445" customFormat="1" ht="15" customHeight="1" x14ac:dyDescent="0.2"/>
    <row r="1569" s="445" customFormat="1" ht="15" customHeight="1" x14ac:dyDescent="0.2"/>
    <row r="1570" s="445" customFormat="1" ht="15" customHeight="1" x14ac:dyDescent="0.2"/>
    <row r="1571" s="445" customFormat="1" ht="15" customHeight="1" x14ac:dyDescent="0.2"/>
    <row r="1572" s="445" customFormat="1" ht="15" customHeight="1" x14ac:dyDescent="0.2"/>
    <row r="1573" s="445" customFormat="1" ht="15" customHeight="1" x14ac:dyDescent="0.2"/>
    <row r="1574" s="445" customFormat="1" ht="15" customHeight="1" x14ac:dyDescent="0.2"/>
    <row r="1575" s="445" customFormat="1" ht="15" customHeight="1" x14ac:dyDescent="0.2"/>
    <row r="1576" s="445" customFormat="1" ht="15" customHeight="1" x14ac:dyDescent="0.2"/>
    <row r="1577" s="445" customFormat="1" ht="15" customHeight="1" x14ac:dyDescent="0.2"/>
    <row r="1578" s="445" customFormat="1" ht="15" customHeight="1" x14ac:dyDescent="0.2"/>
    <row r="1579" s="445" customFormat="1" ht="15" customHeight="1" x14ac:dyDescent="0.2"/>
    <row r="1580" s="445" customFormat="1" ht="15" customHeight="1" x14ac:dyDescent="0.2"/>
    <row r="1581" s="445" customFormat="1" ht="15" customHeight="1" x14ac:dyDescent="0.2"/>
    <row r="1582" s="445" customFormat="1" ht="15" customHeight="1" x14ac:dyDescent="0.2"/>
    <row r="1583" s="445" customFormat="1" ht="15" customHeight="1" x14ac:dyDescent="0.2"/>
    <row r="1584" s="445" customFormat="1" ht="15" customHeight="1" x14ac:dyDescent="0.2"/>
    <row r="1585" s="445" customFormat="1" ht="15" customHeight="1" x14ac:dyDescent="0.2"/>
    <row r="1586" s="445" customFormat="1" ht="15" customHeight="1" x14ac:dyDescent="0.2"/>
    <row r="1587" s="445" customFormat="1" ht="15" customHeight="1" x14ac:dyDescent="0.2"/>
    <row r="1588" s="445" customFormat="1" ht="15" customHeight="1" x14ac:dyDescent="0.2"/>
    <row r="1589" s="445" customFormat="1" ht="15" customHeight="1" x14ac:dyDescent="0.2"/>
    <row r="1590" s="445" customFormat="1" ht="15" customHeight="1" x14ac:dyDescent="0.2"/>
    <row r="1591" s="445" customFormat="1" ht="15" customHeight="1" x14ac:dyDescent="0.2"/>
    <row r="1592" s="445" customFormat="1" ht="15" customHeight="1" x14ac:dyDescent="0.2"/>
    <row r="1593" s="445" customFormat="1" ht="15" customHeight="1" x14ac:dyDescent="0.2"/>
    <row r="1594" s="445" customFormat="1" ht="15" customHeight="1" x14ac:dyDescent="0.2"/>
    <row r="1595" s="445" customFormat="1" ht="15" customHeight="1" x14ac:dyDescent="0.2"/>
    <row r="1596" s="445" customFormat="1" ht="15" customHeight="1" x14ac:dyDescent="0.2"/>
    <row r="1597" s="445" customFormat="1" ht="15" customHeight="1" x14ac:dyDescent="0.2"/>
    <row r="1598" s="445" customFormat="1" ht="15" customHeight="1" x14ac:dyDescent="0.2"/>
    <row r="1599" s="445" customFormat="1" ht="15" customHeight="1" x14ac:dyDescent="0.2"/>
    <row r="1600" s="445" customFormat="1" ht="15" customHeight="1" x14ac:dyDescent="0.2"/>
    <row r="1601" s="445" customFormat="1" ht="15" customHeight="1" x14ac:dyDescent="0.2"/>
    <row r="1602" s="445" customFormat="1" ht="15" customHeight="1" x14ac:dyDescent="0.2"/>
    <row r="1603" s="445" customFormat="1" ht="15" customHeight="1" x14ac:dyDescent="0.2"/>
    <row r="1604" s="445" customFormat="1" ht="15" customHeight="1" x14ac:dyDescent="0.2"/>
    <row r="1605" s="445" customFormat="1" ht="15" customHeight="1" x14ac:dyDescent="0.2"/>
    <row r="1606" s="445" customFormat="1" ht="15" customHeight="1" x14ac:dyDescent="0.2"/>
    <row r="1607" s="445" customFormat="1" ht="15" customHeight="1" x14ac:dyDescent="0.2"/>
    <row r="1608" s="445" customFormat="1" ht="15" customHeight="1" x14ac:dyDescent="0.2"/>
    <row r="1609" s="445" customFormat="1" ht="15" customHeight="1" x14ac:dyDescent="0.2"/>
    <row r="1610" s="445" customFormat="1" ht="15" customHeight="1" x14ac:dyDescent="0.2"/>
    <row r="1611" s="445" customFormat="1" ht="15" customHeight="1" x14ac:dyDescent="0.2"/>
    <row r="1612" s="445" customFormat="1" ht="15" customHeight="1" x14ac:dyDescent="0.2"/>
    <row r="1613" s="445" customFormat="1" ht="15" customHeight="1" x14ac:dyDescent="0.2"/>
    <row r="1614" s="445" customFormat="1" ht="15" customHeight="1" x14ac:dyDescent="0.2"/>
    <row r="1615" s="445" customFormat="1" ht="15" customHeight="1" x14ac:dyDescent="0.2"/>
    <row r="1616" s="445" customFormat="1" ht="15" customHeight="1" x14ac:dyDescent="0.2"/>
    <row r="1617" s="445" customFormat="1" ht="15" customHeight="1" x14ac:dyDescent="0.2"/>
    <row r="1618" s="445" customFormat="1" ht="15" customHeight="1" x14ac:dyDescent="0.2"/>
    <row r="1619" s="445" customFormat="1" ht="15" customHeight="1" x14ac:dyDescent="0.2"/>
    <row r="1620" s="445" customFormat="1" ht="15" customHeight="1" x14ac:dyDescent="0.2"/>
    <row r="1621" s="445" customFormat="1" ht="15" customHeight="1" x14ac:dyDescent="0.2"/>
    <row r="1622" s="445" customFormat="1" ht="15" customHeight="1" x14ac:dyDescent="0.2"/>
    <row r="1623" s="445" customFormat="1" ht="15" customHeight="1" x14ac:dyDescent="0.2"/>
    <row r="1624" s="445" customFormat="1" ht="15" customHeight="1" x14ac:dyDescent="0.2"/>
    <row r="1625" s="445" customFormat="1" ht="15" customHeight="1" x14ac:dyDescent="0.2"/>
    <row r="1626" s="445" customFormat="1" ht="15" customHeight="1" x14ac:dyDescent="0.2"/>
    <row r="1627" s="445" customFormat="1" ht="15" customHeight="1" x14ac:dyDescent="0.2"/>
    <row r="1628" s="445" customFormat="1" ht="15" customHeight="1" x14ac:dyDescent="0.2"/>
    <row r="1629" s="445" customFormat="1" ht="15" customHeight="1" x14ac:dyDescent="0.2"/>
    <row r="1630" s="445" customFormat="1" ht="15" customHeight="1" x14ac:dyDescent="0.2"/>
    <row r="1631" s="445" customFormat="1" ht="15" customHeight="1" x14ac:dyDescent="0.2"/>
    <row r="1632" s="445" customFormat="1" ht="15" customHeight="1" x14ac:dyDescent="0.2"/>
    <row r="1633" s="445" customFormat="1" ht="15" customHeight="1" x14ac:dyDescent="0.2"/>
    <row r="1634" s="445" customFormat="1" ht="15" customHeight="1" x14ac:dyDescent="0.2"/>
    <row r="1635" s="445" customFormat="1" ht="15" customHeight="1" x14ac:dyDescent="0.2"/>
    <row r="1636" s="445" customFormat="1" ht="15" customHeight="1" x14ac:dyDescent="0.2"/>
    <row r="1637" s="445" customFormat="1" ht="15" customHeight="1" x14ac:dyDescent="0.2"/>
    <row r="1638" s="445" customFormat="1" ht="15" customHeight="1" x14ac:dyDescent="0.2"/>
    <row r="1639" s="445" customFormat="1" ht="15" customHeight="1" x14ac:dyDescent="0.2"/>
    <row r="1640" s="445" customFormat="1" ht="15" customHeight="1" x14ac:dyDescent="0.2"/>
    <row r="1641" s="445" customFormat="1" ht="15" customHeight="1" x14ac:dyDescent="0.2"/>
    <row r="1642" s="445" customFormat="1" ht="15" customHeight="1" x14ac:dyDescent="0.2"/>
    <row r="1643" s="445" customFormat="1" ht="15" customHeight="1" x14ac:dyDescent="0.2"/>
    <row r="1644" s="445" customFormat="1" ht="15" customHeight="1" x14ac:dyDescent="0.2"/>
    <row r="1645" s="445" customFormat="1" ht="15" customHeight="1" x14ac:dyDescent="0.2"/>
    <row r="1646" s="445" customFormat="1" ht="15" customHeight="1" x14ac:dyDescent="0.2"/>
    <row r="1647" s="445" customFormat="1" ht="15" customHeight="1" x14ac:dyDescent="0.2"/>
    <row r="1648" s="445" customFormat="1" ht="15" customHeight="1" x14ac:dyDescent="0.2"/>
    <row r="1649" s="445" customFormat="1" ht="15" customHeight="1" x14ac:dyDescent="0.2"/>
    <row r="1650" s="445" customFormat="1" ht="15" customHeight="1" x14ac:dyDescent="0.2"/>
    <row r="1651" s="445" customFormat="1" ht="15" customHeight="1" x14ac:dyDescent="0.2"/>
    <row r="1652" s="445" customFormat="1" ht="15" customHeight="1" x14ac:dyDescent="0.2"/>
    <row r="1653" s="445" customFormat="1" ht="15" customHeight="1" x14ac:dyDescent="0.2"/>
    <row r="1654" s="445" customFormat="1" ht="15" customHeight="1" x14ac:dyDescent="0.2"/>
    <row r="1655" s="445" customFormat="1" ht="15" customHeight="1" x14ac:dyDescent="0.2"/>
    <row r="1656" s="445" customFormat="1" ht="15" customHeight="1" x14ac:dyDescent="0.2"/>
    <row r="1657" s="445" customFormat="1" ht="15" customHeight="1" x14ac:dyDescent="0.2"/>
    <row r="1658" s="445" customFormat="1" ht="15" customHeight="1" x14ac:dyDescent="0.2"/>
    <row r="1659" s="445" customFormat="1" ht="15" customHeight="1" x14ac:dyDescent="0.2"/>
    <row r="1660" s="445" customFormat="1" ht="15" customHeight="1" x14ac:dyDescent="0.2"/>
    <row r="1661" s="445" customFormat="1" ht="15" customHeight="1" x14ac:dyDescent="0.2"/>
    <row r="1662" s="445" customFormat="1" ht="15" customHeight="1" x14ac:dyDescent="0.2"/>
    <row r="1663" s="445" customFormat="1" ht="15" customHeight="1" x14ac:dyDescent="0.2"/>
    <row r="1664" s="445" customFormat="1" ht="15" customHeight="1" x14ac:dyDescent="0.2"/>
    <row r="1665" s="445" customFormat="1" ht="15" customHeight="1" x14ac:dyDescent="0.2"/>
    <row r="1666" s="445" customFormat="1" ht="15" customHeight="1" x14ac:dyDescent="0.2"/>
    <row r="1667" s="445" customFormat="1" ht="15" customHeight="1" x14ac:dyDescent="0.2"/>
    <row r="1668" s="445" customFormat="1" ht="15" customHeight="1" x14ac:dyDescent="0.2"/>
    <row r="1669" s="445" customFormat="1" ht="15" customHeight="1" x14ac:dyDescent="0.2"/>
    <row r="1670" s="445" customFormat="1" ht="15" customHeight="1" x14ac:dyDescent="0.2"/>
    <row r="1671" s="445" customFormat="1" ht="15" customHeight="1" x14ac:dyDescent="0.2"/>
    <row r="1672" s="445" customFormat="1" ht="15" customHeight="1" x14ac:dyDescent="0.2"/>
    <row r="1673" s="445" customFormat="1" ht="15" customHeight="1" x14ac:dyDescent="0.2"/>
    <row r="1674" s="445" customFormat="1" ht="15" customHeight="1" x14ac:dyDescent="0.2"/>
    <row r="1675" s="445" customFormat="1" ht="15" customHeight="1" x14ac:dyDescent="0.2"/>
    <row r="1676" s="445" customFormat="1" ht="15" customHeight="1" x14ac:dyDescent="0.2"/>
    <row r="1677" s="445" customFormat="1" ht="15" customHeight="1" x14ac:dyDescent="0.2"/>
    <row r="1678" s="445" customFormat="1" ht="15" customHeight="1" x14ac:dyDescent="0.2"/>
    <row r="1679" s="445" customFormat="1" ht="15" customHeight="1" x14ac:dyDescent="0.2"/>
    <row r="1680" s="445" customFormat="1" ht="15" customHeight="1" x14ac:dyDescent="0.2"/>
    <row r="1681" s="445" customFormat="1" ht="15" customHeight="1" x14ac:dyDescent="0.2"/>
    <row r="1682" s="445" customFormat="1" ht="15" customHeight="1" x14ac:dyDescent="0.2"/>
    <row r="1683" s="445" customFormat="1" ht="15" customHeight="1" x14ac:dyDescent="0.2"/>
    <row r="1684" s="445" customFormat="1" ht="15" customHeight="1" x14ac:dyDescent="0.2"/>
    <row r="1685" s="445" customFormat="1" ht="15" customHeight="1" x14ac:dyDescent="0.2"/>
    <row r="1686" s="445" customFormat="1" ht="15" customHeight="1" x14ac:dyDescent="0.2"/>
    <row r="1687" s="445" customFormat="1" ht="15" customHeight="1" x14ac:dyDescent="0.2"/>
    <row r="1688" s="445" customFormat="1" ht="15" customHeight="1" x14ac:dyDescent="0.2"/>
    <row r="1689" s="445" customFormat="1" ht="15" customHeight="1" x14ac:dyDescent="0.2"/>
    <row r="1690" s="445" customFormat="1" ht="15" customHeight="1" x14ac:dyDescent="0.2"/>
    <row r="1691" s="445" customFormat="1" ht="15" customHeight="1" x14ac:dyDescent="0.2"/>
    <row r="1692" s="445" customFormat="1" ht="15" customHeight="1" x14ac:dyDescent="0.2"/>
    <row r="1693" s="445" customFormat="1" ht="15" customHeight="1" x14ac:dyDescent="0.2"/>
    <row r="1694" s="445" customFormat="1" ht="15" customHeight="1" x14ac:dyDescent="0.2"/>
    <row r="1695" s="445" customFormat="1" ht="15" customHeight="1" x14ac:dyDescent="0.2"/>
    <row r="1696" s="445" customFormat="1" ht="15" customHeight="1" x14ac:dyDescent="0.2"/>
    <row r="1697" s="445" customFormat="1" ht="15" customHeight="1" x14ac:dyDescent="0.2"/>
    <row r="1698" s="445" customFormat="1" ht="15" customHeight="1" x14ac:dyDescent="0.2"/>
    <row r="1699" s="445" customFormat="1" ht="15" customHeight="1" x14ac:dyDescent="0.2"/>
    <row r="1700" s="445" customFormat="1" ht="15" customHeight="1" x14ac:dyDescent="0.2"/>
    <row r="1701" s="445" customFormat="1" ht="15" customHeight="1" x14ac:dyDescent="0.2"/>
    <row r="1702" s="445" customFormat="1" ht="15" customHeight="1" x14ac:dyDescent="0.2"/>
    <row r="1703" s="445" customFormat="1" ht="15" customHeight="1" x14ac:dyDescent="0.2"/>
    <row r="1704" s="445" customFormat="1" ht="15" customHeight="1" x14ac:dyDescent="0.2"/>
    <row r="1705" s="445" customFormat="1" ht="15" customHeight="1" x14ac:dyDescent="0.2"/>
    <row r="1706" s="445" customFormat="1" ht="15" customHeight="1" x14ac:dyDescent="0.2"/>
    <row r="1707" s="445" customFormat="1" ht="15" customHeight="1" x14ac:dyDescent="0.2"/>
    <row r="1708" s="445" customFormat="1" ht="15" customHeight="1" x14ac:dyDescent="0.2"/>
    <row r="1709" s="445" customFormat="1" ht="15" customHeight="1" x14ac:dyDescent="0.2"/>
    <row r="1710" s="445" customFormat="1" ht="15" customHeight="1" x14ac:dyDescent="0.2"/>
    <row r="1711" s="445" customFormat="1" ht="15" customHeight="1" x14ac:dyDescent="0.2"/>
    <row r="1712" s="445" customFormat="1" ht="15" customHeight="1" x14ac:dyDescent="0.2"/>
    <row r="1713" s="445" customFormat="1" ht="15" customHeight="1" x14ac:dyDescent="0.2"/>
    <row r="1714" s="445" customFormat="1" ht="15" customHeight="1" x14ac:dyDescent="0.2"/>
    <row r="1715" s="445" customFormat="1" ht="15" customHeight="1" x14ac:dyDescent="0.2"/>
    <row r="1716" s="445" customFormat="1" ht="15" customHeight="1" x14ac:dyDescent="0.2"/>
    <row r="1717" s="445" customFormat="1" ht="15" customHeight="1" x14ac:dyDescent="0.2"/>
    <row r="1718" s="445" customFormat="1" ht="15" customHeight="1" x14ac:dyDescent="0.2"/>
    <row r="1719" s="445" customFormat="1" ht="15" customHeight="1" x14ac:dyDescent="0.2"/>
    <row r="1720" s="445" customFormat="1" ht="15" customHeight="1" x14ac:dyDescent="0.2"/>
    <row r="1721" s="445" customFormat="1" ht="15" customHeight="1" x14ac:dyDescent="0.2"/>
    <row r="1722" s="445" customFormat="1" ht="15" customHeight="1" x14ac:dyDescent="0.2"/>
    <row r="1723" s="445" customFormat="1" ht="15" customHeight="1" x14ac:dyDescent="0.2"/>
    <row r="1724" s="445" customFormat="1" ht="15" customHeight="1" x14ac:dyDescent="0.2"/>
    <row r="1725" s="445" customFormat="1" ht="15" customHeight="1" x14ac:dyDescent="0.2"/>
    <row r="1726" s="445" customFormat="1" ht="15" customHeight="1" x14ac:dyDescent="0.2"/>
    <row r="1727" s="445" customFormat="1" ht="15" customHeight="1" x14ac:dyDescent="0.2"/>
    <row r="1728" s="445" customFormat="1" ht="15" customHeight="1" x14ac:dyDescent="0.2"/>
    <row r="1729" s="445" customFormat="1" ht="15" customHeight="1" x14ac:dyDescent="0.2"/>
    <row r="1730" s="445" customFormat="1" ht="15" customHeight="1" x14ac:dyDescent="0.2"/>
    <row r="1731" s="445" customFormat="1" ht="15" customHeight="1" x14ac:dyDescent="0.2"/>
    <row r="1732" s="445" customFormat="1" ht="15" customHeight="1" x14ac:dyDescent="0.2"/>
    <row r="1733" s="445" customFormat="1" ht="15" customHeight="1" x14ac:dyDescent="0.2"/>
    <row r="1734" s="445" customFormat="1" ht="15" customHeight="1" x14ac:dyDescent="0.2"/>
    <row r="1735" s="445" customFormat="1" ht="15" customHeight="1" x14ac:dyDescent="0.2"/>
    <row r="1736" s="445" customFormat="1" ht="15" customHeight="1" x14ac:dyDescent="0.2"/>
    <row r="1737" s="445" customFormat="1" ht="15" customHeight="1" x14ac:dyDescent="0.2"/>
    <row r="1738" s="445" customFormat="1" ht="15" customHeight="1" x14ac:dyDescent="0.2"/>
    <row r="1739" s="445" customFormat="1" ht="15" customHeight="1" x14ac:dyDescent="0.2"/>
    <row r="1740" s="445" customFormat="1" ht="15" customHeight="1" x14ac:dyDescent="0.2"/>
    <row r="1741" s="445" customFormat="1" ht="15" customHeight="1" x14ac:dyDescent="0.2"/>
    <row r="1742" s="445" customFormat="1" ht="15" customHeight="1" x14ac:dyDescent="0.2"/>
    <row r="1743" s="445" customFormat="1" ht="15" customHeight="1" x14ac:dyDescent="0.2"/>
    <row r="1744" s="445" customFormat="1" ht="15" customHeight="1" x14ac:dyDescent="0.2"/>
    <row r="1745" s="445" customFormat="1" ht="15" customHeight="1" x14ac:dyDescent="0.2"/>
    <row r="1746" s="445" customFormat="1" ht="15" customHeight="1" x14ac:dyDescent="0.2"/>
  </sheetData>
  <mergeCells count="37">
    <mergeCell ref="X100:Y100"/>
    <mergeCell ref="C100:D100"/>
    <mergeCell ref="F100:G100"/>
    <mergeCell ref="L100:M100"/>
    <mergeCell ref="O100:P100"/>
    <mergeCell ref="U100:V100"/>
    <mergeCell ref="U50:V50"/>
    <mergeCell ref="X50:Y50"/>
    <mergeCell ref="U51:V51"/>
    <mergeCell ref="X51:Y51"/>
    <mergeCell ref="C99:D99"/>
    <mergeCell ref="F99:G99"/>
    <mergeCell ref="L99:M99"/>
    <mergeCell ref="O99:P99"/>
    <mergeCell ref="U99:V99"/>
    <mergeCell ref="X99:Y99"/>
    <mergeCell ref="F51:G51"/>
    <mergeCell ref="L50:M50"/>
    <mergeCell ref="O50:P50"/>
    <mergeCell ref="L51:M51"/>
    <mergeCell ref="O51:P51"/>
    <mergeCell ref="A2:I2"/>
    <mergeCell ref="C52:J52"/>
    <mergeCell ref="L52:S52"/>
    <mergeCell ref="U52:AB52"/>
    <mergeCell ref="C53:J53"/>
    <mergeCell ref="L53:S53"/>
    <mergeCell ref="U53:AB53"/>
    <mergeCell ref="C3:J3"/>
    <mergeCell ref="L3:S3"/>
    <mergeCell ref="U3:AB3"/>
    <mergeCell ref="C4:J4"/>
    <mergeCell ref="L4:S4"/>
    <mergeCell ref="U4:AB4"/>
    <mergeCell ref="C50:D50"/>
    <mergeCell ref="F50:G50"/>
    <mergeCell ref="C51:D51"/>
  </mergeCells>
  <hyperlinks>
    <hyperlink ref="B1" location="CONTENTS!A1" display="Contents"/>
  </hyperlinks>
  <printOptions horizontalCentered="1"/>
  <pageMargins left="0.23622047244094491" right="0.23622047244094491" top="0.39370078740157483" bottom="0.23622047244094491" header="0.11811023622047245" footer="0.11811023622047245"/>
  <pageSetup paperSize="9" scale="60"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rowBreaks count="2" manualBreakCount="2">
    <brk id="51" max="16383" man="1"/>
    <brk id="100" max="16383" man="1"/>
  </rowBreaks>
  <colBreaks count="3" manualBreakCount="3">
    <brk id="10" max="1048575" man="1"/>
    <brk id="19" max="1048575" man="1"/>
    <brk id="2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fitToPage="1"/>
  </sheetPr>
  <dimension ref="A1:BS234"/>
  <sheetViews>
    <sheetView zoomScale="110" zoomScaleNormal="110" workbookViewId="0">
      <pane xSplit="2" ySplit="6" topLeftCell="C45"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8.42578125" style="162" customWidth="1"/>
    <col min="2" max="2" width="30.5703125" style="162" customWidth="1"/>
    <col min="3" max="3" width="12.7109375" style="162" customWidth="1"/>
    <col min="4" max="4" width="11.85546875" style="162" customWidth="1"/>
    <col min="5" max="5" width="13.85546875" style="162" customWidth="1"/>
    <col min="6" max="6" width="10.140625" style="162" customWidth="1"/>
    <col min="7" max="7" width="15" style="162" customWidth="1"/>
    <col min="8" max="8" width="9.28515625" style="162" customWidth="1"/>
    <col min="9" max="9" width="13.85546875" style="162" customWidth="1"/>
    <col min="10" max="10" width="2.85546875" style="162" customWidth="1"/>
    <col min="11" max="11" width="12.5703125" style="162" customWidth="1"/>
    <col min="12" max="12" width="10.42578125" style="162" bestFit="1" customWidth="1"/>
    <col min="13" max="13" width="10.140625" style="162" customWidth="1"/>
    <col min="14" max="14" width="11" style="162" customWidth="1"/>
    <col min="15" max="15" width="15.140625" style="162" customWidth="1"/>
    <col min="16" max="16" width="8.7109375" style="162" bestFit="1" customWidth="1"/>
    <col min="17" max="17" width="10.7109375" style="162" customWidth="1"/>
    <col min="18" max="18" width="2.85546875" style="162" customWidth="1"/>
    <col min="19" max="19" width="12.85546875" style="162" customWidth="1"/>
    <col min="20" max="21" width="12.5703125" style="162" customWidth="1"/>
    <col min="22" max="22" width="11.7109375" style="162" customWidth="1"/>
    <col min="23" max="23" width="15.5703125" style="162" customWidth="1"/>
    <col min="24" max="24" width="10.85546875" style="162" customWidth="1"/>
    <col min="25" max="25" width="12.85546875" style="162" customWidth="1"/>
    <col min="26" max="36" width="9.85546875" style="20" customWidth="1"/>
    <col min="37" max="48" width="13.5703125" style="20" customWidth="1"/>
    <col min="49" max="52" width="13.5703125" style="162" customWidth="1"/>
    <col min="53" max="16384" width="9.140625" style="162"/>
  </cols>
  <sheetData>
    <row r="1" spans="1:71" s="451" customFormat="1" ht="21" customHeight="1" x14ac:dyDescent="0.2">
      <c r="A1" s="1" t="s">
        <v>0</v>
      </c>
      <c r="B1" s="2" t="s">
        <v>1</v>
      </c>
      <c r="C1" s="4"/>
      <c r="D1" s="5"/>
      <c r="E1" s="5"/>
      <c r="F1" s="5"/>
      <c r="G1" s="6"/>
      <c r="H1" s="5"/>
      <c r="I1" s="7"/>
      <c r="J1" s="5"/>
      <c r="K1" s="5"/>
      <c r="L1" s="5"/>
      <c r="M1" s="5"/>
      <c r="N1" s="5"/>
      <c r="O1" s="5"/>
      <c r="P1" s="5"/>
      <c r="Q1" s="5"/>
      <c r="R1" s="5"/>
      <c r="S1" s="5"/>
      <c r="T1" s="5"/>
      <c r="U1" s="5"/>
      <c r="V1" s="5"/>
      <c r="W1" s="5"/>
      <c r="X1" s="5"/>
      <c r="Y1" s="5"/>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450"/>
      <c r="BF1" s="450"/>
      <c r="BG1" s="450"/>
      <c r="BH1" s="450"/>
      <c r="BI1" s="450"/>
      <c r="BJ1" s="450"/>
      <c r="BK1" s="450"/>
      <c r="BL1" s="450"/>
      <c r="BM1" s="450"/>
      <c r="BN1" s="450"/>
      <c r="BO1" s="450"/>
      <c r="BP1" s="450"/>
      <c r="BQ1" s="450"/>
      <c r="BR1" s="450"/>
      <c r="BS1" s="450"/>
    </row>
    <row r="2" spans="1:71" s="450" customFormat="1" ht="30" customHeight="1" x14ac:dyDescent="0.2">
      <c r="A2" s="920" t="s">
        <v>317</v>
      </c>
      <c r="B2" s="921"/>
      <c r="C2" s="921"/>
      <c r="D2" s="921"/>
      <c r="E2" s="921"/>
      <c r="F2" s="921"/>
      <c r="G2" s="921"/>
      <c r="H2" s="12"/>
      <c r="I2" s="12"/>
      <c r="J2" s="12"/>
      <c r="K2" s="12"/>
      <c r="L2" s="12"/>
      <c r="M2" s="12"/>
      <c r="N2" s="12"/>
      <c r="O2" s="12"/>
      <c r="P2" s="12"/>
      <c r="Q2" s="12"/>
      <c r="R2" s="12"/>
      <c r="S2" s="12"/>
      <c r="T2" s="12"/>
      <c r="U2" s="12"/>
      <c r="V2" s="12"/>
      <c r="W2" s="12"/>
      <c r="X2" s="12"/>
      <c r="Y2" s="165"/>
      <c r="Z2" s="9"/>
      <c r="AA2" s="9"/>
      <c r="AB2" s="9"/>
      <c r="AC2" s="9"/>
      <c r="AD2" s="9"/>
      <c r="AE2" s="9"/>
      <c r="AF2" s="9"/>
      <c r="AG2" s="9"/>
      <c r="AH2" s="9"/>
      <c r="AI2" s="9"/>
      <c r="AJ2" s="9"/>
      <c r="AK2" s="9"/>
      <c r="AL2" s="9"/>
      <c r="AM2" s="9"/>
      <c r="AN2" s="9"/>
      <c r="AO2" s="9"/>
      <c r="AP2" s="9"/>
      <c r="AQ2" s="9"/>
      <c r="AR2" s="9"/>
      <c r="AS2" s="9"/>
      <c r="AT2" s="9"/>
      <c r="AU2" s="9"/>
      <c r="AV2" s="9"/>
    </row>
    <row r="3" spans="1:71" s="450" customFormat="1" ht="24.95" customHeight="1" x14ac:dyDescent="0.2">
      <c r="A3" s="138"/>
      <c r="B3" s="18"/>
      <c r="C3" s="928" t="s">
        <v>240</v>
      </c>
      <c r="D3" s="928"/>
      <c r="E3" s="928"/>
      <c r="F3" s="928"/>
      <c r="G3" s="928"/>
      <c r="H3" s="928"/>
      <c r="I3" s="928"/>
      <c r="J3" s="928"/>
      <c r="K3" s="928"/>
      <c r="L3" s="928"/>
      <c r="M3" s="928"/>
      <c r="N3" s="928"/>
      <c r="O3" s="928"/>
      <c r="P3" s="928"/>
      <c r="Q3" s="928"/>
      <c r="R3" s="928"/>
      <c r="S3" s="928"/>
      <c r="T3" s="928"/>
      <c r="U3" s="928"/>
      <c r="V3" s="928"/>
      <c r="W3" s="928"/>
      <c r="X3" s="928"/>
      <c r="Y3" s="929"/>
      <c r="Z3" s="9"/>
      <c r="AA3" s="9"/>
      <c r="AB3" s="9"/>
      <c r="AC3" s="9"/>
      <c r="AD3" s="9"/>
      <c r="AE3" s="9"/>
      <c r="AF3" s="9"/>
      <c r="AG3" s="9"/>
      <c r="AH3" s="9"/>
      <c r="AI3" s="9"/>
      <c r="AJ3" s="9"/>
      <c r="AK3" s="9"/>
      <c r="AL3" s="9"/>
      <c r="AM3" s="9"/>
      <c r="AN3" s="9"/>
      <c r="AO3" s="9"/>
      <c r="AP3" s="9"/>
      <c r="AQ3" s="9"/>
      <c r="AR3" s="9"/>
      <c r="AS3" s="9"/>
      <c r="AT3" s="9"/>
      <c r="AU3" s="9"/>
      <c r="AV3" s="9"/>
    </row>
    <row r="4" spans="1:71" ht="24.95" customHeight="1" x14ac:dyDescent="0.2">
      <c r="A4" s="823"/>
      <c r="B4" s="822"/>
      <c r="C4" s="917" t="s">
        <v>61</v>
      </c>
      <c r="D4" s="917"/>
      <c r="E4" s="917"/>
      <c r="F4" s="917"/>
      <c r="G4" s="917"/>
      <c r="H4" s="917"/>
      <c r="I4" s="917"/>
      <c r="J4" s="822"/>
      <c r="K4" s="917" t="s">
        <v>62</v>
      </c>
      <c r="L4" s="917"/>
      <c r="M4" s="917"/>
      <c r="N4" s="917"/>
      <c r="O4" s="917"/>
      <c r="P4" s="917"/>
      <c r="Q4" s="917"/>
      <c r="R4" s="822"/>
      <c r="S4" s="917" t="s">
        <v>120</v>
      </c>
      <c r="T4" s="917"/>
      <c r="U4" s="917"/>
      <c r="V4" s="917"/>
      <c r="W4" s="917"/>
      <c r="X4" s="917"/>
      <c r="Y4" s="947"/>
    </row>
    <row r="5" spans="1:71" s="443" customFormat="1" ht="51" x14ac:dyDescent="0.2">
      <c r="A5" s="304"/>
      <c r="B5" s="253"/>
      <c r="C5" s="168" t="s">
        <v>318</v>
      </c>
      <c r="D5" s="168" t="s">
        <v>319</v>
      </c>
      <c r="E5" s="168" t="s">
        <v>320</v>
      </c>
      <c r="F5" s="168" t="s">
        <v>321</v>
      </c>
      <c r="G5" s="168" t="s">
        <v>322</v>
      </c>
      <c r="H5" s="168" t="s">
        <v>323</v>
      </c>
      <c r="I5" s="168" t="s">
        <v>120</v>
      </c>
      <c r="J5" s="302"/>
      <c r="K5" s="168" t="s">
        <v>318</v>
      </c>
      <c r="L5" s="168" t="s">
        <v>319</v>
      </c>
      <c r="M5" s="168" t="s">
        <v>320</v>
      </c>
      <c r="N5" s="168" t="s">
        <v>321</v>
      </c>
      <c r="O5" s="168" t="s">
        <v>322</v>
      </c>
      <c r="P5" s="168" t="s">
        <v>323</v>
      </c>
      <c r="Q5" s="168" t="s">
        <v>120</v>
      </c>
      <c r="R5" s="253"/>
      <c r="S5" s="168" t="s">
        <v>318</v>
      </c>
      <c r="T5" s="168" t="s">
        <v>319</v>
      </c>
      <c r="U5" s="168" t="s">
        <v>320</v>
      </c>
      <c r="V5" s="168" t="s">
        <v>321</v>
      </c>
      <c r="W5" s="168" t="s">
        <v>322</v>
      </c>
      <c r="X5" s="168" t="s">
        <v>323</v>
      </c>
      <c r="Y5" s="305" t="s">
        <v>120</v>
      </c>
      <c r="Z5" s="306"/>
      <c r="AA5" s="306"/>
      <c r="AB5" s="306"/>
      <c r="AC5" s="306"/>
      <c r="AD5" s="306"/>
      <c r="AE5" s="306"/>
      <c r="AF5" s="306"/>
      <c r="AG5" s="306"/>
      <c r="AH5" s="306"/>
      <c r="AI5" s="306"/>
      <c r="AJ5" s="306"/>
      <c r="AK5" s="306"/>
      <c r="AL5" s="306"/>
      <c r="AM5" s="306"/>
      <c r="AN5" s="306"/>
      <c r="AO5" s="306"/>
      <c r="AP5" s="306"/>
      <c r="AQ5" s="306"/>
      <c r="AR5" s="306"/>
      <c r="AS5" s="306"/>
      <c r="AT5" s="306"/>
      <c r="AU5" s="306"/>
      <c r="AV5" s="306"/>
    </row>
    <row r="6" spans="1:71" s="469" customFormat="1" ht="24.95" customHeight="1" x14ac:dyDescent="0.2">
      <c r="A6" s="465" t="s">
        <v>11</v>
      </c>
      <c r="B6" s="456"/>
      <c r="C6" s="139">
        <f>SUM(C7:C48)</f>
        <v>13242</v>
      </c>
      <c r="D6" s="139">
        <f t="shared" ref="D6:X6" si="0">SUM(D7:D48)</f>
        <v>28251</v>
      </c>
      <c r="E6" s="139">
        <f t="shared" si="0"/>
        <v>9176</v>
      </c>
      <c r="F6" s="139">
        <f t="shared" si="0"/>
        <v>51162</v>
      </c>
      <c r="G6" s="139">
        <f t="shared" si="0"/>
        <v>1711</v>
      </c>
      <c r="H6" s="139">
        <f t="shared" si="0"/>
        <v>15604</v>
      </c>
      <c r="I6" s="139">
        <f>SUM(C6:H6)</f>
        <v>119146</v>
      </c>
      <c r="J6" s="139"/>
      <c r="K6" s="139">
        <f t="shared" si="0"/>
        <v>4645</v>
      </c>
      <c r="L6" s="139">
        <f t="shared" si="0"/>
        <v>26730</v>
      </c>
      <c r="M6" s="139">
        <f t="shared" si="0"/>
        <v>1285</v>
      </c>
      <c r="N6" s="139">
        <f t="shared" si="0"/>
        <v>18693</v>
      </c>
      <c r="O6" s="139">
        <f t="shared" si="0"/>
        <v>1199</v>
      </c>
      <c r="P6" s="139">
        <f t="shared" si="0"/>
        <v>10446</v>
      </c>
      <c r="Q6" s="139">
        <f t="shared" si="0"/>
        <v>62998</v>
      </c>
      <c r="R6" s="139"/>
      <c r="S6" s="139">
        <f>SUM(S7:S48)</f>
        <v>17887</v>
      </c>
      <c r="T6" s="139">
        <f t="shared" si="0"/>
        <v>54981</v>
      </c>
      <c r="U6" s="139">
        <f t="shared" si="0"/>
        <v>10461</v>
      </c>
      <c r="V6" s="139">
        <f t="shared" si="0"/>
        <v>69855</v>
      </c>
      <c r="W6" s="139">
        <f t="shared" si="0"/>
        <v>2910</v>
      </c>
      <c r="X6" s="139">
        <f t="shared" si="0"/>
        <v>26050</v>
      </c>
      <c r="Y6" s="426">
        <f>SUM(Y7:Y48)</f>
        <v>182144</v>
      </c>
      <c r="Z6" s="466"/>
      <c r="AA6" s="466"/>
      <c r="AB6" s="466"/>
      <c r="AC6" s="466"/>
      <c r="AD6" s="466"/>
      <c r="AE6" s="466"/>
      <c r="AF6" s="466"/>
      <c r="AG6" s="466"/>
      <c r="AH6" s="467"/>
      <c r="AI6" s="467"/>
      <c r="AJ6" s="467"/>
      <c r="AK6" s="466"/>
      <c r="AL6" s="466"/>
      <c r="AM6" s="466"/>
      <c r="AN6" s="466"/>
      <c r="AO6" s="466"/>
      <c r="AP6" s="466"/>
      <c r="AQ6" s="466"/>
      <c r="AR6" s="466"/>
      <c r="AS6" s="466"/>
      <c r="AT6" s="466"/>
      <c r="AU6" s="466"/>
      <c r="AV6" s="466"/>
      <c r="AW6" s="468"/>
      <c r="AX6" s="468"/>
      <c r="AY6" s="468"/>
      <c r="AZ6" s="468"/>
    </row>
    <row r="7" spans="1:71" ht="15" customHeight="1" x14ac:dyDescent="0.2">
      <c r="A7" s="823"/>
      <c r="B7" s="822" t="s">
        <v>65</v>
      </c>
      <c r="C7" s="36" t="s">
        <v>22</v>
      </c>
      <c r="D7" s="36" t="s">
        <v>22</v>
      </c>
      <c r="E7" s="36" t="s">
        <v>22</v>
      </c>
      <c r="F7" s="36" t="s">
        <v>22</v>
      </c>
      <c r="G7" s="36" t="s">
        <v>22</v>
      </c>
      <c r="H7" s="36" t="s">
        <v>22</v>
      </c>
      <c r="I7" s="821" t="s">
        <v>22</v>
      </c>
      <c r="J7" s="36"/>
      <c r="K7" s="36" t="s">
        <v>22</v>
      </c>
      <c r="L7" s="36" t="s">
        <v>22</v>
      </c>
      <c r="M7" s="36" t="s">
        <v>22</v>
      </c>
      <c r="N7" s="36" t="s">
        <v>22</v>
      </c>
      <c r="O7" s="36" t="s">
        <v>22</v>
      </c>
      <c r="P7" s="36" t="s">
        <v>22</v>
      </c>
      <c r="Q7" s="470" t="s">
        <v>22</v>
      </c>
      <c r="R7" s="36"/>
      <c r="S7" s="36" t="s">
        <v>22</v>
      </c>
      <c r="T7" s="36" t="s">
        <v>22</v>
      </c>
      <c r="U7" s="36" t="s">
        <v>22</v>
      </c>
      <c r="V7" s="36" t="s">
        <v>22</v>
      </c>
      <c r="W7" s="36" t="s">
        <v>22</v>
      </c>
      <c r="X7" s="36" t="s">
        <v>22</v>
      </c>
      <c r="Y7" s="281" t="s">
        <v>22</v>
      </c>
      <c r="AA7" s="21"/>
      <c r="AD7" s="21"/>
      <c r="AG7" s="21"/>
      <c r="AJ7" s="21"/>
      <c r="AK7" s="44"/>
      <c r="AL7" s="44"/>
      <c r="AM7" s="44"/>
      <c r="AN7" s="44"/>
      <c r="AO7" s="44"/>
      <c r="AP7" s="44"/>
      <c r="AQ7" s="44"/>
      <c r="AR7" s="44"/>
      <c r="AS7" s="44"/>
      <c r="AT7" s="44"/>
      <c r="AU7" s="44"/>
      <c r="AV7" s="44"/>
      <c r="AW7" s="471"/>
      <c r="AX7" s="471"/>
      <c r="AY7" s="471"/>
      <c r="AZ7" s="471"/>
    </row>
    <row r="8" spans="1:71" ht="15" customHeight="1" x14ac:dyDescent="0.2">
      <c r="A8" s="823"/>
      <c r="B8" s="822" t="s">
        <v>13</v>
      </c>
      <c r="C8" s="36">
        <v>291</v>
      </c>
      <c r="D8" s="36">
        <v>592</v>
      </c>
      <c r="E8" s="36">
        <v>432</v>
      </c>
      <c r="F8" s="36">
        <v>898</v>
      </c>
      <c r="G8" s="36">
        <v>36</v>
      </c>
      <c r="H8" s="36">
        <v>122</v>
      </c>
      <c r="I8" s="821">
        <v>2371</v>
      </c>
      <c r="J8" s="36"/>
      <c r="K8" s="36">
        <v>101</v>
      </c>
      <c r="L8" s="36">
        <v>486</v>
      </c>
      <c r="M8" s="36">
        <v>46</v>
      </c>
      <c r="N8" s="36">
        <v>311</v>
      </c>
      <c r="O8" s="36">
        <v>21</v>
      </c>
      <c r="P8" s="36">
        <v>153</v>
      </c>
      <c r="Q8" s="470">
        <v>1118</v>
      </c>
      <c r="R8" s="36"/>
      <c r="S8" s="36">
        <f t="shared" ref="S8:Y46" si="1">C8+K8</f>
        <v>392</v>
      </c>
      <c r="T8" s="36">
        <f t="shared" si="1"/>
        <v>1078</v>
      </c>
      <c r="U8" s="36">
        <f t="shared" si="1"/>
        <v>478</v>
      </c>
      <c r="V8" s="36">
        <f t="shared" si="1"/>
        <v>1209</v>
      </c>
      <c r="W8" s="36">
        <f t="shared" si="1"/>
        <v>57</v>
      </c>
      <c r="X8" s="36">
        <f t="shared" si="1"/>
        <v>275</v>
      </c>
      <c r="Y8" s="281">
        <f t="shared" si="1"/>
        <v>3489</v>
      </c>
      <c r="AA8" s="21"/>
      <c r="AD8" s="21"/>
      <c r="AG8" s="21"/>
      <c r="AJ8" s="21"/>
      <c r="AK8" s="44"/>
      <c r="AL8" s="44"/>
      <c r="AM8" s="44"/>
      <c r="AN8" s="44"/>
      <c r="AO8" s="44"/>
      <c r="AP8" s="44"/>
      <c r="AQ8" s="44"/>
      <c r="AR8" s="44"/>
      <c r="AS8" s="44"/>
      <c r="AT8" s="44"/>
      <c r="AU8" s="44"/>
      <c r="AV8" s="44"/>
      <c r="AW8" s="471"/>
      <c r="AX8" s="471"/>
      <c r="AY8" s="471"/>
      <c r="AZ8" s="471"/>
    </row>
    <row r="9" spans="1:71" ht="15" customHeight="1" x14ac:dyDescent="0.2">
      <c r="A9" s="823"/>
      <c r="B9" s="822" t="s">
        <v>14</v>
      </c>
      <c r="C9" s="36">
        <v>410</v>
      </c>
      <c r="D9" s="36">
        <v>721</v>
      </c>
      <c r="E9" s="36">
        <v>271</v>
      </c>
      <c r="F9" s="36">
        <v>618</v>
      </c>
      <c r="G9" s="36">
        <v>63</v>
      </c>
      <c r="H9" s="36">
        <v>130</v>
      </c>
      <c r="I9" s="821">
        <v>2213</v>
      </c>
      <c r="J9" s="36"/>
      <c r="K9" s="36">
        <v>154</v>
      </c>
      <c r="L9" s="36">
        <v>746</v>
      </c>
      <c r="M9" s="36">
        <v>45</v>
      </c>
      <c r="N9" s="36">
        <v>280</v>
      </c>
      <c r="O9" s="36">
        <v>45</v>
      </c>
      <c r="P9" s="36">
        <v>181</v>
      </c>
      <c r="Q9" s="470">
        <v>1451</v>
      </c>
      <c r="R9" s="36"/>
      <c r="S9" s="36">
        <f t="shared" si="1"/>
        <v>564</v>
      </c>
      <c r="T9" s="36">
        <f t="shared" si="1"/>
        <v>1467</v>
      </c>
      <c r="U9" s="36">
        <f t="shared" si="1"/>
        <v>316</v>
      </c>
      <c r="V9" s="36">
        <f t="shared" si="1"/>
        <v>898</v>
      </c>
      <c r="W9" s="36">
        <f t="shared" si="1"/>
        <v>108</v>
      </c>
      <c r="X9" s="36">
        <f t="shared" si="1"/>
        <v>311</v>
      </c>
      <c r="Y9" s="281">
        <f t="shared" si="1"/>
        <v>3664</v>
      </c>
      <c r="AA9" s="21"/>
      <c r="AD9" s="21"/>
      <c r="AG9" s="21"/>
      <c r="AJ9" s="21"/>
      <c r="AK9" s="44"/>
      <c r="AL9" s="44"/>
      <c r="AM9" s="44"/>
      <c r="AN9" s="44"/>
      <c r="AO9" s="44"/>
      <c r="AP9" s="44"/>
      <c r="AQ9" s="44"/>
      <c r="AR9" s="44"/>
      <c r="AS9" s="44"/>
      <c r="AT9" s="44"/>
      <c r="AU9" s="44"/>
      <c r="AV9" s="44"/>
      <c r="AW9" s="471"/>
      <c r="AX9" s="471"/>
      <c r="AY9" s="471"/>
      <c r="AZ9" s="471"/>
    </row>
    <row r="10" spans="1:71" ht="15" customHeight="1" x14ac:dyDescent="0.2">
      <c r="A10" s="823"/>
      <c r="B10" s="822" t="s">
        <v>15</v>
      </c>
      <c r="C10" s="36">
        <v>352</v>
      </c>
      <c r="D10" s="36">
        <v>1012</v>
      </c>
      <c r="E10" s="36">
        <v>362</v>
      </c>
      <c r="F10" s="36">
        <v>2215</v>
      </c>
      <c r="G10" s="36">
        <v>24</v>
      </c>
      <c r="H10" s="36">
        <v>95</v>
      </c>
      <c r="I10" s="821">
        <v>4060</v>
      </c>
      <c r="J10" s="36"/>
      <c r="K10" s="36">
        <v>143</v>
      </c>
      <c r="L10" s="36">
        <v>959</v>
      </c>
      <c r="M10" s="36">
        <v>36</v>
      </c>
      <c r="N10" s="36">
        <v>628</v>
      </c>
      <c r="O10" s="36">
        <v>32</v>
      </c>
      <c r="P10" s="36">
        <v>74</v>
      </c>
      <c r="Q10" s="470">
        <v>1872</v>
      </c>
      <c r="R10" s="36"/>
      <c r="S10" s="36">
        <f t="shared" si="1"/>
        <v>495</v>
      </c>
      <c r="T10" s="36">
        <f t="shared" si="1"/>
        <v>1971</v>
      </c>
      <c r="U10" s="36">
        <f t="shared" si="1"/>
        <v>398</v>
      </c>
      <c r="V10" s="36">
        <f t="shared" si="1"/>
        <v>2843</v>
      </c>
      <c r="W10" s="36">
        <f t="shared" si="1"/>
        <v>56</v>
      </c>
      <c r="X10" s="36">
        <f t="shared" si="1"/>
        <v>169</v>
      </c>
      <c r="Y10" s="281">
        <f t="shared" si="1"/>
        <v>5932</v>
      </c>
      <c r="AA10" s="21"/>
      <c r="AD10" s="21"/>
      <c r="AG10" s="21"/>
      <c r="AJ10" s="21"/>
      <c r="AK10" s="44"/>
      <c r="AL10" s="44"/>
      <c r="AM10" s="44"/>
      <c r="AN10" s="44"/>
      <c r="AO10" s="44"/>
      <c r="AP10" s="44"/>
      <c r="AQ10" s="44"/>
      <c r="AR10" s="44"/>
      <c r="AS10" s="44"/>
      <c r="AT10" s="44"/>
      <c r="AU10" s="44"/>
      <c r="AV10" s="44"/>
      <c r="AW10" s="471"/>
      <c r="AX10" s="471"/>
      <c r="AY10" s="471"/>
      <c r="AZ10" s="471"/>
    </row>
    <row r="11" spans="1:71" ht="15" customHeight="1" x14ac:dyDescent="0.2">
      <c r="A11" s="823"/>
      <c r="B11" s="822" t="s">
        <v>16</v>
      </c>
      <c r="C11" s="36">
        <v>0</v>
      </c>
      <c r="D11" s="36">
        <v>1</v>
      </c>
      <c r="E11" s="36">
        <v>0</v>
      </c>
      <c r="F11" s="36">
        <v>3</v>
      </c>
      <c r="G11" s="36">
        <v>1</v>
      </c>
      <c r="H11" s="36">
        <v>1</v>
      </c>
      <c r="I11" s="821">
        <v>6</v>
      </c>
      <c r="J11" s="36"/>
      <c r="K11" s="36">
        <v>1</v>
      </c>
      <c r="L11" s="36">
        <v>14</v>
      </c>
      <c r="M11" s="36">
        <v>0</v>
      </c>
      <c r="N11" s="36">
        <v>17</v>
      </c>
      <c r="O11" s="36">
        <v>0</v>
      </c>
      <c r="P11" s="36">
        <v>5</v>
      </c>
      <c r="Q11" s="470">
        <v>37</v>
      </c>
      <c r="R11" s="36"/>
      <c r="S11" s="36">
        <f t="shared" si="1"/>
        <v>1</v>
      </c>
      <c r="T11" s="36">
        <f t="shared" si="1"/>
        <v>15</v>
      </c>
      <c r="U11" s="36">
        <f t="shared" si="1"/>
        <v>0</v>
      </c>
      <c r="V11" s="36">
        <f t="shared" si="1"/>
        <v>20</v>
      </c>
      <c r="W11" s="36">
        <f t="shared" si="1"/>
        <v>1</v>
      </c>
      <c r="X11" s="36">
        <f t="shared" si="1"/>
        <v>6</v>
      </c>
      <c r="Y11" s="281">
        <f t="shared" si="1"/>
        <v>43</v>
      </c>
      <c r="AA11" s="21"/>
      <c r="AD11" s="21"/>
      <c r="AG11" s="21"/>
      <c r="AJ11" s="21"/>
      <c r="AK11" s="44"/>
      <c r="AL11" s="44"/>
      <c r="AM11" s="44"/>
      <c r="AN11" s="44"/>
      <c r="AO11" s="44"/>
      <c r="AP11" s="44"/>
      <c r="AQ11" s="44"/>
      <c r="AR11" s="44"/>
      <c r="AS11" s="44"/>
      <c r="AT11" s="44"/>
      <c r="AU11" s="44"/>
      <c r="AV11" s="44"/>
      <c r="AW11" s="471"/>
      <c r="AX11" s="471"/>
      <c r="AY11" s="471"/>
      <c r="AZ11" s="471"/>
    </row>
    <row r="12" spans="1:71" ht="15" customHeight="1" x14ac:dyDescent="0.2">
      <c r="A12" s="823"/>
      <c r="B12" s="822" t="s">
        <v>304</v>
      </c>
      <c r="C12" s="36" t="s">
        <v>22</v>
      </c>
      <c r="D12" s="36" t="s">
        <v>22</v>
      </c>
      <c r="E12" s="36" t="s">
        <v>22</v>
      </c>
      <c r="F12" s="36" t="s">
        <v>22</v>
      </c>
      <c r="G12" s="36" t="s">
        <v>22</v>
      </c>
      <c r="H12" s="36" t="s">
        <v>22</v>
      </c>
      <c r="I12" s="821" t="s">
        <v>22</v>
      </c>
      <c r="J12" s="36"/>
      <c r="K12" s="36" t="s">
        <v>22</v>
      </c>
      <c r="L12" s="36" t="s">
        <v>22</v>
      </c>
      <c r="M12" s="36" t="s">
        <v>22</v>
      </c>
      <c r="N12" s="36" t="s">
        <v>22</v>
      </c>
      <c r="O12" s="36" t="s">
        <v>22</v>
      </c>
      <c r="P12" s="36" t="s">
        <v>22</v>
      </c>
      <c r="Q12" s="470" t="s">
        <v>22</v>
      </c>
      <c r="R12" s="36"/>
      <c r="S12" s="36" t="s">
        <v>22</v>
      </c>
      <c r="T12" s="36" t="s">
        <v>22</v>
      </c>
      <c r="U12" s="36" t="s">
        <v>22</v>
      </c>
      <c r="V12" s="36" t="s">
        <v>22</v>
      </c>
      <c r="W12" s="36" t="s">
        <v>22</v>
      </c>
      <c r="X12" s="36" t="s">
        <v>22</v>
      </c>
      <c r="Y12" s="281" t="s">
        <v>22</v>
      </c>
      <c r="AA12" s="21"/>
      <c r="AD12" s="21"/>
      <c r="AG12" s="21"/>
      <c r="AJ12" s="21"/>
      <c r="AK12" s="44"/>
      <c r="AL12" s="44"/>
      <c r="AM12" s="44"/>
      <c r="AN12" s="44"/>
      <c r="AO12" s="44"/>
      <c r="AP12" s="44"/>
      <c r="AQ12" s="44"/>
      <c r="AR12" s="44"/>
      <c r="AS12" s="44"/>
      <c r="AT12" s="44"/>
      <c r="AU12" s="44"/>
      <c r="AV12" s="44"/>
      <c r="AW12" s="471"/>
      <c r="AX12" s="471"/>
      <c r="AY12" s="471"/>
      <c r="AZ12" s="471"/>
    </row>
    <row r="13" spans="1:71" ht="15" customHeight="1" x14ac:dyDescent="0.2">
      <c r="A13" s="823"/>
      <c r="B13" s="822" t="s">
        <v>18</v>
      </c>
      <c r="C13" s="36">
        <v>235</v>
      </c>
      <c r="D13" s="36">
        <v>729</v>
      </c>
      <c r="E13" s="36">
        <v>0</v>
      </c>
      <c r="F13" s="36">
        <v>1028</v>
      </c>
      <c r="G13" s="36">
        <v>0</v>
      </c>
      <c r="H13" s="36">
        <v>89</v>
      </c>
      <c r="I13" s="821">
        <v>2081</v>
      </c>
      <c r="J13" s="36"/>
      <c r="K13" s="36">
        <v>81</v>
      </c>
      <c r="L13" s="36">
        <v>672</v>
      </c>
      <c r="M13" s="36">
        <v>0</v>
      </c>
      <c r="N13" s="36">
        <v>575</v>
      </c>
      <c r="O13" s="36">
        <v>0</v>
      </c>
      <c r="P13" s="36">
        <v>109</v>
      </c>
      <c r="Q13" s="470">
        <v>1437</v>
      </c>
      <c r="R13" s="36"/>
      <c r="S13" s="36">
        <f t="shared" si="1"/>
        <v>316</v>
      </c>
      <c r="T13" s="36">
        <f t="shared" si="1"/>
        <v>1401</v>
      </c>
      <c r="U13" s="36">
        <f t="shared" si="1"/>
        <v>0</v>
      </c>
      <c r="V13" s="36">
        <f t="shared" si="1"/>
        <v>1603</v>
      </c>
      <c r="W13" s="36">
        <f t="shared" si="1"/>
        <v>0</v>
      </c>
      <c r="X13" s="36">
        <f t="shared" si="1"/>
        <v>198</v>
      </c>
      <c r="Y13" s="281">
        <f t="shared" si="1"/>
        <v>3518</v>
      </c>
      <c r="Z13" s="472"/>
      <c r="AA13" s="21"/>
      <c r="AD13" s="21"/>
      <c r="AG13" s="21"/>
      <c r="AH13" s="472"/>
      <c r="AI13" s="472"/>
      <c r="AJ13" s="21"/>
      <c r="AK13" s="44"/>
      <c r="AL13" s="44"/>
      <c r="AM13" s="44"/>
      <c r="AN13" s="44"/>
      <c r="AO13" s="44"/>
      <c r="AP13" s="44"/>
      <c r="AQ13" s="44"/>
      <c r="AR13" s="44"/>
      <c r="AS13" s="44"/>
      <c r="AT13" s="44"/>
      <c r="AU13" s="44"/>
      <c r="AV13" s="44"/>
      <c r="AW13" s="471"/>
      <c r="AX13" s="471"/>
      <c r="AY13" s="471"/>
      <c r="AZ13" s="471"/>
    </row>
    <row r="14" spans="1:71" ht="15" customHeight="1" x14ac:dyDescent="0.2">
      <c r="A14" s="823"/>
      <c r="B14" s="822" t="s">
        <v>19</v>
      </c>
      <c r="C14" s="36">
        <v>442</v>
      </c>
      <c r="D14" s="36">
        <v>938</v>
      </c>
      <c r="E14" s="36">
        <v>382</v>
      </c>
      <c r="F14" s="36">
        <v>815</v>
      </c>
      <c r="G14" s="36">
        <v>69</v>
      </c>
      <c r="H14" s="36">
        <v>157</v>
      </c>
      <c r="I14" s="821">
        <v>2803</v>
      </c>
      <c r="J14" s="36"/>
      <c r="K14" s="36">
        <v>126</v>
      </c>
      <c r="L14" s="36">
        <v>681</v>
      </c>
      <c r="M14" s="36">
        <v>47</v>
      </c>
      <c r="N14" s="36">
        <v>305</v>
      </c>
      <c r="O14" s="36">
        <v>50</v>
      </c>
      <c r="P14" s="36">
        <v>193</v>
      </c>
      <c r="Q14" s="470">
        <v>1402</v>
      </c>
      <c r="R14" s="36"/>
      <c r="S14" s="36">
        <f t="shared" si="1"/>
        <v>568</v>
      </c>
      <c r="T14" s="36">
        <f t="shared" si="1"/>
        <v>1619</v>
      </c>
      <c r="U14" s="36">
        <f t="shared" si="1"/>
        <v>429</v>
      </c>
      <c r="V14" s="36">
        <f t="shared" si="1"/>
        <v>1120</v>
      </c>
      <c r="W14" s="36">
        <f t="shared" si="1"/>
        <v>119</v>
      </c>
      <c r="X14" s="36">
        <f t="shared" si="1"/>
        <v>350</v>
      </c>
      <c r="Y14" s="281">
        <f t="shared" si="1"/>
        <v>4205</v>
      </c>
      <c r="AA14" s="21"/>
      <c r="AD14" s="21"/>
      <c r="AG14" s="21"/>
      <c r="AJ14" s="21"/>
      <c r="AK14" s="44"/>
      <c r="AL14" s="44"/>
      <c r="AM14" s="44"/>
      <c r="AN14" s="44"/>
      <c r="AO14" s="44"/>
      <c r="AP14" s="44"/>
      <c r="AQ14" s="44"/>
      <c r="AR14" s="44"/>
      <c r="AS14" s="44"/>
      <c r="AT14" s="44"/>
      <c r="AU14" s="44"/>
      <c r="AV14" s="44"/>
      <c r="AW14" s="471"/>
      <c r="AX14" s="471"/>
      <c r="AY14" s="471"/>
      <c r="AZ14" s="471"/>
    </row>
    <row r="15" spans="1:71" ht="15" customHeight="1" x14ac:dyDescent="0.2">
      <c r="A15" s="823"/>
      <c r="B15" s="822" t="s">
        <v>20</v>
      </c>
      <c r="C15" s="36">
        <v>901</v>
      </c>
      <c r="D15" s="36">
        <v>1546</v>
      </c>
      <c r="E15" s="36">
        <v>409</v>
      </c>
      <c r="F15" s="36">
        <v>1132</v>
      </c>
      <c r="G15" s="36">
        <v>138</v>
      </c>
      <c r="H15" s="36">
        <v>314</v>
      </c>
      <c r="I15" s="821">
        <v>4440</v>
      </c>
      <c r="J15" s="36"/>
      <c r="K15" s="36">
        <v>294</v>
      </c>
      <c r="L15" s="36">
        <v>1680</v>
      </c>
      <c r="M15" s="36">
        <v>110</v>
      </c>
      <c r="N15" s="36">
        <v>673</v>
      </c>
      <c r="O15" s="36">
        <v>110</v>
      </c>
      <c r="P15" s="36">
        <v>513</v>
      </c>
      <c r="Q15" s="470">
        <v>3380</v>
      </c>
      <c r="R15" s="36"/>
      <c r="S15" s="36">
        <f t="shared" si="1"/>
        <v>1195</v>
      </c>
      <c r="T15" s="36">
        <f t="shared" si="1"/>
        <v>3226</v>
      </c>
      <c r="U15" s="36">
        <f t="shared" si="1"/>
        <v>519</v>
      </c>
      <c r="V15" s="36">
        <f t="shared" si="1"/>
        <v>1805</v>
      </c>
      <c r="W15" s="36">
        <f t="shared" si="1"/>
        <v>248</v>
      </c>
      <c r="X15" s="36">
        <f t="shared" si="1"/>
        <v>827</v>
      </c>
      <c r="Y15" s="281">
        <f t="shared" si="1"/>
        <v>7820</v>
      </c>
      <c r="AA15" s="21"/>
      <c r="AD15" s="21"/>
      <c r="AG15" s="21"/>
      <c r="AJ15" s="21"/>
      <c r="AK15" s="44"/>
      <c r="AL15" s="44"/>
      <c r="AM15" s="44"/>
      <c r="AN15" s="44"/>
      <c r="AO15" s="44"/>
      <c r="AP15" s="44"/>
      <c r="AQ15" s="44"/>
      <c r="AR15" s="44"/>
      <c r="AS15" s="44"/>
      <c r="AT15" s="44"/>
      <c r="AU15" s="44"/>
      <c r="AV15" s="44"/>
      <c r="AW15" s="471"/>
      <c r="AX15" s="471"/>
      <c r="AY15" s="471"/>
      <c r="AZ15" s="471"/>
    </row>
    <row r="16" spans="1:71" ht="15" customHeight="1" x14ac:dyDescent="0.2">
      <c r="A16" s="823"/>
      <c r="B16" s="822" t="s">
        <v>305</v>
      </c>
      <c r="C16" s="36" t="s">
        <v>22</v>
      </c>
      <c r="D16" s="36" t="s">
        <v>22</v>
      </c>
      <c r="E16" s="36" t="s">
        <v>22</v>
      </c>
      <c r="F16" s="36" t="s">
        <v>22</v>
      </c>
      <c r="G16" s="36" t="s">
        <v>22</v>
      </c>
      <c r="H16" s="36" t="s">
        <v>22</v>
      </c>
      <c r="I16" s="821" t="s">
        <v>22</v>
      </c>
      <c r="J16" s="36"/>
      <c r="K16" s="36" t="s">
        <v>22</v>
      </c>
      <c r="L16" s="36" t="s">
        <v>22</v>
      </c>
      <c r="M16" s="36" t="s">
        <v>22</v>
      </c>
      <c r="N16" s="36" t="s">
        <v>22</v>
      </c>
      <c r="O16" s="36" t="s">
        <v>22</v>
      </c>
      <c r="P16" s="36" t="s">
        <v>22</v>
      </c>
      <c r="Q16" s="470" t="s">
        <v>22</v>
      </c>
      <c r="R16" s="36"/>
      <c r="S16" s="36" t="s">
        <v>22</v>
      </c>
      <c r="T16" s="36" t="s">
        <v>22</v>
      </c>
      <c r="U16" s="36" t="s">
        <v>22</v>
      </c>
      <c r="V16" s="36" t="s">
        <v>22</v>
      </c>
      <c r="W16" s="36" t="s">
        <v>22</v>
      </c>
      <c r="X16" s="36" t="s">
        <v>22</v>
      </c>
      <c r="Y16" s="281" t="s">
        <v>22</v>
      </c>
      <c r="AA16" s="21"/>
      <c r="AD16" s="21"/>
      <c r="AG16" s="21"/>
      <c r="AJ16" s="21"/>
      <c r="AK16" s="44"/>
      <c r="AL16" s="44"/>
      <c r="AM16" s="44"/>
      <c r="AN16" s="44"/>
      <c r="AO16" s="44"/>
      <c r="AP16" s="44"/>
      <c r="AQ16" s="44"/>
      <c r="AR16" s="44"/>
      <c r="AS16" s="44"/>
      <c r="AT16" s="44"/>
      <c r="AU16" s="44"/>
      <c r="AV16" s="44"/>
      <c r="AW16" s="471"/>
      <c r="AX16" s="471"/>
      <c r="AY16" s="471"/>
      <c r="AZ16" s="471"/>
    </row>
    <row r="17" spans="1:52" ht="15" customHeight="1" x14ac:dyDescent="0.2">
      <c r="A17" s="823"/>
      <c r="B17" s="822" t="s">
        <v>68</v>
      </c>
      <c r="C17" s="36" t="s">
        <v>22</v>
      </c>
      <c r="D17" s="36" t="s">
        <v>22</v>
      </c>
      <c r="E17" s="36" t="s">
        <v>22</v>
      </c>
      <c r="F17" s="36" t="s">
        <v>22</v>
      </c>
      <c r="G17" s="36" t="s">
        <v>22</v>
      </c>
      <c r="H17" s="36" t="s">
        <v>22</v>
      </c>
      <c r="I17" s="821" t="s">
        <v>22</v>
      </c>
      <c r="J17" s="36"/>
      <c r="K17" s="36" t="s">
        <v>22</v>
      </c>
      <c r="L17" s="36" t="s">
        <v>22</v>
      </c>
      <c r="M17" s="36" t="s">
        <v>22</v>
      </c>
      <c r="N17" s="36" t="s">
        <v>22</v>
      </c>
      <c r="O17" s="36" t="s">
        <v>22</v>
      </c>
      <c r="P17" s="36" t="s">
        <v>22</v>
      </c>
      <c r="Q17" s="470" t="s">
        <v>22</v>
      </c>
      <c r="R17" s="36"/>
      <c r="S17" s="36" t="s">
        <v>22</v>
      </c>
      <c r="T17" s="36" t="s">
        <v>22</v>
      </c>
      <c r="U17" s="36" t="s">
        <v>22</v>
      </c>
      <c r="V17" s="36" t="s">
        <v>22</v>
      </c>
      <c r="W17" s="36" t="s">
        <v>22</v>
      </c>
      <c r="X17" s="36" t="s">
        <v>22</v>
      </c>
      <c r="Y17" s="281" t="s">
        <v>22</v>
      </c>
      <c r="AA17" s="21"/>
      <c r="AD17" s="21"/>
      <c r="AG17" s="21"/>
      <c r="AJ17" s="21"/>
      <c r="AK17" s="44"/>
      <c r="AL17" s="44"/>
      <c r="AM17" s="44"/>
      <c r="AN17" s="44"/>
      <c r="AO17" s="44"/>
      <c r="AP17" s="44"/>
      <c r="AQ17" s="44"/>
      <c r="AR17" s="44"/>
      <c r="AS17" s="44"/>
      <c r="AT17" s="44"/>
      <c r="AU17" s="44"/>
      <c r="AV17" s="44"/>
      <c r="AW17" s="471"/>
      <c r="AX17" s="471"/>
      <c r="AY17" s="471"/>
      <c r="AZ17" s="471"/>
    </row>
    <row r="18" spans="1:52" ht="15" customHeight="1" x14ac:dyDescent="0.2">
      <c r="A18" s="823"/>
      <c r="B18" s="822" t="s">
        <v>24</v>
      </c>
      <c r="C18" s="36">
        <v>186</v>
      </c>
      <c r="D18" s="36">
        <v>645</v>
      </c>
      <c r="E18" s="36">
        <v>38</v>
      </c>
      <c r="F18" s="36">
        <v>200</v>
      </c>
      <c r="G18" s="36">
        <v>38</v>
      </c>
      <c r="H18" s="36">
        <v>81</v>
      </c>
      <c r="I18" s="821">
        <v>1188</v>
      </c>
      <c r="J18" s="36"/>
      <c r="K18" s="36">
        <v>112</v>
      </c>
      <c r="L18" s="36">
        <v>762</v>
      </c>
      <c r="M18" s="36">
        <v>18</v>
      </c>
      <c r="N18" s="36">
        <v>146</v>
      </c>
      <c r="O18" s="36">
        <v>41</v>
      </c>
      <c r="P18" s="36">
        <v>110</v>
      </c>
      <c r="Q18" s="470">
        <v>1189</v>
      </c>
      <c r="R18" s="36"/>
      <c r="S18" s="36">
        <f t="shared" si="1"/>
        <v>298</v>
      </c>
      <c r="T18" s="36">
        <f t="shared" si="1"/>
        <v>1407</v>
      </c>
      <c r="U18" s="36">
        <f t="shared" si="1"/>
        <v>56</v>
      </c>
      <c r="V18" s="36">
        <f t="shared" si="1"/>
        <v>346</v>
      </c>
      <c r="W18" s="36">
        <f t="shared" si="1"/>
        <v>79</v>
      </c>
      <c r="X18" s="36">
        <f t="shared" si="1"/>
        <v>191</v>
      </c>
      <c r="Y18" s="281">
        <f t="shared" si="1"/>
        <v>2377</v>
      </c>
      <c r="AA18" s="21"/>
      <c r="AD18" s="21"/>
      <c r="AG18" s="21"/>
      <c r="AJ18" s="21"/>
      <c r="AK18" s="44"/>
      <c r="AL18" s="44"/>
      <c r="AM18" s="44"/>
      <c r="AN18" s="44"/>
      <c r="AO18" s="44"/>
      <c r="AP18" s="44"/>
      <c r="AQ18" s="44"/>
      <c r="AR18" s="44"/>
      <c r="AS18" s="44"/>
      <c r="AT18" s="44"/>
      <c r="AU18" s="44"/>
      <c r="AV18" s="44"/>
      <c r="AW18" s="471"/>
      <c r="AX18" s="471"/>
      <c r="AY18" s="471"/>
      <c r="AZ18" s="471"/>
    </row>
    <row r="19" spans="1:52" ht="15" customHeight="1" x14ac:dyDescent="0.2">
      <c r="A19" s="823"/>
      <c r="B19" s="822" t="s">
        <v>25</v>
      </c>
      <c r="C19" s="36">
        <v>1029</v>
      </c>
      <c r="D19" s="36">
        <v>1561</v>
      </c>
      <c r="E19" s="36">
        <v>598</v>
      </c>
      <c r="F19" s="36">
        <v>1439</v>
      </c>
      <c r="G19" s="36">
        <v>155</v>
      </c>
      <c r="H19" s="36">
        <v>310</v>
      </c>
      <c r="I19" s="821">
        <v>5092</v>
      </c>
      <c r="J19" s="36"/>
      <c r="K19" s="36">
        <v>382</v>
      </c>
      <c r="L19" s="36">
        <v>1544</v>
      </c>
      <c r="M19" s="36">
        <v>93</v>
      </c>
      <c r="N19" s="36">
        <v>541</v>
      </c>
      <c r="O19" s="36">
        <v>93</v>
      </c>
      <c r="P19" s="36">
        <v>388</v>
      </c>
      <c r="Q19" s="470">
        <v>3041</v>
      </c>
      <c r="R19" s="36"/>
      <c r="S19" s="36">
        <f t="shared" si="1"/>
        <v>1411</v>
      </c>
      <c r="T19" s="36">
        <f t="shared" si="1"/>
        <v>3105</v>
      </c>
      <c r="U19" s="36">
        <f t="shared" si="1"/>
        <v>691</v>
      </c>
      <c r="V19" s="36">
        <f t="shared" si="1"/>
        <v>1980</v>
      </c>
      <c r="W19" s="36">
        <f t="shared" si="1"/>
        <v>248</v>
      </c>
      <c r="X19" s="36">
        <f t="shared" si="1"/>
        <v>698</v>
      </c>
      <c r="Y19" s="281">
        <f t="shared" si="1"/>
        <v>8133</v>
      </c>
      <c r="AA19" s="21"/>
      <c r="AD19" s="21"/>
      <c r="AG19" s="21"/>
      <c r="AJ19" s="21"/>
      <c r="AK19" s="44"/>
      <c r="AL19" s="44"/>
      <c r="AM19" s="44"/>
      <c r="AN19" s="44"/>
      <c r="AO19" s="44"/>
      <c r="AP19" s="44"/>
      <c r="AQ19" s="44"/>
      <c r="AR19" s="44"/>
      <c r="AS19" s="44"/>
      <c r="AT19" s="44"/>
      <c r="AU19" s="44"/>
      <c r="AV19" s="44"/>
      <c r="AW19" s="471"/>
      <c r="AX19" s="471"/>
      <c r="AY19" s="471"/>
      <c r="AZ19" s="471"/>
    </row>
    <row r="20" spans="1:52" ht="15" customHeight="1" x14ac:dyDescent="0.2">
      <c r="A20" s="823"/>
      <c r="B20" s="822" t="s">
        <v>26</v>
      </c>
      <c r="C20" s="36">
        <v>381</v>
      </c>
      <c r="D20" s="36">
        <v>543</v>
      </c>
      <c r="E20" s="36">
        <v>330</v>
      </c>
      <c r="F20" s="36">
        <v>586</v>
      </c>
      <c r="G20" s="36">
        <v>49</v>
      </c>
      <c r="H20" s="36">
        <v>114</v>
      </c>
      <c r="I20" s="821">
        <v>2003</v>
      </c>
      <c r="J20" s="36"/>
      <c r="K20" s="36">
        <v>99</v>
      </c>
      <c r="L20" s="36">
        <v>722</v>
      </c>
      <c r="M20" s="36">
        <v>79</v>
      </c>
      <c r="N20" s="36">
        <v>267</v>
      </c>
      <c r="O20" s="36">
        <v>27</v>
      </c>
      <c r="P20" s="36">
        <v>179</v>
      </c>
      <c r="Q20" s="470">
        <v>1373</v>
      </c>
      <c r="R20" s="36"/>
      <c r="S20" s="36">
        <f t="shared" si="1"/>
        <v>480</v>
      </c>
      <c r="T20" s="36">
        <f t="shared" si="1"/>
        <v>1265</v>
      </c>
      <c r="U20" s="36">
        <f t="shared" si="1"/>
        <v>409</v>
      </c>
      <c r="V20" s="36">
        <f t="shared" si="1"/>
        <v>853</v>
      </c>
      <c r="W20" s="36">
        <f t="shared" si="1"/>
        <v>76</v>
      </c>
      <c r="X20" s="36">
        <f t="shared" si="1"/>
        <v>293</v>
      </c>
      <c r="Y20" s="281">
        <f t="shared" si="1"/>
        <v>3376</v>
      </c>
      <c r="AA20" s="21"/>
      <c r="AD20" s="21"/>
      <c r="AG20" s="21"/>
      <c r="AJ20" s="21"/>
      <c r="AK20" s="44"/>
      <c r="AL20" s="44"/>
      <c r="AM20" s="44"/>
      <c r="AN20" s="44"/>
      <c r="AO20" s="44"/>
      <c r="AP20" s="44"/>
      <c r="AQ20" s="44"/>
      <c r="AR20" s="44"/>
      <c r="AS20" s="44"/>
      <c r="AT20" s="44"/>
      <c r="AU20" s="44"/>
      <c r="AV20" s="44"/>
      <c r="AW20" s="471"/>
      <c r="AX20" s="471"/>
      <c r="AY20" s="471"/>
      <c r="AZ20" s="471"/>
    </row>
    <row r="21" spans="1:52" ht="15" customHeight="1" x14ac:dyDescent="0.2">
      <c r="A21" s="823"/>
      <c r="B21" s="822" t="s">
        <v>307</v>
      </c>
      <c r="C21" s="36" t="s">
        <v>22</v>
      </c>
      <c r="D21" s="36" t="s">
        <v>22</v>
      </c>
      <c r="E21" s="36" t="s">
        <v>22</v>
      </c>
      <c r="F21" s="36" t="s">
        <v>22</v>
      </c>
      <c r="G21" s="36" t="s">
        <v>22</v>
      </c>
      <c r="H21" s="36" t="s">
        <v>22</v>
      </c>
      <c r="I21" s="821" t="s">
        <v>22</v>
      </c>
      <c r="J21" s="36"/>
      <c r="K21" s="36" t="s">
        <v>22</v>
      </c>
      <c r="L21" s="36" t="s">
        <v>22</v>
      </c>
      <c r="M21" s="36" t="s">
        <v>22</v>
      </c>
      <c r="N21" s="36" t="s">
        <v>22</v>
      </c>
      <c r="O21" s="36" t="s">
        <v>22</v>
      </c>
      <c r="P21" s="36" t="s">
        <v>22</v>
      </c>
      <c r="Q21" s="470" t="s">
        <v>22</v>
      </c>
      <c r="R21" s="36"/>
      <c r="S21" s="36" t="s">
        <v>22</v>
      </c>
      <c r="T21" s="36" t="s">
        <v>22</v>
      </c>
      <c r="U21" s="36" t="s">
        <v>22</v>
      </c>
      <c r="V21" s="36" t="s">
        <v>22</v>
      </c>
      <c r="W21" s="36" t="s">
        <v>22</v>
      </c>
      <c r="X21" s="36" t="s">
        <v>22</v>
      </c>
      <c r="Y21" s="281" t="s">
        <v>22</v>
      </c>
      <c r="AA21" s="21"/>
      <c r="AD21" s="21"/>
      <c r="AG21" s="21"/>
      <c r="AJ21" s="21"/>
      <c r="AK21" s="44"/>
      <c r="AL21" s="44"/>
      <c r="AM21" s="44"/>
      <c r="AN21" s="44"/>
      <c r="AO21" s="44"/>
      <c r="AP21" s="44"/>
      <c r="AQ21" s="44"/>
      <c r="AR21" s="44"/>
      <c r="AS21" s="44"/>
      <c r="AT21" s="44"/>
      <c r="AU21" s="44"/>
      <c r="AV21" s="44"/>
      <c r="AW21" s="471"/>
      <c r="AX21" s="471"/>
      <c r="AY21" s="471"/>
      <c r="AZ21" s="471"/>
    </row>
    <row r="22" spans="1:52" ht="15" customHeight="1" x14ac:dyDescent="0.2">
      <c r="A22" s="823"/>
      <c r="B22" s="822" t="s">
        <v>324</v>
      </c>
      <c r="C22" s="36" t="s">
        <v>22</v>
      </c>
      <c r="D22" s="36" t="s">
        <v>22</v>
      </c>
      <c r="E22" s="36" t="s">
        <v>22</v>
      </c>
      <c r="F22" s="36" t="s">
        <v>22</v>
      </c>
      <c r="G22" s="36" t="s">
        <v>22</v>
      </c>
      <c r="H22" s="36" t="s">
        <v>22</v>
      </c>
      <c r="I22" s="821" t="s">
        <v>22</v>
      </c>
      <c r="J22" s="36"/>
      <c r="K22" s="36" t="s">
        <v>22</v>
      </c>
      <c r="L22" s="36" t="s">
        <v>22</v>
      </c>
      <c r="M22" s="36" t="s">
        <v>22</v>
      </c>
      <c r="N22" s="36" t="s">
        <v>22</v>
      </c>
      <c r="O22" s="36" t="s">
        <v>22</v>
      </c>
      <c r="P22" s="36" t="s">
        <v>22</v>
      </c>
      <c r="Q22" s="470" t="s">
        <v>22</v>
      </c>
      <c r="R22" s="36"/>
      <c r="S22" s="36" t="s">
        <v>22</v>
      </c>
      <c r="T22" s="36" t="s">
        <v>22</v>
      </c>
      <c r="U22" s="36" t="s">
        <v>22</v>
      </c>
      <c r="V22" s="36" t="s">
        <v>22</v>
      </c>
      <c r="W22" s="36" t="s">
        <v>22</v>
      </c>
      <c r="X22" s="36" t="s">
        <v>22</v>
      </c>
      <c r="Y22" s="281" t="s">
        <v>22</v>
      </c>
      <c r="AA22" s="21"/>
      <c r="AD22" s="21"/>
      <c r="AG22" s="21"/>
      <c r="AJ22" s="21"/>
      <c r="AK22" s="44"/>
      <c r="AL22" s="44"/>
      <c r="AM22" s="44"/>
      <c r="AN22" s="44"/>
      <c r="AO22" s="44"/>
      <c r="AP22" s="44"/>
      <c r="AQ22" s="44"/>
      <c r="AR22" s="44"/>
      <c r="AS22" s="44"/>
      <c r="AT22" s="44"/>
      <c r="AU22" s="44"/>
      <c r="AV22" s="44"/>
      <c r="AW22" s="471"/>
      <c r="AX22" s="471"/>
      <c r="AY22" s="471"/>
      <c r="AZ22" s="471"/>
    </row>
    <row r="23" spans="1:52" ht="15" customHeight="1" x14ac:dyDescent="0.2">
      <c r="A23" s="823"/>
      <c r="B23" s="822" t="s">
        <v>71</v>
      </c>
      <c r="C23" s="36" t="s">
        <v>22</v>
      </c>
      <c r="D23" s="36" t="s">
        <v>22</v>
      </c>
      <c r="E23" s="36" t="s">
        <v>22</v>
      </c>
      <c r="F23" s="36" t="s">
        <v>22</v>
      </c>
      <c r="G23" s="36" t="s">
        <v>22</v>
      </c>
      <c r="H23" s="36" t="s">
        <v>22</v>
      </c>
      <c r="I23" s="821" t="s">
        <v>22</v>
      </c>
      <c r="J23" s="36"/>
      <c r="K23" s="36" t="s">
        <v>22</v>
      </c>
      <c r="L23" s="36" t="s">
        <v>22</v>
      </c>
      <c r="M23" s="36" t="s">
        <v>22</v>
      </c>
      <c r="N23" s="36" t="s">
        <v>22</v>
      </c>
      <c r="O23" s="36" t="s">
        <v>22</v>
      </c>
      <c r="P23" s="36" t="s">
        <v>22</v>
      </c>
      <c r="Q23" s="470" t="s">
        <v>22</v>
      </c>
      <c r="R23" s="36"/>
      <c r="S23" s="36" t="s">
        <v>22</v>
      </c>
      <c r="T23" s="36" t="s">
        <v>22</v>
      </c>
      <c r="U23" s="36" t="s">
        <v>22</v>
      </c>
      <c r="V23" s="36" t="s">
        <v>22</v>
      </c>
      <c r="W23" s="36" t="s">
        <v>22</v>
      </c>
      <c r="X23" s="36" t="s">
        <v>22</v>
      </c>
      <c r="Y23" s="281" t="s">
        <v>22</v>
      </c>
      <c r="AA23" s="21"/>
      <c r="AD23" s="21"/>
      <c r="AG23" s="21"/>
      <c r="AJ23" s="21"/>
      <c r="AK23" s="44"/>
      <c r="AL23" s="44"/>
      <c r="AM23" s="44"/>
      <c r="AN23" s="44"/>
      <c r="AO23" s="44"/>
      <c r="AP23" s="44"/>
      <c r="AQ23" s="44"/>
      <c r="AR23" s="44"/>
      <c r="AS23" s="44"/>
      <c r="AT23" s="44"/>
      <c r="AU23" s="44"/>
      <c r="AV23" s="44"/>
      <c r="AW23" s="471"/>
      <c r="AX23" s="471"/>
      <c r="AY23" s="471"/>
      <c r="AZ23" s="471"/>
    </row>
    <row r="24" spans="1:52" ht="15" customHeight="1" x14ac:dyDescent="0.2">
      <c r="A24" s="823"/>
      <c r="B24" s="822" t="s">
        <v>30</v>
      </c>
      <c r="C24" s="36">
        <v>551</v>
      </c>
      <c r="D24" s="36">
        <v>805</v>
      </c>
      <c r="E24" s="36">
        <v>296</v>
      </c>
      <c r="F24" s="36">
        <v>775</v>
      </c>
      <c r="G24" s="36">
        <v>77</v>
      </c>
      <c r="H24" s="36">
        <v>158</v>
      </c>
      <c r="I24" s="821">
        <v>2662</v>
      </c>
      <c r="J24" s="36"/>
      <c r="K24" s="36">
        <v>192</v>
      </c>
      <c r="L24" s="36">
        <v>901</v>
      </c>
      <c r="M24" s="36">
        <v>54</v>
      </c>
      <c r="N24" s="36">
        <v>359</v>
      </c>
      <c r="O24" s="36">
        <v>50</v>
      </c>
      <c r="P24" s="36">
        <v>237</v>
      </c>
      <c r="Q24" s="470">
        <v>1793</v>
      </c>
      <c r="R24" s="36"/>
      <c r="S24" s="36">
        <f t="shared" si="1"/>
        <v>743</v>
      </c>
      <c r="T24" s="36">
        <f t="shared" si="1"/>
        <v>1706</v>
      </c>
      <c r="U24" s="36">
        <f t="shared" si="1"/>
        <v>350</v>
      </c>
      <c r="V24" s="36">
        <f t="shared" si="1"/>
        <v>1134</v>
      </c>
      <c r="W24" s="36">
        <f t="shared" si="1"/>
        <v>127</v>
      </c>
      <c r="X24" s="36">
        <f t="shared" si="1"/>
        <v>395</v>
      </c>
      <c r="Y24" s="281">
        <f t="shared" si="1"/>
        <v>4455</v>
      </c>
      <c r="AA24" s="21"/>
      <c r="AD24" s="21"/>
      <c r="AG24" s="21"/>
      <c r="AJ24" s="21"/>
      <c r="AK24" s="44"/>
      <c r="AL24" s="44"/>
      <c r="AM24" s="44"/>
      <c r="AN24" s="44"/>
      <c r="AO24" s="44"/>
      <c r="AP24" s="44"/>
      <c r="AQ24" s="44"/>
      <c r="AR24" s="44"/>
      <c r="AS24" s="44"/>
      <c r="AT24" s="44"/>
      <c r="AU24" s="44"/>
      <c r="AV24" s="44"/>
      <c r="AW24" s="471"/>
      <c r="AX24" s="471"/>
      <c r="AY24" s="471"/>
      <c r="AZ24" s="471"/>
    </row>
    <row r="25" spans="1:52" ht="15" customHeight="1" x14ac:dyDescent="0.2">
      <c r="A25" s="823"/>
      <c r="B25" s="822" t="s">
        <v>31</v>
      </c>
      <c r="C25" s="36">
        <v>630</v>
      </c>
      <c r="D25" s="36">
        <v>1757</v>
      </c>
      <c r="E25" s="36">
        <v>345</v>
      </c>
      <c r="F25" s="36">
        <v>1586</v>
      </c>
      <c r="G25" s="36">
        <v>119</v>
      </c>
      <c r="H25" s="36">
        <v>566</v>
      </c>
      <c r="I25" s="821">
        <v>5003</v>
      </c>
      <c r="J25" s="36"/>
      <c r="K25" s="36">
        <v>146</v>
      </c>
      <c r="L25" s="36">
        <v>780</v>
      </c>
      <c r="M25" s="36">
        <v>52</v>
      </c>
      <c r="N25" s="36">
        <v>467</v>
      </c>
      <c r="O25" s="36">
        <v>49</v>
      </c>
      <c r="P25" s="36">
        <v>233</v>
      </c>
      <c r="Q25" s="470">
        <v>1727</v>
      </c>
      <c r="R25" s="36"/>
      <c r="S25" s="36">
        <f t="shared" si="1"/>
        <v>776</v>
      </c>
      <c r="T25" s="36">
        <f t="shared" si="1"/>
        <v>2537</v>
      </c>
      <c r="U25" s="36">
        <f t="shared" si="1"/>
        <v>397</v>
      </c>
      <c r="V25" s="36">
        <f t="shared" si="1"/>
        <v>2053</v>
      </c>
      <c r="W25" s="36">
        <f t="shared" si="1"/>
        <v>168</v>
      </c>
      <c r="X25" s="36">
        <f t="shared" si="1"/>
        <v>799</v>
      </c>
      <c r="Y25" s="281">
        <f t="shared" si="1"/>
        <v>6730</v>
      </c>
      <c r="AA25" s="21"/>
      <c r="AD25" s="21"/>
      <c r="AG25" s="21"/>
      <c r="AJ25" s="21"/>
      <c r="AK25" s="44"/>
      <c r="AL25" s="44"/>
      <c r="AM25" s="44"/>
      <c r="AN25" s="44"/>
      <c r="AO25" s="44"/>
      <c r="AP25" s="44"/>
      <c r="AQ25" s="44"/>
      <c r="AR25" s="44"/>
      <c r="AS25" s="44"/>
      <c r="AT25" s="44"/>
      <c r="AU25" s="44"/>
      <c r="AV25" s="44"/>
      <c r="AW25" s="471"/>
      <c r="AX25" s="471"/>
      <c r="AY25" s="471"/>
      <c r="AZ25" s="471"/>
    </row>
    <row r="26" spans="1:52" ht="15" customHeight="1" x14ac:dyDescent="0.2">
      <c r="A26" s="823"/>
      <c r="B26" s="822" t="s">
        <v>32</v>
      </c>
      <c r="C26" s="36">
        <v>1510</v>
      </c>
      <c r="D26" s="36">
        <v>2089</v>
      </c>
      <c r="E26" s="36">
        <v>692</v>
      </c>
      <c r="F26" s="36">
        <v>3112</v>
      </c>
      <c r="G26" s="36">
        <v>200</v>
      </c>
      <c r="H26" s="36">
        <v>579</v>
      </c>
      <c r="I26" s="821">
        <v>8182</v>
      </c>
      <c r="J26" s="36"/>
      <c r="K26" s="36">
        <v>478</v>
      </c>
      <c r="L26" s="36">
        <v>1389</v>
      </c>
      <c r="M26" s="36">
        <v>142</v>
      </c>
      <c r="N26" s="36">
        <v>934</v>
      </c>
      <c r="O26" s="36">
        <v>108</v>
      </c>
      <c r="P26" s="36">
        <v>617</v>
      </c>
      <c r="Q26" s="470">
        <v>3668</v>
      </c>
      <c r="R26" s="36"/>
      <c r="S26" s="36">
        <f t="shared" si="1"/>
        <v>1988</v>
      </c>
      <c r="T26" s="36">
        <f t="shared" si="1"/>
        <v>3478</v>
      </c>
      <c r="U26" s="36">
        <f t="shared" si="1"/>
        <v>834</v>
      </c>
      <c r="V26" s="36">
        <f t="shared" si="1"/>
        <v>4046</v>
      </c>
      <c r="W26" s="36">
        <f t="shared" si="1"/>
        <v>308</v>
      </c>
      <c r="X26" s="36">
        <f t="shared" si="1"/>
        <v>1196</v>
      </c>
      <c r="Y26" s="281">
        <f t="shared" si="1"/>
        <v>11850</v>
      </c>
      <c r="AA26" s="21"/>
      <c r="AD26" s="21"/>
      <c r="AG26" s="21"/>
      <c r="AJ26" s="21"/>
      <c r="AK26" s="44"/>
      <c r="AL26" s="44"/>
      <c r="AM26" s="44"/>
      <c r="AN26" s="44"/>
      <c r="AO26" s="44"/>
      <c r="AP26" s="44"/>
      <c r="AQ26" s="44"/>
      <c r="AR26" s="44"/>
      <c r="AS26" s="44"/>
      <c r="AT26" s="44"/>
      <c r="AU26" s="44"/>
      <c r="AV26" s="44"/>
      <c r="AW26" s="471"/>
      <c r="AX26" s="471"/>
      <c r="AY26" s="471"/>
      <c r="AZ26" s="471"/>
    </row>
    <row r="27" spans="1:52" ht="15" customHeight="1" x14ac:dyDescent="0.2">
      <c r="A27" s="823"/>
      <c r="B27" s="822" t="s">
        <v>72</v>
      </c>
      <c r="C27" s="36" t="s">
        <v>22</v>
      </c>
      <c r="D27" s="36" t="s">
        <v>22</v>
      </c>
      <c r="E27" s="36" t="s">
        <v>22</v>
      </c>
      <c r="F27" s="36" t="s">
        <v>22</v>
      </c>
      <c r="G27" s="36" t="s">
        <v>22</v>
      </c>
      <c r="H27" s="36" t="s">
        <v>22</v>
      </c>
      <c r="I27" s="821" t="s">
        <v>22</v>
      </c>
      <c r="J27" s="36"/>
      <c r="K27" s="36" t="s">
        <v>22</v>
      </c>
      <c r="L27" s="36" t="s">
        <v>22</v>
      </c>
      <c r="M27" s="36" t="s">
        <v>22</v>
      </c>
      <c r="N27" s="36" t="s">
        <v>22</v>
      </c>
      <c r="O27" s="36" t="s">
        <v>22</v>
      </c>
      <c r="P27" s="36" t="s">
        <v>22</v>
      </c>
      <c r="Q27" s="470" t="s">
        <v>22</v>
      </c>
      <c r="R27" s="36"/>
      <c r="S27" s="36" t="s">
        <v>22</v>
      </c>
      <c r="T27" s="36" t="s">
        <v>22</v>
      </c>
      <c r="U27" s="36" t="s">
        <v>22</v>
      </c>
      <c r="V27" s="36" t="s">
        <v>22</v>
      </c>
      <c r="W27" s="36" t="s">
        <v>22</v>
      </c>
      <c r="X27" s="36" t="s">
        <v>22</v>
      </c>
      <c r="Y27" s="281" t="s">
        <v>22</v>
      </c>
      <c r="Z27" s="472"/>
      <c r="AA27" s="21"/>
      <c r="AB27" s="960"/>
      <c r="AC27" s="960"/>
      <c r="AD27" s="21"/>
      <c r="AE27" s="960"/>
      <c r="AF27" s="960"/>
      <c r="AG27" s="21"/>
      <c r="AH27" s="960"/>
      <c r="AI27" s="960"/>
      <c r="AJ27" s="21"/>
      <c r="AK27" s="44"/>
      <c r="AL27" s="44"/>
      <c r="AM27" s="44"/>
      <c r="AN27" s="44"/>
      <c r="AO27" s="44"/>
      <c r="AP27" s="44"/>
      <c r="AQ27" s="44"/>
      <c r="AR27" s="44"/>
      <c r="AS27" s="44"/>
      <c r="AT27" s="44"/>
      <c r="AU27" s="44"/>
      <c r="AV27" s="44"/>
      <c r="AW27" s="471"/>
      <c r="AX27" s="471"/>
      <c r="AY27" s="471"/>
      <c r="AZ27" s="471"/>
    </row>
    <row r="28" spans="1:52" ht="15" customHeight="1" x14ac:dyDescent="0.2">
      <c r="A28" s="823"/>
      <c r="B28" s="822" t="s">
        <v>34</v>
      </c>
      <c r="C28" s="36">
        <v>526</v>
      </c>
      <c r="D28" s="36">
        <v>907</v>
      </c>
      <c r="E28" s="36">
        <v>540</v>
      </c>
      <c r="F28" s="36">
        <v>868</v>
      </c>
      <c r="G28" s="36">
        <v>80</v>
      </c>
      <c r="H28" s="36">
        <v>207</v>
      </c>
      <c r="I28" s="821">
        <v>3128</v>
      </c>
      <c r="J28" s="36"/>
      <c r="K28" s="36">
        <v>183</v>
      </c>
      <c r="L28" s="36">
        <v>863</v>
      </c>
      <c r="M28" s="36">
        <v>63</v>
      </c>
      <c r="N28" s="36">
        <v>375</v>
      </c>
      <c r="O28" s="36">
        <v>38</v>
      </c>
      <c r="P28" s="36">
        <v>209</v>
      </c>
      <c r="Q28" s="470">
        <v>1731</v>
      </c>
      <c r="R28" s="36"/>
      <c r="S28" s="36">
        <f t="shared" si="1"/>
        <v>709</v>
      </c>
      <c r="T28" s="36">
        <f t="shared" si="1"/>
        <v>1770</v>
      </c>
      <c r="U28" s="36">
        <f t="shared" si="1"/>
        <v>603</v>
      </c>
      <c r="V28" s="36">
        <f t="shared" si="1"/>
        <v>1243</v>
      </c>
      <c r="W28" s="36">
        <f t="shared" si="1"/>
        <v>118</v>
      </c>
      <c r="X28" s="36">
        <f t="shared" si="1"/>
        <v>416</v>
      </c>
      <c r="Y28" s="281">
        <f t="shared" si="1"/>
        <v>4859</v>
      </c>
      <c r="AA28" s="21"/>
      <c r="AD28" s="21"/>
      <c r="AG28" s="21"/>
      <c r="AJ28" s="21"/>
      <c r="AK28" s="44"/>
      <c r="AL28" s="44"/>
      <c r="AM28" s="44"/>
      <c r="AN28" s="44"/>
      <c r="AO28" s="44"/>
      <c r="AP28" s="44"/>
      <c r="AQ28" s="44"/>
      <c r="AR28" s="44"/>
      <c r="AS28" s="44"/>
      <c r="AT28" s="44"/>
      <c r="AU28" s="44"/>
      <c r="AV28" s="44"/>
      <c r="AW28" s="471"/>
      <c r="AX28" s="471"/>
      <c r="AY28" s="471"/>
      <c r="AZ28" s="471"/>
    </row>
    <row r="29" spans="1:52" ht="15" customHeight="1" x14ac:dyDescent="0.2">
      <c r="A29" s="823"/>
      <c r="B29" s="822" t="s">
        <v>35</v>
      </c>
      <c r="C29" s="36">
        <v>300</v>
      </c>
      <c r="D29" s="36">
        <v>673</v>
      </c>
      <c r="E29" s="36">
        <v>88</v>
      </c>
      <c r="F29" s="36">
        <v>313</v>
      </c>
      <c r="G29" s="36">
        <v>54</v>
      </c>
      <c r="H29" s="36">
        <v>113</v>
      </c>
      <c r="I29" s="821">
        <v>1541</v>
      </c>
      <c r="J29" s="36"/>
      <c r="K29" s="36">
        <v>122</v>
      </c>
      <c r="L29" s="36">
        <v>722</v>
      </c>
      <c r="M29" s="36">
        <v>32</v>
      </c>
      <c r="N29" s="36">
        <v>237</v>
      </c>
      <c r="O29" s="36">
        <v>46</v>
      </c>
      <c r="P29" s="36">
        <v>154</v>
      </c>
      <c r="Q29" s="470">
        <v>1313</v>
      </c>
      <c r="R29" s="36"/>
      <c r="S29" s="36">
        <f t="shared" si="1"/>
        <v>422</v>
      </c>
      <c r="T29" s="36">
        <f t="shared" si="1"/>
        <v>1395</v>
      </c>
      <c r="U29" s="36">
        <f t="shared" si="1"/>
        <v>120</v>
      </c>
      <c r="V29" s="36">
        <f t="shared" si="1"/>
        <v>550</v>
      </c>
      <c r="W29" s="36">
        <f t="shared" si="1"/>
        <v>100</v>
      </c>
      <c r="X29" s="36">
        <f t="shared" si="1"/>
        <v>267</v>
      </c>
      <c r="Y29" s="281">
        <f t="shared" si="1"/>
        <v>2854</v>
      </c>
      <c r="AA29" s="21"/>
      <c r="AD29" s="21"/>
      <c r="AG29" s="21"/>
      <c r="AJ29" s="21"/>
      <c r="AK29" s="44"/>
      <c r="AL29" s="44"/>
      <c r="AM29" s="44"/>
      <c r="AN29" s="44"/>
      <c r="AO29" s="44"/>
      <c r="AP29" s="44"/>
      <c r="AQ29" s="44"/>
      <c r="AR29" s="44"/>
      <c r="AS29" s="44"/>
      <c r="AT29" s="44"/>
      <c r="AU29" s="44"/>
      <c r="AV29" s="44"/>
      <c r="AW29" s="471"/>
      <c r="AX29" s="471"/>
      <c r="AY29" s="471"/>
      <c r="AZ29" s="471"/>
    </row>
    <row r="30" spans="1:52" ht="15" customHeight="1" x14ac:dyDescent="0.2">
      <c r="A30" s="823"/>
      <c r="B30" s="822" t="s">
        <v>36</v>
      </c>
      <c r="C30" s="36">
        <v>889</v>
      </c>
      <c r="D30" s="36">
        <v>1074</v>
      </c>
      <c r="E30" s="36">
        <v>981</v>
      </c>
      <c r="F30" s="36">
        <v>2140</v>
      </c>
      <c r="G30" s="36">
        <v>94</v>
      </c>
      <c r="H30" s="36">
        <v>247</v>
      </c>
      <c r="I30" s="821">
        <v>5425</v>
      </c>
      <c r="J30" s="36"/>
      <c r="K30" s="36">
        <v>225</v>
      </c>
      <c r="L30" s="36">
        <v>744</v>
      </c>
      <c r="M30" s="36">
        <v>95</v>
      </c>
      <c r="N30" s="36">
        <v>649</v>
      </c>
      <c r="O30" s="36">
        <v>40</v>
      </c>
      <c r="P30" s="36">
        <v>302</v>
      </c>
      <c r="Q30" s="470">
        <v>2055</v>
      </c>
      <c r="R30" s="36"/>
      <c r="S30" s="36">
        <f t="shared" si="1"/>
        <v>1114</v>
      </c>
      <c r="T30" s="36">
        <f t="shared" si="1"/>
        <v>1818</v>
      </c>
      <c r="U30" s="36">
        <f t="shared" si="1"/>
        <v>1076</v>
      </c>
      <c r="V30" s="36">
        <f t="shared" si="1"/>
        <v>2789</v>
      </c>
      <c r="W30" s="36">
        <f t="shared" si="1"/>
        <v>134</v>
      </c>
      <c r="X30" s="36">
        <f t="shared" si="1"/>
        <v>549</v>
      </c>
      <c r="Y30" s="281">
        <f t="shared" si="1"/>
        <v>7480</v>
      </c>
      <c r="AA30" s="21"/>
      <c r="AD30" s="21"/>
      <c r="AG30" s="21"/>
      <c r="AJ30" s="21"/>
      <c r="AK30" s="44"/>
      <c r="AL30" s="44"/>
      <c r="AM30" s="44"/>
      <c r="AN30" s="44"/>
      <c r="AO30" s="44"/>
      <c r="AP30" s="44"/>
      <c r="AQ30" s="44"/>
      <c r="AR30" s="44"/>
      <c r="AS30" s="44"/>
      <c r="AT30" s="44"/>
      <c r="AU30" s="44"/>
      <c r="AV30" s="44"/>
      <c r="AW30" s="471"/>
      <c r="AX30" s="471"/>
      <c r="AY30" s="471"/>
      <c r="AZ30" s="471"/>
    </row>
    <row r="31" spans="1:52" ht="15" customHeight="1" x14ac:dyDescent="0.2">
      <c r="A31" s="823"/>
      <c r="B31" s="822" t="s">
        <v>37</v>
      </c>
      <c r="C31" s="36">
        <v>232</v>
      </c>
      <c r="D31" s="36">
        <v>4016</v>
      </c>
      <c r="E31" s="36">
        <v>0</v>
      </c>
      <c r="F31" s="36">
        <v>20571</v>
      </c>
      <c r="G31" s="36">
        <v>0</v>
      </c>
      <c r="H31" s="36">
        <v>10647</v>
      </c>
      <c r="I31" s="821">
        <v>35466</v>
      </c>
      <c r="J31" s="36"/>
      <c r="K31" s="36">
        <v>155</v>
      </c>
      <c r="L31" s="36">
        <v>4628</v>
      </c>
      <c r="M31" s="36">
        <v>0</v>
      </c>
      <c r="N31" s="36">
        <v>6835</v>
      </c>
      <c r="O31" s="36">
        <v>0</v>
      </c>
      <c r="P31" s="36">
        <v>4681</v>
      </c>
      <c r="Q31" s="470">
        <v>16299</v>
      </c>
      <c r="R31" s="36"/>
      <c r="S31" s="36">
        <f t="shared" si="1"/>
        <v>387</v>
      </c>
      <c r="T31" s="36">
        <f t="shared" si="1"/>
        <v>8644</v>
      </c>
      <c r="U31" s="36">
        <f t="shared" si="1"/>
        <v>0</v>
      </c>
      <c r="V31" s="36">
        <f t="shared" si="1"/>
        <v>27406</v>
      </c>
      <c r="W31" s="36">
        <f t="shared" si="1"/>
        <v>0</v>
      </c>
      <c r="X31" s="36">
        <f t="shared" si="1"/>
        <v>15328</v>
      </c>
      <c r="Y31" s="281">
        <f t="shared" si="1"/>
        <v>51765</v>
      </c>
      <c r="AA31" s="21"/>
      <c r="AD31" s="21"/>
      <c r="AG31" s="21"/>
      <c r="AJ31" s="21"/>
      <c r="AK31" s="44"/>
      <c r="AL31" s="44"/>
      <c r="AM31" s="44"/>
      <c r="AN31" s="44"/>
      <c r="AO31" s="44"/>
      <c r="AP31" s="44"/>
      <c r="AQ31" s="44"/>
      <c r="AR31" s="44"/>
      <c r="AS31" s="44"/>
      <c r="AT31" s="44"/>
      <c r="AU31" s="44"/>
      <c r="AV31" s="44"/>
      <c r="AW31" s="471"/>
      <c r="AX31" s="471"/>
      <c r="AY31" s="471"/>
      <c r="AZ31" s="471"/>
    </row>
    <row r="32" spans="1:52" ht="15" customHeight="1" x14ac:dyDescent="0.2">
      <c r="A32" s="823"/>
      <c r="B32" s="822" t="s">
        <v>38</v>
      </c>
      <c r="C32" s="36">
        <v>431</v>
      </c>
      <c r="D32" s="36">
        <v>799</v>
      </c>
      <c r="E32" s="36">
        <v>466</v>
      </c>
      <c r="F32" s="36">
        <v>877</v>
      </c>
      <c r="G32" s="36">
        <v>75</v>
      </c>
      <c r="H32" s="36">
        <v>146</v>
      </c>
      <c r="I32" s="821">
        <v>2794</v>
      </c>
      <c r="J32" s="36"/>
      <c r="K32" s="36">
        <v>136</v>
      </c>
      <c r="L32" s="36">
        <v>687</v>
      </c>
      <c r="M32" s="36">
        <v>61</v>
      </c>
      <c r="N32" s="36">
        <v>341</v>
      </c>
      <c r="O32" s="36">
        <v>47</v>
      </c>
      <c r="P32" s="36">
        <v>189</v>
      </c>
      <c r="Q32" s="470">
        <v>1461</v>
      </c>
      <c r="R32" s="36"/>
      <c r="S32" s="36">
        <f t="shared" si="1"/>
        <v>567</v>
      </c>
      <c r="T32" s="36">
        <f t="shared" si="1"/>
        <v>1486</v>
      </c>
      <c r="U32" s="36">
        <f t="shared" si="1"/>
        <v>527</v>
      </c>
      <c r="V32" s="36">
        <f t="shared" si="1"/>
        <v>1218</v>
      </c>
      <c r="W32" s="36">
        <f t="shared" si="1"/>
        <v>122</v>
      </c>
      <c r="X32" s="36">
        <f t="shared" si="1"/>
        <v>335</v>
      </c>
      <c r="Y32" s="281">
        <f t="shared" si="1"/>
        <v>4255</v>
      </c>
      <c r="AA32" s="21"/>
      <c r="AD32" s="21"/>
      <c r="AG32" s="21"/>
      <c r="AJ32" s="21"/>
      <c r="AK32" s="44"/>
      <c r="AL32" s="44"/>
      <c r="AM32" s="44"/>
      <c r="AN32" s="44"/>
      <c r="AO32" s="44"/>
      <c r="AP32" s="44"/>
      <c r="AQ32" s="44"/>
      <c r="AR32" s="44"/>
      <c r="AS32" s="44"/>
      <c r="AT32" s="44"/>
      <c r="AU32" s="44"/>
      <c r="AV32" s="44"/>
      <c r="AW32" s="471"/>
      <c r="AX32" s="471"/>
      <c r="AY32" s="471"/>
      <c r="AZ32" s="471"/>
    </row>
    <row r="33" spans="1:52" ht="15" customHeight="1" x14ac:dyDescent="0.2">
      <c r="A33" s="823"/>
      <c r="B33" s="47" t="s">
        <v>74</v>
      </c>
      <c r="C33" s="36" t="s">
        <v>22</v>
      </c>
      <c r="D33" s="36" t="s">
        <v>22</v>
      </c>
      <c r="E33" s="36" t="s">
        <v>22</v>
      </c>
      <c r="F33" s="36" t="s">
        <v>22</v>
      </c>
      <c r="G33" s="36" t="s">
        <v>22</v>
      </c>
      <c r="H33" s="36" t="s">
        <v>22</v>
      </c>
      <c r="I33" s="821" t="s">
        <v>22</v>
      </c>
      <c r="J33" s="36"/>
      <c r="K33" s="36" t="s">
        <v>22</v>
      </c>
      <c r="L33" s="36" t="s">
        <v>22</v>
      </c>
      <c r="M33" s="36" t="s">
        <v>22</v>
      </c>
      <c r="N33" s="36" t="s">
        <v>22</v>
      </c>
      <c r="O33" s="36" t="s">
        <v>22</v>
      </c>
      <c r="P33" s="36" t="s">
        <v>22</v>
      </c>
      <c r="Q33" s="470" t="s">
        <v>22</v>
      </c>
      <c r="R33" s="36"/>
      <c r="S33" s="36" t="s">
        <v>22</v>
      </c>
      <c r="T33" s="36" t="s">
        <v>22</v>
      </c>
      <c r="U33" s="36" t="s">
        <v>22</v>
      </c>
      <c r="V33" s="36" t="s">
        <v>22</v>
      </c>
      <c r="W33" s="36" t="s">
        <v>22</v>
      </c>
      <c r="X33" s="36" t="s">
        <v>22</v>
      </c>
      <c r="Y33" s="281" t="s">
        <v>22</v>
      </c>
      <c r="AA33" s="21"/>
      <c r="AD33" s="21"/>
      <c r="AG33" s="21"/>
      <c r="AJ33" s="21"/>
      <c r="AK33" s="44"/>
      <c r="AL33" s="44"/>
      <c r="AM33" s="44"/>
      <c r="AN33" s="44"/>
      <c r="AO33" s="44"/>
      <c r="AP33" s="44"/>
      <c r="AQ33" s="44"/>
      <c r="AR33" s="44"/>
      <c r="AS33" s="44"/>
      <c r="AT33" s="44"/>
      <c r="AU33" s="44"/>
      <c r="AV33" s="44"/>
      <c r="AW33" s="471"/>
      <c r="AX33" s="471"/>
      <c r="AY33" s="471"/>
      <c r="AZ33" s="471"/>
    </row>
    <row r="34" spans="1:52" ht="15" customHeight="1" x14ac:dyDescent="0.2">
      <c r="A34" s="823"/>
      <c r="B34" s="47" t="s">
        <v>309</v>
      </c>
      <c r="C34" s="36" t="s">
        <v>22</v>
      </c>
      <c r="D34" s="36" t="s">
        <v>22</v>
      </c>
      <c r="E34" s="36" t="s">
        <v>22</v>
      </c>
      <c r="F34" s="36" t="s">
        <v>22</v>
      </c>
      <c r="G34" s="36" t="s">
        <v>22</v>
      </c>
      <c r="H34" s="36" t="s">
        <v>22</v>
      </c>
      <c r="I34" s="821" t="s">
        <v>22</v>
      </c>
      <c r="J34" s="36"/>
      <c r="K34" s="36" t="s">
        <v>22</v>
      </c>
      <c r="L34" s="36" t="s">
        <v>22</v>
      </c>
      <c r="M34" s="36" t="s">
        <v>22</v>
      </c>
      <c r="N34" s="36" t="s">
        <v>22</v>
      </c>
      <c r="O34" s="36" t="s">
        <v>22</v>
      </c>
      <c r="P34" s="36" t="s">
        <v>22</v>
      </c>
      <c r="Q34" s="470" t="s">
        <v>22</v>
      </c>
      <c r="R34" s="36"/>
      <c r="S34" s="36" t="s">
        <v>22</v>
      </c>
      <c r="T34" s="36" t="s">
        <v>22</v>
      </c>
      <c r="U34" s="36" t="s">
        <v>22</v>
      </c>
      <c r="V34" s="36" t="s">
        <v>22</v>
      </c>
      <c r="W34" s="36" t="s">
        <v>22</v>
      </c>
      <c r="X34" s="36" t="s">
        <v>22</v>
      </c>
      <c r="Y34" s="281" t="s">
        <v>22</v>
      </c>
      <c r="AA34" s="21"/>
      <c r="AD34" s="21"/>
      <c r="AG34" s="21"/>
      <c r="AJ34" s="21"/>
      <c r="AK34" s="44"/>
      <c r="AL34" s="44"/>
      <c r="AM34" s="44"/>
      <c r="AN34" s="44"/>
      <c r="AO34" s="44"/>
      <c r="AP34" s="44"/>
      <c r="AQ34" s="44"/>
      <c r="AR34" s="44"/>
      <c r="AS34" s="44"/>
      <c r="AT34" s="44"/>
      <c r="AU34" s="44"/>
      <c r="AV34" s="44"/>
      <c r="AW34" s="471"/>
      <c r="AX34" s="471"/>
      <c r="AY34" s="471"/>
      <c r="AZ34" s="471"/>
    </row>
    <row r="35" spans="1:52" ht="15" customHeight="1" x14ac:dyDescent="0.2">
      <c r="A35" s="823"/>
      <c r="B35" s="822" t="s">
        <v>41</v>
      </c>
      <c r="C35" s="36">
        <v>273</v>
      </c>
      <c r="D35" s="36">
        <v>769</v>
      </c>
      <c r="E35" s="36">
        <v>313</v>
      </c>
      <c r="F35" s="36">
        <v>741</v>
      </c>
      <c r="G35" s="36">
        <v>46</v>
      </c>
      <c r="H35" s="36">
        <v>135</v>
      </c>
      <c r="I35" s="821">
        <v>2277</v>
      </c>
      <c r="J35" s="36"/>
      <c r="K35" s="36">
        <v>106</v>
      </c>
      <c r="L35" s="36">
        <v>830</v>
      </c>
      <c r="M35" s="36">
        <v>46</v>
      </c>
      <c r="N35" s="36">
        <v>323</v>
      </c>
      <c r="O35" s="36">
        <v>39</v>
      </c>
      <c r="P35" s="36">
        <v>143</v>
      </c>
      <c r="Q35" s="470">
        <v>1487</v>
      </c>
      <c r="R35" s="36"/>
      <c r="S35" s="36">
        <f t="shared" si="1"/>
        <v>379</v>
      </c>
      <c r="T35" s="36">
        <f t="shared" si="1"/>
        <v>1599</v>
      </c>
      <c r="U35" s="36">
        <f t="shared" si="1"/>
        <v>359</v>
      </c>
      <c r="V35" s="36">
        <f t="shared" si="1"/>
        <v>1064</v>
      </c>
      <c r="W35" s="36">
        <f t="shared" si="1"/>
        <v>85</v>
      </c>
      <c r="X35" s="36">
        <f t="shared" si="1"/>
        <v>278</v>
      </c>
      <c r="Y35" s="281">
        <f t="shared" si="1"/>
        <v>3764</v>
      </c>
      <c r="AA35" s="21"/>
      <c r="AD35" s="21"/>
      <c r="AG35" s="21"/>
      <c r="AJ35" s="21"/>
      <c r="AK35" s="44"/>
      <c r="AL35" s="44"/>
      <c r="AM35" s="44"/>
      <c r="AN35" s="44"/>
      <c r="AO35" s="44"/>
      <c r="AP35" s="44"/>
      <c r="AQ35" s="44"/>
      <c r="AR35" s="44"/>
      <c r="AS35" s="44"/>
      <c r="AT35" s="44"/>
      <c r="AU35" s="44"/>
      <c r="AV35" s="44"/>
      <c r="AW35" s="471"/>
      <c r="AX35" s="471"/>
      <c r="AY35" s="471"/>
      <c r="AZ35" s="471"/>
    </row>
    <row r="36" spans="1:52" ht="15" customHeight="1" x14ac:dyDescent="0.2">
      <c r="A36" s="823"/>
      <c r="B36" s="822" t="s">
        <v>42</v>
      </c>
      <c r="C36" s="36">
        <v>377</v>
      </c>
      <c r="D36" s="36">
        <v>1438</v>
      </c>
      <c r="E36" s="36" t="s">
        <v>22</v>
      </c>
      <c r="F36" s="36">
        <v>3806</v>
      </c>
      <c r="G36" s="36" t="s">
        <v>22</v>
      </c>
      <c r="H36" s="36">
        <v>236</v>
      </c>
      <c r="I36" s="821">
        <v>5857</v>
      </c>
      <c r="J36" s="36"/>
      <c r="K36" s="36">
        <v>188</v>
      </c>
      <c r="L36" s="36">
        <v>1903</v>
      </c>
      <c r="M36" s="36" t="s">
        <v>22</v>
      </c>
      <c r="N36" s="36">
        <v>2259</v>
      </c>
      <c r="O36" s="36" t="s">
        <v>22</v>
      </c>
      <c r="P36" s="36">
        <v>237</v>
      </c>
      <c r="Q36" s="470">
        <v>4587</v>
      </c>
      <c r="R36" s="36"/>
      <c r="S36" s="36">
        <f t="shared" si="1"/>
        <v>565</v>
      </c>
      <c r="T36" s="36">
        <f t="shared" si="1"/>
        <v>3341</v>
      </c>
      <c r="U36" s="36" t="s">
        <v>22</v>
      </c>
      <c r="V36" s="36">
        <f t="shared" si="1"/>
        <v>6065</v>
      </c>
      <c r="W36" s="36" t="s">
        <v>22</v>
      </c>
      <c r="X36" s="36">
        <f t="shared" si="1"/>
        <v>473</v>
      </c>
      <c r="Y36" s="281">
        <f t="shared" si="1"/>
        <v>10444</v>
      </c>
      <c r="AA36" s="21"/>
      <c r="AD36" s="21"/>
      <c r="AG36" s="21"/>
      <c r="AJ36" s="21"/>
      <c r="AK36" s="44"/>
      <c r="AL36" s="44"/>
      <c r="AM36" s="44"/>
      <c r="AN36" s="44"/>
      <c r="AO36" s="44"/>
      <c r="AP36" s="44"/>
      <c r="AQ36" s="44"/>
      <c r="AR36" s="44"/>
      <c r="AS36" s="44"/>
      <c r="AT36" s="44"/>
      <c r="AU36" s="44"/>
      <c r="AV36" s="44"/>
      <c r="AW36" s="471"/>
      <c r="AX36" s="471"/>
      <c r="AY36" s="471"/>
      <c r="AZ36" s="471"/>
    </row>
    <row r="37" spans="1:52" ht="15" customHeight="1" x14ac:dyDescent="0.2">
      <c r="A37" s="823"/>
      <c r="B37" s="822" t="s">
        <v>43</v>
      </c>
      <c r="C37" s="36">
        <v>353</v>
      </c>
      <c r="D37" s="36">
        <v>668</v>
      </c>
      <c r="E37" s="36">
        <v>203</v>
      </c>
      <c r="F37" s="36">
        <v>446</v>
      </c>
      <c r="G37" s="36">
        <v>70</v>
      </c>
      <c r="H37" s="36">
        <v>125</v>
      </c>
      <c r="I37" s="821">
        <v>1865</v>
      </c>
      <c r="J37" s="36"/>
      <c r="K37" s="36">
        <v>124</v>
      </c>
      <c r="L37" s="36">
        <v>491</v>
      </c>
      <c r="M37" s="36">
        <v>42</v>
      </c>
      <c r="N37" s="36">
        <v>130</v>
      </c>
      <c r="O37" s="36">
        <v>43</v>
      </c>
      <c r="P37" s="36">
        <v>148</v>
      </c>
      <c r="Q37" s="470">
        <v>978</v>
      </c>
      <c r="R37" s="36"/>
      <c r="S37" s="36">
        <f t="shared" si="1"/>
        <v>477</v>
      </c>
      <c r="T37" s="36">
        <f t="shared" si="1"/>
        <v>1159</v>
      </c>
      <c r="U37" s="36">
        <f t="shared" si="1"/>
        <v>245</v>
      </c>
      <c r="V37" s="36">
        <f t="shared" si="1"/>
        <v>576</v>
      </c>
      <c r="W37" s="36">
        <f t="shared" si="1"/>
        <v>113</v>
      </c>
      <c r="X37" s="36">
        <f t="shared" si="1"/>
        <v>273</v>
      </c>
      <c r="Y37" s="281">
        <f t="shared" si="1"/>
        <v>2843</v>
      </c>
      <c r="AA37" s="21"/>
      <c r="AD37" s="21"/>
      <c r="AG37" s="21"/>
      <c r="AJ37" s="21"/>
      <c r="AK37" s="44"/>
      <c r="AL37" s="44"/>
      <c r="AM37" s="44"/>
      <c r="AN37" s="44"/>
      <c r="AO37" s="44"/>
      <c r="AP37" s="44"/>
      <c r="AQ37" s="44"/>
      <c r="AR37" s="44"/>
      <c r="AS37" s="44"/>
      <c r="AT37" s="44"/>
      <c r="AU37" s="44"/>
      <c r="AV37" s="44"/>
      <c r="AW37" s="471"/>
      <c r="AX37" s="471"/>
      <c r="AY37" s="471"/>
      <c r="AZ37" s="471"/>
    </row>
    <row r="38" spans="1:52" ht="15" customHeight="1" x14ac:dyDescent="0.2">
      <c r="A38" s="823"/>
      <c r="B38" s="822" t="s">
        <v>310</v>
      </c>
      <c r="C38" s="36" t="s">
        <v>22</v>
      </c>
      <c r="D38" s="36" t="s">
        <v>22</v>
      </c>
      <c r="E38" s="36" t="s">
        <v>22</v>
      </c>
      <c r="F38" s="36" t="s">
        <v>22</v>
      </c>
      <c r="G38" s="36" t="s">
        <v>22</v>
      </c>
      <c r="H38" s="36" t="s">
        <v>22</v>
      </c>
      <c r="I38" s="821" t="s">
        <v>22</v>
      </c>
      <c r="J38" s="36"/>
      <c r="K38" s="36" t="s">
        <v>22</v>
      </c>
      <c r="L38" s="36" t="s">
        <v>22</v>
      </c>
      <c r="M38" s="36" t="s">
        <v>22</v>
      </c>
      <c r="N38" s="36" t="s">
        <v>22</v>
      </c>
      <c r="O38" s="36" t="s">
        <v>22</v>
      </c>
      <c r="P38" s="36" t="s">
        <v>22</v>
      </c>
      <c r="Q38" s="470" t="s">
        <v>22</v>
      </c>
      <c r="R38" s="36"/>
      <c r="S38" s="36" t="s">
        <v>22</v>
      </c>
      <c r="T38" s="36" t="s">
        <v>22</v>
      </c>
      <c r="U38" s="36" t="s">
        <v>22</v>
      </c>
      <c r="V38" s="36" t="s">
        <v>22</v>
      </c>
      <c r="W38" s="36" t="s">
        <v>22</v>
      </c>
      <c r="X38" s="36" t="s">
        <v>22</v>
      </c>
      <c r="Y38" s="281" t="s">
        <v>22</v>
      </c>
      <c r="AA38" s="21"/>
      <c r="AD38" s="21"/>
      <c r="AG38" s="21"/>
      <c r="AJ38" s="21"/>
      <c r="AK38" s="44"/>
      <c r="AL38" s="44"/>
      <c r="AM38" s="44"/>
      <c r="AN38" s="44"/>
      <c r="AO38" s="44"/>
      <c r="AP38" s="44"/>
      <c r="AQ38" s="44"/>
      <c r="AR38" s="44"/>
      <c r="AS38" s="44"/>
      <c r="AT38" s="44"/>
      <c r="AU38" s="44"/>
      <c r="AV38" s="44"/>
      <c r="AW38" s="471"/>
      <c r="AX38" s="471"/>
      <c r="AY38" s="471"/>
      <c r="AZ38" s="471"/>
    </row>
    <row r="39" spans="1:52" ht="15" customHeight="1" x14ac:dyDescent="0.2">
      <c r="A39" s="823"/>
      <c r="B39" s="822" t="s">
        <v>75</v>
      </c>
      <c r="C39" s="36" t="s">
        <v>22</v>
      </c>
      <c r="D39" s="36" t="s">
        <v>22</v>
      </c>
      <c r="E39" s="36" t="s">
        <v>22</v>
      </c>
      <c r="F39" s="36" t="s">
        <v>22</v>
      </c>
      <c r="G39" s="36" t="s">
        <v>22</v>
      </c>
      <c r="H39" s="36" t="s">
        <v>22</v>
      </c>
      <c r="I39" s="821" t="s">
        <v>22</v>
      </c>
      <c r="J39" s="36"/>
      <c r="K39" s="36" t="s">
        <v>22</v>
      </c>
      <c r="L39" s="36" t="s">
        <v>22</v>
      </c>
      <c r="M39" s="36" t="s">
        <v>22</v>
      </c>
      <c r="N39" s="36" t="s">
        <v>22</v>
      </c>
      <c r="O39" s="36" t="s">
        <v>22</v>
      </c>
      <c r="P39" s="36" t="s">
        <v>22</v>
      </c>
      <c r="Q39" s="470" t="s">
        <v>22</v>
      </c>
      <c r="R39" s="36"/>
      <c r="S39" s="36" t="s">
        <v>22</v>
      </c>
      <c r="T39" s="36" t="s">
        <v>22</v>
      </c>
      <c r="U39" s="36" t="s">
        <v>22</v>
      </c>
      <c r="V39" s="36" t="s">
        <v>22</v>
      </c>
      <c r="W39" s="36" t="s">
        <v>22</v>
      </c>
      <c r="X39" s="36" t="s">
        <v>22</v>
      </c>
      <c r="Y39" s="281" t="s">
        <v>22</v>
      </c>
      <c r="Z39" s="472"/>
      <c r="AA39" s="21"/>
      <c r="AB39" s="960"/>
      <c r="AC39" s="960"/>
      <c r="AD39" s="21"/>
      <c r="AE39" s="960"/>
      <c r="AF39" s="960"/>
      <c r="AG39" s="21"/>
      <c r="AH39" s="960"/>
      <c r="AI39" s="960"/>
      <c r="AJ39" s="21"/>
      <c r="AK39" s="44"/>
      <c r="AL39" s="44"/>
      <c r="AM39" s="44"/>
      <c r="AN39" s="44"/>
      <c r="AO39" s="44"/>
      <c r="AP39" s="44"/>
      <c r="AQ39" s="44"/>
      <c r="AR39" s="44"/>
      <c r="AS39" s="44"/>
      <c r="AT39" s="44"/>
      <c r="AU39" s="44"/>
      <c r="AV39" s="44"/>
      <c r="AW39" s="471"/>
      <c r="AX39" s="471"/>
      <c r="AY39" s="471"/>
      <c r="AZ39" s="471"/>
    </row>
    <row r="40" spans="1:52" ht="15" customHeight="1" x14ac:dyDescent="0.2">
      <c r="A40" s="823"/>
      <c r="B40" s="822" t="s">
        <v>46</v>
      </c>
      <c r="C40" s="36">
        <v>310</v>
      </c>
      <c r="D40" s="36">
        <v>634</v>
      </c>
      <c r="E40" s="36">
        <v>406</v>
      </c>
      <c r="F40" s="36">
        <v>1015</v>
      </c>
      <c r="G40" s="36">
        <v>38</v>
      </c>
      <c r="H40" s="36">
        <v>117</v>
      </c>
      <c r="I40" s="821">
        <v>2520</v>
      </c>
      <c r="J40" s="36"/>
      <c r="K40" s="36">
        <v>101</v>
      </c>
      <c r="L40" s="36">
        <v>572</v>
      </c>
      <c r="M40" s="36">
        <v>18</v>
      </c>
      <c r="N40" s="36">
        <v>299</v>
      </c>
      <c r="O40" s="36">
        <v>35</v>
      </c>
      <c r="P40" s="36">
        <v>128</v>
      </c>
      <c r="Q40" s="470">
        <v>1153</v>
      </c>
      <c r="R40" s="36"/>
      <c r="S40" s="36">
        <f t="shared" si="1"/>
        <v>411</v>
      </c>
      <c r="T40" s="36">
        <f t="shared" si="1"/>
        <v>1206</v>
      </c>
      <c r="U40" s="36">
        <f t="shared" si="1"/>
        <v>424</v>
      </c>
      <c r="V40" s="36">
        <f t="shared" si="1"/>
        <v>1314</v>
      </c>
      <c r="W40" s="36">
        <f t="shared" si="1"/>
        <v>73</v>
      </c>
      <c r="X40" s="36">
        <f t="shared" si="1"/>
        <v>245</v>
      </c>
      <c r="Y40" s="281">
        <f t="shared" si="1"/>
        <v>3673</v>
      </c>
      <c r="AA40" s="21"/>
      <c r="AD40" s="21"/>
      <c r="AG40" s="21"/>
      <c r="AJ40" s="21"/>
      <c r="AK40" s="44"/>
      <c r="AL40" s="44"/>
      <c r="AM40" s="44"/>
      <c r="AN40" s="44"/>
      <c r="AO40" s="44"/>
      <c r="AP40" s="44"/>
      <c r="AQ40" s="44"/>
      <c r="AR40" s="44"/>
      <c r="AS40" s="44"/>
      <c r="AT40" s="44"/>
      <c r="AU40" s="44"/>
      <c r="AV40" s="44"/>
      <c r="AW40" s="471"/>
      <c r="AX40" s="471"/>
      <c r="AY40" s="471"/>
      <c r="AZ40" s="471"/>
    </row>
    <row r="41" spans="1:52" ht="15" customHeight="1" x14ac:dyDescent="0.2">
      <c r="A41" s="823"/>
      <c r="B41" s="822" t="s">
        <v>47</v>
      </c>
      <c r="C41" s="36">
        <v>345</v>
      </c>
      <c r="D41" s="36">
        <v>866</v>
      </c>
      <c r="E41" s="36">
        <v>322</v>
      </c>
      <c r="F41" s="36">
        <v>836</v>
      </c>
      <c r="G41" s="36">
        <v>57</v>
      </c>
      <c r="H41" s="36">
        <v>118</v>
      </c>
      <c r="I41" s="821">
        <v>2544</v>
      </c>
      <c r="J41" s="36"/>
      <c r="K41" s="36">
        <v>116</v>
      </c>
      <c r="L41" s="36">
        <v>562</v>
      </c>
      <c r="M41" s="36">
        <v>17</v>
      </c>
      <c r="N41" s="36">
        <v>251</v>
      </c>
      <c r="O41" s="36">
        <v>31</v>
      </c>
      <c r="P41" s="36">
        <v>103</v>
      </c>
      <c r="Q41" s="470">
        <v>1080</v>
      </c>
      <c r="R41" s="36"/>
      <c r="S41" s="36">
        <f t="shared" si="1"/>
        <v>461</v>
      </c>
      <c r="T41" s="36">
        <f t="shared" si="1"/>
        <v>1428</v>
      </c>
      <c r="U41" s="36">
        <f t="shared" si="1"/>
        <v>339</v>
      </c>
      <c r="V41" s="36">
        <f t="shared" si="1"/>
        <v>1087</v>
      </c>
      <c r="W41" s="36">
        <f t="shared" si="1"/>
        <v>88</v>
      </c>
      <c r="X41" s="36">
        <f t="shared" si="1"/>
        <v>221</v>
      </c>
      <c r="Y41" s="281">
        <f t="shared" si="1"/>
        <v>3624</v>
      </c>
      <c r="AA41" s="21"/>
      <c r="AD41" s="21"/>
      <c r="AG41" s="21"/>
      <c r="AJ41" s="21"/>
      <c r="AK41" s="44"/>
      <c r="AL41" s="44"/>
      <c r="AM41" s="44"/>
      <c r="AN41" s="44"/>
      <c r="AO41" s="44"/>
      <c r="AP41" s="44"/>
      <c r="AQ41" s="44"/>
      <c r="AR41" s="44"/>
      <c r="AS41" s="44"/>
      <c r="AT41" s="44"/>
      <c r="AU41" s="44"/>
      <c r="AV41" s="44"/>
      <c r="AW41" s="471"/>
      <c r="AX41" s="471"/>
      <c r="AY41" s="471"/>
      <c r="AZ41" s="471"/>
    </row>
    <row r="42" spans="1:52" ht="15" customHeight="1" x14ac:dyDescent="0.2">
      <c r="A42" s="823"/>
      <c r="B42" s="822" t="s">
        <v>325</v>
      </c>
      <c r="C42" s="36" t="s">
        <v>22</v>
      </c>
      <c r="D42" s="36" t="s">
        <v>22</v>
      </c>
      <c r="E42" s="36" t="s">
        <v>22</v>
      </c>
      <c r="F42" s="36" t="s">
        <v>22</v>
      </c>
      <c r="G42" s="36" t="s">
        <v>22</v>
      </c>
      <c r="H42" s="36" t="s">
        <v>22</v>
      </c>
      <c r="I42" s="821" t="s">
        <v>22</v>
      </c>
      <c r="J42" s="36"/>
      <c r="K42" s="36" t="s">
        <v>22</v>
      </c>
      <c r="L42" s="36" t="s">
        <v>22</v>
      </c>
      <c r="M42" s="36" t="s">
        <v>22</v>
      </c>
      <c r="N42" s="36" t="s">
        <v>22</v>
      </c>
      <c r="O42" s="36" t="s">
        <v>22</v>
      </c>
      <c r="P42" s="36" t="s">
        <v>22</v>
      </c>
      <c r="Q42" s="470" t="s">
        <v>22</v>
      </c>
      <c r="R42" s="36"/>
      <c r="S42" s="36" t="s">
        <v>22</v>
      </c>
      <c r="T42" s="36" t="s">
        <v>22</v>
      </c>
      <c r="U42" s="36" t="s">
        <v>22</v>
      </c>
      <c r="V42" s="36" t="s">
        <v>22</v>
      </c>
      <c r="W42" s="36" t="s">
        <v>22</v>
      </c>
      <c r="X42" s="36" t="s">
        <v>22</v>
      </c>
      <c r="Y42" s="281" t="s">
        <v>22</v>
      </c>
      <c r="AA42" s="21"/>
      <c r="AD42" s="21"/>
      <c r="AG42" s="21"/>
      <c r="AJ42" s="21"/>
      <c r="AK42" s="44"/>
      <c r="AL42" s="44"/>
      <c r="AM42" s="44"/>
      <c r="AN42" s="44"/>
      <c r="AO42" s="44"/>
      <c r="AP42" s="44"/>
      <c r="AQ42" s="44"/>
      <c r="AR42" s="44"/>
      <c r="AS42" s="44"/>
      <c r="AT42" s="44"/>
      <c r="AU42" s="44"/>
      <c r="AV42" s="44"/>
      <c r="AW42" s="471"/>
      <c r="AX42" s="471"/>
      <c r="AY42" s="471"/>
      <c r="AZ42" s="471"/>
    </row>
    <row r="43" spans="1:52" ht="15" customHeight="1" x14ac:dyDescent="0.2">
      <c r="A43" s="823"/>
      <c r="B43" s="822" t="s">
        <v>311</v>
      </c>
      <c r="C43" s="36" t="s">
        <v>22</v>
      </c>
      <c r="D43" s="36" t="s">
        <v>22</v>
      </c>
      <c r="E43" s="36" t="s">
        <v>22</v>
      </c>
      <c r="F43" s="36" t="s">
        <v>22</v>
      </c>
      <c r="G43" s="36" t="s">
        <v>22</v>
      </c>
      <c r="H43" s="36" t="s">
        <v>22</v>
      </c>
      <c r="I43" s="821" t="s">
        <v>22</v>
      </c>
      <c r="J43" s="36"/>
      <c r="K43" s="36" t="s">
        <v>22</v>
      </c>
      <c r="L43" s="36" t="s">
        <v>22</v>
      </c>
      <c r="M43" s="36" t="s">
        <v>22</v>
      </c>
      <c r="N43" s="36" t="s">
        <v>22</v>
      </c>
      <c r="O43" s="36" t="s">
        <v>22</v>
      </c>
      <c r="P43" s="36" t="s">
        <v>22</v>
      </c>
      <c r="Q43" s="470" t="s">
        <v>22</v>
      </c>
      <c r="R43" s="36"/>
      <c r="S43" s="36" t="s">
        <v>22</v>
      </c>
      <c r="T43" s="36" t="s">
        <v>22</v>
      </c>
      <c r="U43" s="36" t="s">
        <v>22</v>
      </c>
      <c r="V43" s="36" t="s">
        <v>22</v>
      </c>
      <c r="W43" s="36" t="s">
        <v>22</v>
      </c>
      <c r="X43" s="36" t="s">
        <v>22</v>
      </c>
      <c r="Y43" s="281" t="s">
        <v>22</v>
      </c>
      <c r="AA43" s="21"/>
      <c r="AD43" s="21"/>
      <c r="AG43" s="21"/>
      <c r="AJ43" s="21"/>
      <c r="AK43" s="44"/>
      <c r="AL43" s="44"/>
      <c r="AM43" s="44"/>
      <c r="AN43" s="44"/>
      <c r="AO43" s="44"/>
      <c r="AP43" s="44"/>
      <c r="AQ43" s="44"/>
      <c r="AR43" s="44"/>
      <c r="AS43" s="44"/>
      <c r="AT43" s="44"/>
      <c r="AU43" s="44"/>
      <c r="AV43" s="44"/>
      <c r="AW43" s="471"/>
      <c r="AX43" s="471"/>
      <c r="AY43" s="471"/>
      <c r="AZ43" s="471"/>
    </row>
    <row r="44" spans="1:52" ht="15" customHeight="1" x14ac:dyDescent="0.2">
      <c r="A44" s="823"/>
      <c r="B44" s="822" t="s">
        <v>312</v>
      </c>
      <c r="C44" s="36" t="s">
        <v>22</v>
      </c>
      <c r="D44" s="36" t="s">
        <v>22</v>
      </c>
      <c r="E44" s="36" t="s">
        <v>22</v>
      </c>
      <c r="F44" s="36" t="s">
        <v>22</v>
      </c>
      <c r="G44" s="36" t="s">
        <v>22</v>
      </c>
      <c r="H44" s="36" t="s">
        <v>22</v>
      </c>
      <c r="I44" s="821" t="s">
        <v>22</v>
      </c>
      <c r="J44" s="36"/>
      <c r="K44" s="36" t="s">
        <v>22</v>
      </c>
      <c r="L44" s="36" t="s">
        <v>22</v>
      </c>
      <c r="M44" s="36" t="s">
        <v>22</v>
      </c>
      <c r="N44" s="36" t="s">
        <v>22</v>
      </c>
      <c r="O44" s="36" t="s">
        <v>22</v>
      </c>
      <c r="P44" s="36" t="s">
        <v>22</v>
      </c>
      <c r="Q44" s="470" t="s">
        <v>22</v>
      </c>
      <c r="R44" s="36"/>
      <c r="S44" s="36" t="s">
        <v>22</v>
      </c>
      <c r="T44" s="36" t="s">
        <v>22</v>
      </c>
      <c r="U44" s="36" t="s">
        <v>22</v>
      </c>
      <c r="V44" s="36" t="s">
        <v>22</v>
      </c>
      <c r="W44" s="36" t="s">
        <v>22</v>
      </c>
      <c r="X44" s="36" t="s">
        <v>22</v>
      </c>
      <c r="Y44" s="281" t="s">
        <v>22</v>
      </c>
      <c r="AA44" s="21"/>
      <c r="AD44" s="21"/>
      <c r="AG44" s="21"/>
      <c r="AJ44" s="21"/>
      <c r="AK44" s="44"/>
      <c r="AL44" s="44"/>
      <c r="AM44" s="44"/>
      <c r="AN44" s="44"/>
      <c r="AO44" s="44"/>
      <c r="AP44" s="44"/>
      <c r="AQ44" s="44"/>
      <c r="AR44" s="44"/>
      <c r="AS44" s="44"/>
      <c r="AT44" s="44"/>
      <c r="AU44" s="44"/>
      <c r="AV44" s="44"/>
      <c r="AW44" s="471"/>
      <c r="AX44" s="471"/>
      <c r="AY44" s="471"/>
      <c r="AZ44" s="471"/>
    </row>
    <row r="45" spans="1:52" ht="15" customHeight="1" x14ac:dyDescent="0.2">
      <c r="A45" s="823"/>
      <c r="B45" s="822" t="s">
        <v>51</v>
      </c>
      <c r="C45" s="36">
        <v>681</v>
      </c>
      <c r="D45" s="36">
        <v>1392</v>
      </c>
      <c r="E45" s="36">
        <v>382</v>
      </c>
      <c r="F45" s="36">
        <v>1011</v>
      </c>
      <c r="G45" s="36">
        <v>102</v>
      </c>
      <c r="H45" s="36">
        <v>186</v>
      </c>
      <c r="I45" s="821">
        <v>3754</v>
      </c>
      <c r="J45" s="36"/>
      <c r="K45" s="36">
        <v>214</v>
      </c>
      <c r="L45" s="36">
        <v>1153</v>
      </c>
      <c r="M45" s="36">
        <v>37</v>
      </c>
      <c r="N45" s="36">
        <v>406</v>
      </c>
      <c r="O45" s="36">
        <v>77</v>
      </c>
      <c r="P45" s="36">
        <v>192</v>
      </c>
      <c r="Q45" s="470">
        <v>2079</v>
      </c>
      <c r="R45" s="36"/>
      <c r="S45" s="36">
        <f t="shared" si="1"/>
        <v>895</v>
      </c>
      <c r="T45" s="36">
        <f t="shared" si="1"/>
        <v>2545</v>
      </c>
      <c r="U45" s="36">
        <f t="shared" si="1"/>
        <v>419</v>
      </c>
      <c r="V45" s="36">
        <f t="shared" si="1"/>
        <v>1417</v>
      </c>
      <c r="W45" s="36">
        <f t="shared" si="1"/>
        <v>179</v>
      </c>
      <c r="X45" s="36">
        <f t="shared" si="1"/>
        <v>378</v>
      </c>
      <c r="Y45" s="281">
        <f t="shared" si="1"/>
        <v>5833</v>
      </c>
      <c r="AA45" s="21"/>
      <c r="AD45" s="21"/>
      <c r="AG45" s="21"/>
      <c r="AJ45" s="21"/>
      <c r="AK45" s="44"/>
      <c r="AL45" s="44"/>
      <c r="AM45" s="44"/>
      <c r="AN45" s="44"/>
      <c r="AO45" s="44"/>
      <c r="AP45" s="44"/>
      <c r="AQ45" s="44"/>
      <c r="AR45" s="44"/>
      <c r="AS45" s="44"/>
      <c r="AT45" s="44"/>
      <c r="AU45" s="44"/>
      <c r="AV45" s="44"/>
      <c r="AW45" s="471"/>
      <c r="AX45" s="471"/>
      <c r="AY45" s="471"/>
      <c r="AZ45" s="471"/>
    </row>
    <row r="46" spans="1:52" ht="15" customHeight="1" x14ac:dyDescent="0.2">
      <c r="A46" s="823"/>
      <c r="B46" s="822" t="s">
        <v>76</v>
      </c>
      <c r="C46" s="36">
        <v>1607</v>
      </c>
      <c r="D46" s="36">
        <v>2076</v>
      </c>
      <c r="E46" s="36">
        <v>1320</v>
      </c>
      <c r="F46" s="36">
        <v>4131</v>
      </c>
      <c r="G46" s="36">
        <v>126</v>
      </c>
      <c r="H46" s="36">
        <v>611</v>
      </c>
      <c r="I46" s="821">
        <v>9871</v>
      </c>
      <c r="J46" s="36"/>
      <c r="K46" s="36">
        <v>666</v>
      </c>
      <c r="L46" s="36">
        <v>2239</v>
      </c>
      <c r="M46" s="36">
        <v>152</v>
      </c>
      <c r="N46" s="36">
        <v>1085</v>
      </c>
      <c r="O46" s="36">
        <v>177</v>
      </c>
      <c r="P46" s="36">
        <v>968</v>
      </c>
      <c r="Q46" s="470">
        <v>5287</v>
      </c>
      <c r="R46" s="36"/>
      <c r="S46" s="36">
        <f t="shared" si="1"/>
        <v>2273</v>
      </c>
      <c r="T46" s="36">
        <f t="shared" si="1"/>
        <v>4315</v>
      </c>
      <c r="U46" s="36">
        <f t="shared" si="1"/>
        <v>1472</v>
      </c>
      <c r="V46" s="36">
        <f t="shared" si="1"/>
        <v>5216</v>
      </c>
      <c r="W46" s="36">
        <f t="shared" si="1"/>
        <v>303</v>
      </c>
      <c r="X46" s="36">
        <f t="shared" si="1"/>
        <v>1579</v>
      </c>
      <c r="Y46" s="281">
        <f t="shared" si="1"/>
        <v>15158</v>
      </c>
      <c r="AA46" s="21"/>
      <c r="AD46" s="21"/>
      <c r="AG46" s="21"/>
      <c r="AJ46" s="21"/>
      <c r="AK46" s="44"/>
      <c r="AL46" s="44"/>
      <c r="AM46" s="44"/>
      <c r="AN46" s="44"/>
      <c r="AO46" s="44"/>
      <c r="AP46" s="44"/>
      <c r="AQ46" s="44"/>
      <c r="AR46" s="44"/>
      <c r="AS46" s="44"/>
      <c r="AT46" s="44"/>
      <c r="AU46" s="44"/>
      <c r="AV46" s="44"/>
      <c r="AW46" s="471"/>
      <c r="AX46" s="471"/>
      <c r="AY46" s="471"/>
      <c r="AZ46" s="471"/>
    </row>
    <row r="47" spans="1:52" ht="15" customHeight="1" x14ac:dyDescent="0.2">
      <c r="A47" s="823"/>
      <c r="B47" s="822" t="s">
        <v>326</v>
      </c>
      <c r="C47" s="36" t="s">
        <v>22</v>
      </c>
      <c r="D47" s="36" t="s">
        <v>22</v>
      </c>
      <c r="E47" s="36" t="s">
        <v>22</v>
      </c>
      <c r="F47" s="36" t="s">
        <v>22</v>
      </c>
      <c r="G47" s="36" t="s">
        <v>22</v>
      </c>
      <c r="H47" s="36" t="s">
        <v>22</v>
      </c>
      <c r="I47" s="821" t="s">
        <v>22</v>
      </c>
      <c r="J47" s="36"/>
      <c r="K47" s="36" t="s">
        <v>22</v>
      </c>
      <c r="L47" s="36" t="s">
        <v>22</v>
      </c>
      <c r="M47" s="36" t="s">
        <v>22</v>
      </c>
      <c r="N47" s="36" t="s">
        <v>22</v>
      </c>
      <c r="O47" s="36" t="s">
        <v>22</v>
      </c>
      <c r="P47" s="36" t="s">
        <v>22</v>
      </c>
      <c r="Q47" s="470" t="s">
        <v>22</v>
      </c>
      <c r="R47" s="36"/>
      <c r="S47" s="36" t="s">
        <v>22</v>
      </c>
      <c r="T47" s="36" t="s">
        <v>22</v>
      </c>
      <c r="U47" s="36" t="s">
        <v>22</v>
      </c>
      <c r="V47" s="36" t="s">
        <v>22</v>
      </c>
      <c r="W47" s="36" t="s">
        <v>22</v>
      </c>
      <c r="X47" s="36" t="s">
        <v>22</v>
      </c>
      <c r="Y47" s="281" t="s">
        <v>22</v>
      </c>
      <c r="AA47" s="21"/>
      <c r="AD47" s="21"/>
      <c r="AG47" s="21"/>
      <c r="AJ47" s="21"/>
      <c r="AK47" s="44"/>
      <c r="AL47" s="44"/>
      <c r="AM47" s="44"/>
      <c r="AN47" s="44"/>
      <c r="AO47" s="44"/>
      <c r="AP47" s="44"/>
      <c r="AQ47" s="44"/>
      <c r="AR47" s="44"/>
      <c r="AS47" s="44"/>
      <c r="AT47" s="44"/>
      <c r="AU47" s="44"/>
      <c r="AV47" s="44"/>
      <c r="AW47" s="471"/>
      <c r="AX47" s="471"/>
      <c r="AY47" s="471"/>
      <c r="AZ47" s="471"/>
    </row>
    <row r="48" spans="1:52" ht="15" customHeight="1" x14ac:dyDescent="0.2">
      <c r="A48" s="823"/>
      <c r="B48" s="822" t="s">
        <v>313</v>
      </c>
      <c r="C48" s="36" t="s">
        <v>22</v>
      </c>
      <c r="D48" s="36" t="s">
        <v>22</v>
      </c>
      <c r="E48" s="36" t="s">
        <v>22</v>
      </c>
      <c r="F48" s="36" t="s">
        <v>22</v>
      </c>
      <c r="G48" s="36" t="s">
        <v>22</v>
      </c>
      <c r="H48" s="36" t="s">
        <v>22</v>
      </c>
      <c r="I48" s="821" t="s">
        <v>22</v>
      </c>
      <c r="J48" s="36"/>
      <c r="K48" s="36" t="s">
        <v>22</v>
      </c>
      <c r="L48" s="36" t="s">
        <v>22</v>
      </c>
      <c r="M48" s="36" t="s">
        <v>22</v>
      </c>
      <c r="N48" s="36" t="s">
        <v>22</v>
      </c>
      <c r="O48" s="36" t="s">
        <v>22</v>
      </c>
      <c r="P48" s="36" t="s">
        <v>22</v>
      </c>
      <c r="Q48" s="470" t="s">
        <v>22</v>
      </c>
      <c r="R48" s="36"/>
      <c r="S48" s="36" t="s">
        <v>22</v>
      </c>
      <c r="T48" s="36" t="s">
        <v>22</v>
      </c>
      <c r="U48" s="36" t="s">
        <v>22</v>
      </c>
      <c r="V48" s="36" t="s">
        <v>22</v>
      </c>
      <c r="W48" s="36" t="s">
        <v>22</v>
      </c>
      <c r="X48" s="36" t="s">
        <v>22</v>
      </c>
      <c r="Y48" s="281" t="s">
        <v>22</v>
      </c>
      <c r="AA48" s="21"/>
      <c r="AD48" s="21"/>
      <c r="AG48" s="21"/>
      <c r="AJ48" s="21"/>
      <c r="AK48" s="44"/>
      <c r="AL48" s="44"/>
      <c r="AM48" s="44"/>
      <c r="AN48" s="44"/>
      <c r="AO48" s="44"/>
      <c r="AP48" s="44"/>
      <c r="AQ48" s="44"/>
      <c r="AR48" s="44"/>
      <c r="AS48" s="44"/>
      <c r="AT48" s="44"/>
      <c r="AU48" s="44"/>
      <c r="AV48" s="44"/>
      <c r="AW48" s="471"/>
      <c r="AX48" s="471"/>
      <c r="AY48" s="471"/>
      <c r="AZ48" s="471"/>
    </row>
    <row r="49" spans="1:52" s="469" customFormat="1" ht="24.95" customHeight="1" x14ac:dyDescent="0.2">
      <c r="A49" s="465" t="s">
        <v>123</v>
      </c>
      <c r="B49" s="456"/>
      <c r="C49" s="821" t="s">
        <v>22</v>
      </c>
      <c r="D49" s="821" t="s">
        <v>22</v>
      </c>
      <c r="E49" s="821" t="s">
        <v>22</v>
      </c>
      <c r="F49" s="821" t="s">
        <v>22</v>
      </c>
      <c r="G49" s="821" t="s">
        <v>22</v>
      </c>
      <c r="H49" s="821" t="s">
        <v>22</v>
      </c>
      <c r="I49" s="821" t="s">
        <v>22</v>
      </c>
      <c r="J49" s="821"/>
      <c r="K49" s="821" t="s">
        <v>22</v>
      </c>
      <c r="L49" s="821" t="s">
        <v>22</v>
      </c>
      <c r="M49" s="821" t="s">
        <v>22</v>
      </c>
      <c r="N49" s="821" t="s">
        <v>22</v>
      </c>
      <c r="O49" s="821" t="s">
        <v>22</v>
      </c>
      <c r="P49" s="821" t="s">
        <v>22</v>
      </c>
      <c r="Q49" s="821" t="s">
        <v>22</v>
      </c>
      <c r="R49" s="821"/>
      <c r="S49" s="821">
        <v>676</v>
      </c>
      <c r="T49" s="821">
        <v>4164</v>
      </c>
      <c r="U49" s="821">
        <v>315</v>
      </c>
      <c r="V49" s="821">
        <v>3208</v>
      </c>
      <c r="W49" s="821">
        <v>0</v>
      </c>
      <c r="X49" s="821">
        <v>2963</v>
      </c>
      <c r="Y49" s="426">
        <f>SUM(S49:X49)</f>
        <v>11326</v>
      </c>
      <c r="Z49" s="466"/>
      <c r="AA49" s="466"/>
      <c r="AB49" s="466"/>
      <c r="AC49" s="466"/>
      <c r="AD49" s="466"/>
      <c r="AE49" s="466"/>
      <c r="AF49" s="466"/>
      <c r="AG49" s="466"/>
      <c r="AH49" s="467"/>
      <c r="AI49" s="467"/>
      <c r="AJ49" s="467"/>
      <c r="AK49" s="466"/>
      <c r="AL49" s="466"/>
      <c r="AM49" s="466"/>
      <c r="AN49" s="466"/>
      <c r="AO49" s="466"/>
      <c r="AP49" s="466"/>
      <c r="AQ49" s="466"/>
      <c r="AR49" s="466"/>
      <c r="AS49" s="466"/>
      <c r="AT49" s="466"/>
      <c r="AU49" s="466"/>
      <c r="AV49" s="466"/>
      <c r="AW49" s="468"/>
      <c r="AX49" s="468"/>
      <c r="AY49" s="468"/>
      <c r="AZ49" s="468"/>
    </row>
    <row r="50" spans="1:52" s="469" customFormat="1" ht="24.95" customHeight="1" x14ac:dyDescent="0.2">
      <c r="A50" s="726" t="s">
        <v>91</v>
      </c>
      <c r="B50" s="727"/>
      <c r="C50" s="330" t="s">
        <v>22</v>
      </c>
      <c r="D50" s="330" t="s">
        <v>22</v>
      </c>
      <c r="E50" s="330" t="s">
        <v>22</v>
      </c>
      <c r="F50" s="330" t="s">
        <v>22</v>
      </c>
      <c r="G50" s="330" t="s">
        <v>22</v>
      </c>
      <c r="H50" s="330" t="s">
        <v>22</v>
      </c>
      <c r="I50" s="330" t="s">
        <v>22</v>
      </c>
      <c r="J50" s="330"/>
      <c r="K50" s="330" t="s">
        <v>22</v>
      </c>
      <c r="L50" s="330" t="s">
        <v>22</v>
      </c>
      <c r="M50" s="330" t="s">
        <v>22</v>
      </c>
      <c r="N50" s="330" t="s">
        <v>22</v>
      </c>
      <c r="O50" s="330" t="s">
        <v>22</v>
      </c>
      <c r="P50" s="330" t="s">
        <v>22</v>
      </c>
      <c r="Q50" s="330" t="s">
        <v>22</v>
      </c>
      <c r="R50" s="330"/>
      <c r="S50" s="330">
        <v>1000</v>
      </c>
      <c r="T50" s="330">
        <v>8600</v>
      </c>
      <c r="U50" s="330">
        <v>400</v>
      </c>
      <c r="V50" s="330">
        <v>4900</v>
      </c>
      <c r="W50" s="330">
        <v>200</v>
      </c>
      <c r="X50" s="330">
        <v>1320</v>
      </c>
      <c r="Y50" s="728">
        <f t="shared" ref="Y50" si="2">SUM(S50:X50)</f>
        <v>16420</v>
      </c>
      <c r="Z50" s="466"/>
      <c r="AA50" s="466"/>
      <c r="AB50" s="466"/>
      <c r="AC50" s="466"/>
      <c r="AD50" s="466"/>
      <c r="AE50" s="466"/>
      <c r="AF50" s="466"/>
      <c r="AG50" s="466"/>
      <c r="AH50" s="467"/>
      <c r="AI50" s="467"/>
      <c r="AJ50" s="467"/>
      <c r="AK50" s="466"/>
      <c r="AL50" s="466"/>
      <c r="AM50" s="466"/>
      <c r="AN50" s="466"/>
      <c r="AO50" s="466"/>
      <c r="AP50" s="466"/>
      <c r="AQ50" s="466"/>
      <c r="AR50" s="466"/>
      <c r="AS50" s="466"/>
      <c r="AT50" s="466"/>
      <c r="AU50" s="466"/>
      <c r="AV50" s="466"/>
      <c r="AW50" s="468"/>
      <c r="AX50" s="468"/>
      <c r="AY50" s="468"/>
      <c r="AZ50" s="468"/>
    </row>
    <row r="51" spans="1:52" s="450" customFormat="1" ht="24.95" customHeight="1" x14ac:dyDescent="0.2">
      <c r="A51" s="138"/>
      <c r="B51" s="18"/>
      <c r="C51" s="928" t="s">
        <v>327</v>
      </c>
      <c r="D51" s="928"/>
      <c r="E51" s="928"/>
      <c r="F51" s="928"/>
      <c r="G51" s="928"/>
      <c r="H51" s="928"/>
      <c r="I51" s="928"/>
      <c r="J51" s="928"/>
      <c r="K51" s="928"/>
      <c r="L51" s="928"/>
      <c r="M51" s="928"/>
      <c r="N51" s="928"/>
      <c r="O51" s="928"/>
      <c r="P51" s="928"/>
      <c r="Q51" s="928"/>
      <c r="R51" s="928"/>
      <c r="S51" s="928"/>
      <c r="T51" s="928"/>
      <c r="U51" s="928"/>
      <c r="V51" s="928"/>
      <c r="W51" s="928"/>
      <c r="X51" s="928"/>
      <c r="Y51" s="929"/>
      <c r="Z51" s="9"/>
      <c r="AA51" s="9"/>
      <c r="AB51" s="9"/>
      <c r="AC51" s="9"/>
      <c r="AD51" s="9"/>
      <c r="AE51" s="9"/>
      <c r="AF51" s="9"/>
      <c r="AG51" s="9"/>
      <c r="AH51" s="9"/>
      <c r="AI51" s="9"/>
      <c r="AJ51" s="9"/>
      <c r="AK51" s="9"/>
      <c r="AL51" s="9"/>
      <c r="AM51" s="9"/>
      <c r="AN51" s="9"/>
      <c r="AO51" s="9"/>
      <c r="AP51" s="9"/>
      <c r="AQ51" s="9"/>
      <c r="AR51" s="9"/>
      <c r="AS51" s="9"/>
      <c r="AT51" s="9"/>
      <c r="AU51" s="9"/>
      <c r="AV51" s="9"/>
    </row>
    <row r="52" spans="1:52" ht="24.95" customHeight="1" x14ac:dyDescent="0.2">
      <c r="A52" s="823"/>
      <c r="B52" s="822"/>
      <c r="C52" s="917" t="s">
        <v>61</v>
      </c>
      <c r="D52" s="917"/>
      <c r="E52" s="917"/>
      <c r="F52" s="917"/>
      <c r="G52" s="917"/>
      <c r="H52" s="917"/>
      <c r="I52" s="917"/>
      <c r="J52" s="822"/>
      <c r="K52" s="917" t="s">
        <v>62</v>
      </c>
      <c r="L52" s="917"/>
      <c r="M52" s="917"/>
      <c r="N52" s="917"/>
      <c r="O52" s="917"/>
      <c r="P52" s="917"/>
      <c r="Q52" s="917"/>
      <c r="R52" s="822"/>
      <c r="S52" s="917" t="s">
        <v>120</v>
      </c>
      <c r="T52" s="917"/>
      <c r="U52" s="917"/>
      <c r="V52" s="917"/>
      <c r="W52" s="917"/>
      <c r="X52" s="917"/>
      <c r="Y52" s="947"/>
    </row>
    <row r="53" spans="1:52" s="443" customFormat="1" ht="51" customHeight="1" x14ac:dyDescent="0.2">
      <c r="A53" s="304"/>
      <c r="B53" s="253"/>
      <c r="C53" s="168" t="s">
        <v>318</v>
      </c>
      <c r="D53" s="168" t="s">
        <v>319</v>
      </c>
      <c r="E53" s="168" t="s">
        <v>320</v>
      </c>
      <c r="F53" s="168" t="s">
        <v>321</v>
      </c>
      <c r="G53" s="168" t="s">
        <v>322</v>
      </c>
      <c r="H53" s="168" t="s">
        <v>323</v>
      </c>
      <c r="I53" s="168" t="s">
        <v>120</v>
      </c>
      <c r="J53" s="302"/>
      <c r="K53" s="168" t="s">
        <v>318</v>
      </c>
      <c r="L53" s="168" t="s">
        <v>319</v>
      </c>
      <c r="M53" s="168" t="s">
        <v>320</v>
      </c>
      <c r="N53" s="168" t="s">
        <v>321</v>
      </c>
      <c r="O53" s="168" t="s">
        <v>322</v>
      </c>
      <c r="P53" s="168" t="s">
        <v>323</v>
      </c>
      <c r="Q53" s="168" t="s">
        <v>120</v>
      </c>
      <c r="R53" s="253"/>
      <c r="S53" s="168" t="s">
        <v>318</v>
      </c>
      <c r="T53" s="168" t="s">
        <v>319</v>
      </c>
      <c r="U53" s="168" t="s">
        <v>320</v>
      </c>
      <c r="V53" s="168" t="s">
        <v>321</v>
      </c>
      <c r="W53" s="168" t="s">
        <v>322</v>
      </c>
      <c r="X53" s="168" t="s">
        <v>323</v>
      </c>
      <c r="Y53" s="305" t="s">
        <v>120</v>
      </c>
      <c r="Z53" s="306"/>
      <c r="AA53" s="306"/>
      <c r="AB53" s="306"/>
      <c r="AC53" s="306"/>
      <c r="AD53" s="306"/>
      <c r="AE53" s="306"/>
      <c r="AF53" s="306"/>
      <c r="AG53" s="306"/>
      <c r="AH53" s="306"/>
      <c r="AI53" s="306"/>
      <c r="AJ53" s="306"/>
      <c r="AK53" s="306"/>
      <c r="AL53" s="306"/>
      <c r="AM53" s="306"/>
      <c r="AN53" s="306"/>
      <c r="AO53" s="306"/>
      <c r="AP53" s="306"/>
      <c r="AQ53" s="306"/>
      <c r="AR53" s="306"/>
      <c r="AS53" s="306"/>
      <c r="AT53" s="306"/>
      <c r="AU53" s="306"/>
      <c r="AV53" s="306"/>
    </row>
    <row r="54" spans="1:52" s="469" customFormat="1" ht="30" customHeight="1" x14ac:dyDescent="0.2">
      <c r="A54" s="465" t="s">
        <v>11</v>
      </c>
      <c r="B54" s="456"/>
      <c r="C54" s="672">
        <f t="shared" ref="C54:I63" si="3">IFERROR(((C6/$I6)*100),".")</f>
        <v>11.114095311634467</v>
      </c>
      <c r="D54" s="672">
        <f t="shared" si="3"/>
        <v>23.711245027109594</v>
      </c>
      <c r="E54" s="672">
        <f t="shared" si="3"/>
        <v>7.7014755006462652</v>
      </c>
      <c r="F54" s="672">
        <f t="shared" si="3"/>
        <v>42.940593893206653</v>
      </c>
      <c r="G54" s="672">
        <f t="shared" si="3"/>
        <v>1.4360532455978379</v>
      </c>
      <c r="H54" s="672">
        <f t="shared" si="3"/>
        <v>13.09653702180518</v>
      </c>
      <c r="I54" s="31">
        <f t="shared" si="3"/>
        <v>100</v>
      </c>
      <c r="J54" s="31"/>
      <c r="K54" s="672">
        <f t="shared" ref="K54:Q63" si="4">IFERROR(((K6/$Q6)*100),".")</f>
        <v>7.3732499444426809</v>
      </c>
      <c r="L54" s="672">
        <f t="shared" si="4"/>
        <v>42.429918410108257</v>
      </c>
      <c r="M54" s="672">
        <f t="shared" si="4"/>
        <v>2.0397472935648748</v>
      </c>
      <c r="N54" s="672">
        <f t="shared" si="4"/>
        <v>29.672370551446075</v>
      </c>
      <c r="O54" s="672">
        <f t="shared" si="4"/>
        <v>1.9032350233340742</v>
      </c>
      <c r="P54" s="672">
        <f t="shared" si="4"/>
        <v>16.581478777104035</v>
      </c>
      <c r="Q54" s="31">
        <f t="shared" si="4"/>
        <v>100</v>
      </c>
      <c r="R54" s="31"/>
      <c r="S54" s="672">
        <f t="shared" ref="S54:Y63" si="5">IFERROR(((S6/$Y6)*100),".")</f>
        <v>9.820252108222066</v>
      </c>
      <c r="T54" s="672">
        <f t="shared" si="5"/>
        <v>30.185457659873506</v>
      </c>
      <c r="U54" s="672">
        <f t="shared" si="5"/>
        <v>5.7432580815179195</v>
      </c>
      <c r="V54" s="672">
        <f t="shared" si="5"/>
        <v>38.351524068868585</v>
      </c>
      <c r="W54" s="672">
        <f t="shared" si="5"/>
        <v>1.5976370344342936</v>
      </c>
      <c r="X54" s="672">
        <f t="shared" si="5"/>
        <v>14.301871047083626</v>
      </c>
      <c r="Y54" s="264">
        <f t="shared" si="5"/>
        <v>100</v>
      </c>
      <c r="Z54" s="473"/>
      <c r="AA54" s="466"/>
      <c r="AB54" s="466"/>
      <c r="AC54" s="466"/>
      <c r="AD54" s="466"/>
      <c r="AE54" s="466"/>
      <c r="AF54" s="466"/>
      <c r="AG54" s="466"/>
      <c r="AH54" s="467"/>
      <c r="AI54" s="467"/>
      <c r="AJ54" s="467"/>
      <c r="AK54" s="466"/>
      <c r="AL54" s="466"/>
      <c r="AM54" s="466"/>
      <c r="AN54" s="466"/>
      <c r="AO54" s="466"/>
      <c r="AP54" s="466"/>
      <c r="AQ54" s="466"/>
      <c r="AR54" s="466"/>
      <c r="AS54" s="466"/>
      <c r="AT54" s="466"/>
      <c r="AU54" s="466"/>
      <c r="AV54" s="466"/>
      <c r="AW54" s="468"/>
      <c r="AX54" s="468"/>
      <c r="AY54" s="468"/>
      <c r="AZ54" s="468"/>
    </row>
    <row r="55" spans="1:52" ht="15" customHeight="1" x14ac:dyDescent="0.2">
      <c r="A55" s="823"/>
      <c r="B55" s="822" t="s">
        <v>65</v>
      </c>
      <c r="C55" s="672" t="str">
        <f t="shared" si="3"/>
        <v>.</v>
      </c>
      <c r="D55" s="672" t="str">
        <f t="shared" si="3"/>
        <v>.</v>
      </c>
      <c r="E55" s="672" t="str">
        <f t="shared" si="3"/>
        <v>.</v>
      </c>
      <c r="F55" s="672" t="str">
        <f t="shared" si="3"/>
        <v>.</v>
      </c>
      <c r="G55" s="672" t="str">
        <f t="shared" si="3"/>
        <v>.</v>
      </c>
      <c r="H55" s="672" t="str">
        <f t="shared" si="3"/>
        <v>.</v>
      </c>
      <c r="I55" s="31" t="str">
        <f t="shared" si="3"/>
        <v>.</v>
      </c>
      <c r="J55" s="669"/>
      <c r="K55" s="672" t="str">
        <f t="shared" si="4"/>
        <v>.</v>
      </c>
      <c r="L55" s="672" t="str">
        <f t="shared" si="4"/>
        <v>.</v>
      </c>
      <c r="M55" s="672" t="str">
        <f t="shared" si="4"/>
        <v>.</v>
      </c>
      <c r="N55" s="672" t="str">
        <f t="shared" si="4"/>
        <v>.</v>
      </c>
      <c r="O55" s="672" t="str">
        <f t="shared" si="4"/>
        <v>.</v>
      </c>
      <c r="P55" s="672" t="str">
        <f t="shared" si="4"/>
        <v>.</v>
      </c>
      <c r="Q55" s="31" t="str">
        <f t="shared" si="4"/>
        <v>.</v>
      </c>
      <c r="R55" s="669"/>
      <c r="S55" s="672" t="str">
        <f t="shared" si="5"/>
        <v>.</v>
      </c>
      <c r="T55" s="672" t="str">
        <f t="shared" si="5"/>
        <v>.</v>
      </c>
      <c r="U55" s="672" t="str">
        <f t="shared" si="5"/>
        <v>.</v>
      </c>
      <c r="V55" s="672" t="str">
        <f t="shared" si="5"/>
        <v>.</v>
      </c>
      <c r="W55" s="672" t="str">
        <f t="shared" si="5"/>
        <v>.</v>
      </c>
      <c r="X55" s="672" t="str">
        <f t="shared" si="5"/>
        <v>.</v>
      </c>
      <c r="Y55" s="264" t="str">
        <f t="shared" si="5"/>
        <v>.</v>
      </c>
      <c r="Z55" s="306"/>
      <c r="AA55" s="21"/>
      <c r="AD55" s="21"/>
      <c r="AG55" s="21"/>
      <c r="AJ55" s="21"/>
      <c r="AK55" s="44"/>
      <c r="AL55" s="44"/>
      <c r="AM55" s="44"/>
      <c r="AN55" s="44"/>
      <c r="AO55" s="44"/>
      <c r="AP55" s="44"/>
      <c r="AQ55" s="44"/>
      <c r="AR55" s="44"/>
      <c r="AS55" s="44"/>
      <c r="AT55" s="44"/>
      <c r="AU55" s="44"/>
      <c r="AV55" s="44"/>
      <c r="AW55" s="471"/>
      <c r="AX55" s="471"/>
      <c r="AY55" s="471"/>
      <c r="AZ55" s="471"/>
    </row>
    <row r="56" spans="1:52" ht="15" customHeight="1" x14ac:dyDescent="0.2">
      <c r="A56" s="823"/>
      <c r="B56" s="822" t="s">
        <v>13</v>
      </c>
      <c r="C56" s="672">
        <f t="shared" si="3"/>
        <v>12.273302404048925</v>
      </c>
      <c r="D56" s="672">
        <f t="shared" si="3"/>
        <v>24.968367777309155</v>
      </c>
      <c r="E56" s="672">
        <f t="shared" si="3"/>
        <v>18.2201602699283</v>
      </c>
      <c r="F56" s="672">
        <f t="shared" si="3"/>
        <v>37.874314635175033</v>
      </c>
      <c r="G56" s="672">
        <f t="shared" si="3"/>
        <v>1.5183466891606916</v>
      </c>
      <c r="H56" s="672">
        <f t="shared" si="3"/>
        <v>5.1455082243778998</v>
      </c>
      <c r="I56" s="31">
        <f t="shared" si="3"/>
        <v>100</v>
      </c>
      <c r="J56" s="669"/>
      <c r="K56" s="672">
        <f t="shared" si="4"/>
        <v>9.0339892665474064</v>
      </c>
      <c r="L56" s="672">
        <f t="shared" si="4"/>
        <v>43.470483005366731</v>
      </c>
      <c r="M56" s="672">
        <f t="shared" si="4"/>
        <v>4.1144901610017888</v>
      </c>
      <c r="N56" s="672">
        <f t="shared" si="4"/>
        <v>27.817531305903398</v>
      </c>
      <c r="O56" s="672">
        <f t="shared" si="4"/>
        <v>1.8783542039355994</v>
      </c>
      <c r="P56" s="672">
        <f t="shared" si="4"/>
        <v>13.685152057245082</v>
      </c>
      <c r="Q56" s="31">
        <f t="shared" si="4"/>
        <v>100</v>
      </c>
      <c r="R56" s="669"/>
      <c r="S56" s="672">
        <f t="shared" si="5"/>
        <v>11.235310977357409</v>
      </c>
      <c r="T56" s="672">
        <f t="shared" si="5"/>
        <v>30.897105187732876</v>
      </c>
      <c r="U56" s="672">
        <f t="shared" si="5"/>
        <v>13.700200630553166</v>
      </c>
      <c r="V56" s="672">
        <f t="shared" si="5"/>
        <v>34.651762682717113</v>
      </c>
      <c r="W56" s="672">
        <f t="shared" si="5"/>
        <v>1.633705932932072</v>
      </c>
      <c r="X56" s="672">
        <f t="shared" si="5"/>
        <v>7.8819145887073656</v>
      </c>
      <c r="Y56" s="264">
        <f t="shared" si="5"/>
        <v>100</v>
      </c>
      <c r="Z56" s="306"/>
      <c r="AA56" s="21"/>
      <c r="AD56" s="21"/>
      <c r="AG56" s="21"/>
      <c r="AJ56" s="21"/>
      <c r="AK56" s="44"/>
      <c r="AL56" s="44"/>
      <c r="AM56" s="44"/>
      <c r="AN56" s="44"/>
      <c r="AO56" s="44"/>
      <c r="AP56" s="44"/>
      <c r="AQ56" s="44"/>
      <c r="AR56" s="44"/>
      <c r="AS56" s="44"/>
      <c r="AT56" s="44"/>
      <c r="AU56" s="44"/>
      <c r="AV56" s="44"/>
      <c r="AW56" s="471"/>
      <c r="AX56" s="471"/>
      <c r="AY56" s="471"/>
      <c r="AZ56" s="471"/>
    </row>
    <row r="57" spans="1:52" ht="15" customHeight="1" x14ac:dyDescent="0.2">
      <c r="A57" s="823"/>
      <c r="B57" s="822" t="s">
        <v>14</v>
      </c>
      <c r="C57" s="672">
        <f t="shared" si="3"/>
        <v>18.526886579304112</v>
      </c>
      <c r="D57" s="672">
        <f t="shared" si="3"/>
        <v>32.580207862629912</v>
      </c>
      <c r="E57" s="672">
        <f t="shared" si="3"/>
        <v>12.245820153637595</v>
      </c>
      <c r="F57" s="672">
        <f t="shared" si="3"/>
        <v>27.925892453682781</v>
      </c>
      <c r="G57" s="672">
        <f t="shared" si="3"/>
        <v>2.8468142792589246</v>
      </c>
      <c r="H57" s="672">
        <f t="shared" si="3"/>
        <v>5.8743786714866699</v>
      </c>
      <c r="I57" s="31">
        <f t="shared" si="3"/>
        <v>100</v>
      </c>
      <c r="J57" s="669"/>
      <c r="K57" s="672">
        <f t="shared" si="4"/>
        <v>10.613370089593383</v>
      </c>
      <c r="L57" s="672">
        <f t="shared" si="4"/>
        <v>51.412818745692626</v>
      </c>
      <c r="M57" s="672">
        <f t="shared" si="4"/>
        <v>3.1013094417643003</v>
      </c>
      <c r="N57" s="672">
        <f t="shared" si="4"/>
        <v>19.297036526533425</v>
      </c>
      <c r="O57" s="672">
        <f t="shared" si="4"/>
        <v>3.1013094417643003</v>
      </c>
      <c r="P57" s="672">
        <f t="shared" si="4"/>
        <v>12.474155754651964</v>
      </c>
      <c r="Q57" s="31">
        <f t="shared" si="4"/>
        <v>100</v>
      </c>
      <c r="R57" s="669"/>
      <c r="S57" s="672">
        <f t="shared" si="5"/>
        <v>15.393013100436681</v>
      </c>
      <c r="T57" s="672">
        <f t="shared" si="5"/>
        <v>40.038209606986904</v>
      </c>
      <c r="U57" s="672">
        <f t="shared" si="5"/>
        <v>8.6244541484716173</v>
      </c>
      <c r="V57" s="672">
        <f t="shared" si="5"/>
        <v>24.508733624454148</v>
      </c>
      <c r="W57" s="672">
        <f t="shared" si="5"/>
        <v>2.947598253275109</v>
      </c>
      <c r="X57" s="672">
        <f t="shared" si="5"/>
        <v>8.4879912663755448</v>
      </c>
      <c r="Y57" s="264">
        <f t="shared" si="5"/>
        <v>100</v>
      </c>
      <c r="Z57" s="306"/>
      <c r="AA57" s="21"/>
      <c r="AD57" s="21"/>
      <c r="AG57" s="21"/>
      <c r="AJ57" s="21"/>
      <c r="AK57" s="44"/>
      <c r="AL57" s="44"/>
      <c r="AM57" s="44"/>
      <c r="AN57" s="44"/>
      <c r="AO57" s="44"/>
      <c r="AP57" s="44"/>
      <c r="AQ57" s="44"/>
      <c r="AR57" s="44"/>
      <c r="AS57" s="44"/>
      <c r="AT57" s="44"/>
      <c r="AU57" s="44"/>
      <c r="AV57" s="44"/>
      <c r="AW57" s="471"/>
      <c r="AX57" s="471"/>
      <c r="AY57" s="471"/>
      <c r="AZ57" s="471"/>
    </row>
    <row r="58" spans="1:52" ht="15" customHeight="1" x14ac:dyDescent="0.2">
      <c r="A58" s="823"/>
      <c r="B58" s="822" t="s">
        <v>15</v>
      </c>
      <c r="C58" s="672">
        <f t="shared" si="3"/>
        <v>8.6699507389162562</v>
      </c>
      <c r="D58" s="672">
        <f t="shared" si="3"/>
        <v>24.926108374384238</v>
      </c>
      <c r="E58" s="672">
        <f t="shared" si="3"/>
        <v>8.916256157635468</v>
      </c>
      <c r="F58" s="672">
        <f t="shared" si="3"/>
        <v>54.556650246305416</v>
      </c>
      <c r="G58" s="672">
        <f t="shared" si="3"/>
        <v>0.59113300492610843</v>
      </c>
      <c r="H58" s="672">
        <f t="shared" si="3"/>
        <v>2.3399014778325125</v>
      </c>
      <c r="I58" s="31">
        <f t="shared" si="3"/>
        <v>100</v>
      </c>
      <c r="J58" s="669"/>
      <c r="K58" s="672">
        <f t="shared" si="4"/>
        <v>7.6388888888888893</v>
      </c>
      <c r="L58" s="672">
        <f t="shared" si="4"/>
        <v>51.228632478632477</v>
      </c>
      <c r="M58" s="672">
        <f t="shared" si="4"/>
        <v>1.9230769230769231</v>
      </c>
      <c r="N58" s="672">
        <f t="shared" si="4"/>
        <v>33.547008547008545</v>
      </c>
      <c r="O58" s="672">
        <f t="shared" si="4"/>
        <v>1.7094017094017095</v>
      </c>
      <c r="P58" s="672">
        <f t="shared" si="4"/>
        <v>3.9529914529914527</v>
      </c>
      <c r="Q58" s="31">
        <f t="shared" si="4"/>
        <v>100</v>
      </c>
      <c r="R58" s="669"/>
      <c r="S58" s="672">
        <f t="shared" si="5"/>
        <v>8.344571813890763</v>
      </c>
      <c r="T58" s="672">
        <f t="shared" si="5"/>
        <v>33.226567768037761</v>
      </c>
      <c r="U58" s="672">
        <f t="shared" si="5"/>
        <v>6.7093728927848959</v>
      </c>
      <c r="V58" s="672">
        <f t="shared" si="5"/>
        <v>47.926500337154415</v>
      </c>
      <c r="W58" s="672">
        <f t="shared" si="5"/>
        <v>0.94403236682400538</v>
      </c>
      <c r="X58" s="672">
        <f t="shared" si="5"/>
        <v>2.8489548213081592</v>
      </c>
      <c r="Y58" s="264">
        <f t="shared" si="5"/>
        <v>100</v>
      </c>
      <c r="Z58" s="306"/>
      <c r="AA58" s="21"/>
      <c r="AD58" s="21"/>
      <c r="AG58" s="21"/>
      <c r="AJ58" s="21"/>
      <c r="AK58" s="44"/>
      <c r="AL58" s="44"/>
      <c r="AM58" s="44"/>
      <c r="AN58" s="44"/>
      <c r="AO58" s="44"/>
      <c r="AP58" s="44"/>
      <c r="AQ58" s="44"/>
      <c r="AR58" s="44"/>
      <c r="AS58" s="44"/>
      <c r="AT58" s="44"/>
      <c r="AU58" s="44"/>
      <c r="AV58" s="44"/>
      <c r="AW58" s="471"/>
      <c r="AX58" s="471"/>
      <c r="AY58" s="471"/>
      <c r="AZ58" s="471"/>
    </row>
    <row r="59" spans="1:52" ht="15" customHeight="1" x14ac:dyDescent="0.2">
      <c r="A59" s="823"/>
      <c r="B59" s="822" t="s">
        <v>16</v>
      </c>
      <c r="C59" s="672">
        <f t="shared" si="3"/>
        <v>0</v>
      </c>
      <c r="D59" s="672">
        <f t="shared" si="3"/>
        <v>16.666666666666664</v>
      </c>
      <c r="E59" s="672">
        <f t="shared" si="3"/>
        <v>0</v>
      </c>
      <c r="F59" s="672">
        <f t="shared" si="3"/>
        <v>50</v>
      </c>
      <c r="G59" s="672">
        <f t="shared" si="3"/>
        <v>16.666666666666664</v>
      </c>
      <c r="H59" s="672">
        <f t="shared" si="3"/>
        <v>16.666666666666664</v>
      </c>
      <c r="I59" s="31">
        <f t="shared" si="3"/>
        <v>100</v>
      </c>
      <c r="J59" s="669"/>
      <c r="K59" s="672">
        <f t="shared" si="4"/>
        <v>2.7027027027027026</v>
      </c>
      <c r="L59" s="672">
        <f t="shared" si="4"/>
        <v>37.837837837837839</v>
      </c>
      <c r="M59" s="672">
        <f t="shared" si="4"/>
        <v>0</v>
      </c>
      <c r="N59" s="672">
        <f t="shared" si="4"/>
        <v>45.945945945945951</v>
      </c>
      <c r="O59" s="672">
        <f t="shared" si="4"/>
        <v>0</v>
      </c>
      <c r="P59" s="672">
        <f t="shared" si="4"/>
        <v>13.513513513513514</v>
      </c>
      <c r="Q59" s="31">
        <f t="shared" si="4"/>
        <v>100</v>
      </c>
      <c r="R59" s="669"/>
      <c r="S59" s="672">
        <f t="shared" si="5"/>
        <v>2.3255813953488373</v>
      </c>
      <c r="T59" s="672">
        <f t="shared" si="5"/>
        <v>34.883720930232556</v>
      </c>
      <c r="U59" s="672">
        <f t="shared" si="5"/>
        <v>0</v>
      </c>
      <c r="V59" s="672">
        <f t="shared" si="5"/>
        <v>46.511627906976742</v>
      </c>
      <c r="W59" s="672">
        <f t="shared" si="5"/>
        <v>2.3255813953488373</v>
      </c>
      <c r="X59" s="672">
        <f t="shared" si="5"/>
        <v>13.953488372093023</v>
      </c>
      <c r="Y59" s="264">
        <f t="shared" si="5"/>
        <v>100</v>
      </c>
      <c r="Z59" s="306"/>
      <c r="AA59" s="21"/>
      <c r="AD59" s="21"/>
      <c r="AG59" s="21"/>
      <c r="AJ59" s="21"/>
      <c r="AK59" s="44"/>
      <c r="AL59" s="44"/>
      <c r="AM59" s="44"/>
      <c r="AN59" s="44"/>
      <c r="AO59" s="44"/>
      <c r="AP59" s="44"/>
      <c r="AQ59" s="44"/>
      <c r="AR59" s="44"/>
      <c r="AS59" s="44"/>
      <c r="AT59" s="44"/>
      <c r="AU59" s="44"/>
      <c r="AV59" s="44"/>
      <c r="AW59" s="471"/>
      <c r="AX59" s="471"/>
      <c r="AY59" s="471"/>
      <c r="AZ59" s="471"/>
    </row>
    <row r="60" spans="1:52" ht="15" customHeight="1" x14ac:dyDescent="0.2">
      <c r="A60" s="823"/>
      <c r="B60" s="822" t="s">
        <v>304</v>
      </c>
      <c r="C60" s="672" t="str">
        <f t="shared" si="3"/>
        <v>.</v>
      </c>
      <c r="D60" s="672" t="str">
        <f t="shared" si="3"/>
        <v>.</v>
      </c>
      <c r="E60" s="672" t="str">
        <f t="shared" si="3"/>
        <v>.</v>
      </c>
      <c r="F60" s="672" t="str">
        <f t="shared" si="3"/>
        <v>.</v>
      </c>
      <c r="G60" s="672" t="str">
        <f t="shared" si="3"/>
        <v>.</v>
      </c>
      <c r="H60" s="672" t="str">
        <f t="shared" si="3"/>
        <v>.</v>
      </c>
      <c r="I60" s="31" t="str">
        <f t="shared" si="3"/>
        <v>.</v>
      </c>
      <c r="J60" s="669"/>
      <c r="K60" s="672" t="str">
        <f t="shared" si="4"/>
        <v>.</v>
      </c>
      <c r="L60" s="672" t="str">
        <f t="shared" si="4"/>
        <v>.</v>
      </c>
      <c r="M60" s="672" t="str">
        <f t="shared" si="4"/>
        <v>.</v>
      </c>
      <c r="N60" s="672" t="str">
        <f t="shared" si="4"/>
        <v>.</v>
      </c>
      <c r="O60" s="672" t="str">
        <f t="shared" si="4"/>
        <v>.</v>
      </c>
      <c r="P60" s="672" t="str">
        <f t="shared" si="4"/>
        <v>.</v>
      </c>
      <c r="Q60" s="31" t="str">
        <f t="shared" si="4"/>
        <v>.</v>
      </c>
      <c r="R60" s="669"/>
      <c r="S60" s="672" t="str">
        <f t="shared" si="5"/>
        <v>.</v>
      </c>
      <c r="T60" s="672" t="str">
        <f t="shared" si="5"/>
        <v>.</v>
      </c>
      <c r="U60" s="672" t="str">
        <f t="shared" si="5"/>
        <v>.</v>
      </c>
      <c r="V60" s="672" t="str">
        <f t="shared" si="5"/>
        <v>.</v>
      </c>
      <c r="W60" s="672" t="str">
        <f t="shared" si="5"/>
        <v>.</v>
      </c>
      <c r="X60" s="672" t="str">
        <f t="shared" si="5"/>
        <v>.</v>
      </c>
      <c r="Y60" s="264" t="str">
        <f t="shared" si="5"/>
        <v>.</v>
      </c>
      <c r="Z60" s="306"/>
      <c r="AA60" s="21"/>
      <c r="AD60" s="21"/>
      <c r="AG60" s="21"/>
      <c r="AJ60" s="21"/>
      <c r="AK60" s="44"/>
      <c r="AL60" s="44"/>
      <c r="AM60" s="44"/>
      <c r="AN60" s="44"/>
      <c r="AO60" s="44"/>
      <c r="AP60" s="44"/>
      <c r="AQ60" s="44"/>
      <c r="AR60" s="44"/>
      <c r="AS60" s="44"/>
      <c r="AT60" s="44"/>
      <c r="AU60" s="44"/>
      <c r="AV60" s="44"/>
      <c r="AW60" s="471"/>
      <c r="AX60" s="471"/>
      <c r="AY60" s="471"/>
      <c r="AZ60" s="471"/>
    </row>
    <row r="61" spans="1:52" ht="15" customHeight="1" x14ac:dyDescent="0.2">
      <c r="A61" s="823"/>
      <c r="B61" s="822" t="s">
        <v>18</v>
      </c>
      <c r="C61" s="672">
        <f t="shared" si="3"/>
        <v>11.292647765497357</v>
      </c>
      <c r="D61" s="672">
        <f t="shared" si="3"/>
        <v>35.031234983181164</v>
      </c>
      <c r="E61" s="672">
        <f t="shared" si="3"/>
        <v>0</v>
      </c>
      <c r="F61" s="672">
        <f t="shared" si="3"/>
        <v>49.399327246516101</v>
      </c>
      <c r="G61" s="672">
        <f t="shared" si="3"/>
        <v>0</v>
      </c>
      <c r="H61" s="672">
        <f t="shared" si="3"/>
        <v>4.276790004805382</v>
      </c>
      <c r="I61" s="31">
        <f t="shared" si="3"/>
        <v>100</v>
      </c>
      <c r="J61" s="669"/>
      <c r="K61" s="672">
        <f t="shared" si="4"/>
        <v>5.6367432150313155</v>
      </c>
      <c r="L61" s="672">
        <f t="shared" si="4"/>
        <v>46.764091858037574</v>
      </c>
      <c r="M61" s="672">
        <f t="shared" si="4"/>
        <v>0</v>
      </c>
      <c r="N61" s="672">
        <f t="shared" si="4"/>
        <v>40.013917884481558</v>
      </c>
      <c r="O61" s="672">
        <f t="shared" si="4"/>
        <v>0</v>
      </c>
      <c r="P61" s="672">
        <f t="shared" si="4"/>
        <v>7.5852470424495468</v>
      </c>
      <c r="Q61" s="31">
        <f t="shared" si="4"/>
        <v>100</v>
      </c>
      <c r="R61" s="669"/>
      <c r="S61" s="672">
        <f t="shared" si="5"/>
        <v>8.9823763501989777</v>
      </c>
      <c r="T61" s="672">
        <f t="shared" si="5"/>
        <v>39.823763501989767</v>
      </c>
      <c r="U61" s="672">
        <f t="shared" si="5"/>
        <v>0</v>
      </c>
      <c r="V61" s="672">
        <f t="shared" si="5"/>
        <v>45.565662308129617</v>
      </c>
      <c r="W61" s="672">
        <f t="shared" si="5"/>
        <v>0</v>
      </c>
      <c r="X61" s="672">
        <f t="shared" si="5"/>
        <v>5.6281978396816372</v>
      </c>
      <c r="Y61" s="264">
        <f t="shared" si="5"/>
        <v>100</v>
      </c>
      <c r="Z61" s="306"/>
      <c r="AA61" s="21"/>
      <c r="AD61" s="21"/>
      <c r="AG61" s="21"/>
      <c r="AH61" s="472"/>
      <c r="AI61" s="472"/>
      <c r="AJ61" s="21"/>
      <c r="AK61" s="44"/>
      <c r="AL61" s="44"/>
      <c r="AM61" s="44"/>
      <c r="AN61" s="44"/>
      <c r="AO61" s="44"/>
      <c r="AP61" s="44"/>
      <c r="AQ61" s="44"/>
      <c r="AR61" s="44"/>
      <c r="AS61" s="44"/>
      <c r="AT61" s="44"/>
      <c r="AU61" s="44"/>
      <c r="AV61" s="44"/>
      <c r="AW61" s="471"/>
      <c r="AX61" s="471"/>
      <c r="AY61" s="471"/>
      <c r="AZ61" s="471"/>
    </row>
    <row r="62" spans="1:52" ht="15" customHeight="1" x14ac:dyDescent="0.2">
      <c r="A62" s="823"/>
      <c r="B62" s="822" t="s">
        <v>19</v>
      </c>
      <c r="C62" s="672">
        <f t="shared" si="3"/>
        <v>15.768819122368891</v>
      </c>
      <c r="D62" s="672">
        <f t="shared" si="3"/>
        <v>33.464145558330358</v>
      </c>
      <c r="E62" s="672">
        <f t="shared" si="3"/>
        <v>13.628255440599357</v>
      </c>
      <c r="F62" s="672">
        <f t="shared" si="3"/>
        <v>29.075990010702817</v>
      </c>
      <c r="G62" s="672">
        <f t="shared" si="3"/>
        <v>2.4616482340349624</v>
      </c>
      <c r="H62" s="672">
        <f t="shared" si="3"/>
        <v>5.6011416339636106</v>
      </c>
      <c r="I62" s="31">
        <f t="shared" si="3"/>
        <v>100</v>
      </c>
      <c r="J62" s="669"/>
      <c r="K62" s="672">
        <f t="shared" si="4"/>
        <v>8.9871611982881596</v>
      </c>
      <c r="L62" s="672">
        <f t="shared" si="4"/>
        <v>48.573466476462194</v>
      </c>
      <c r="M62" s="672">
        <f t="shared" si="4"/>
        <v>3.3523537803138375</v>
      </c>
      <c r="N62" s="672">
        <f t="shared" si="4"/>
        <v>21.754636233951498</v>
      </c>
      <c r="O62" s="672">
        <f t="shared" si="4"/>
        <v>3.566333808844508</v>
      </c>
      <c r="P62" s="672">
        <f t="shared" si="4"/>
        <v>13.7660485021398</v>
      </c>
      <c r="Q62" s="31">
        <f t="shared" si="4"/>
        <v>100</v>
      </c>
      <c r="R62" s="669"/>
      <c r="S62" s="672">
        <f t="shared" si="5"/>
        <v>13.507728894173605</v>
      </c>
      <c r="T62" s="672">
        <f t="shared" si="5"/>
        <v>38.501783590963143</v>
      </c>
      <c r="U62" s="672">
        <f t="shared" si="5"/>
        <v>10.202140309155768</v>
      </c>
      <c r="V62" s="672">
        <f t="shared" si="5"/>
        <v>26.634958382877528</v>
      </c>
      <c r="W62" s="672">
        <f t="shared" si="5"/>
        <v>2.8299643281807372</v>
      </c>
      <c r="X62" s="672">
        <f t="shared" si="5"/>
        <v>8.3234244946492275</v>
      </c>
      <c r="Y62" s="264">
        <f t="shared" si="5"/>
        <v>100</v>
      </c>
      <c r="Z62" s="306"/>
      <c r="AA62" s="21"/>
      <c r="AD62" s="21"/>
      <c r="AG62" s="21"/>
      <c r="AJ62" s="21"/>
      <c r="AK62" s="44"/>
      <c r="AL62" s="44"/>
      <c r="AM62" s="44"/>
      <c r="AN62" s="44"/>
      <c r="AO62" s="44"/>
      <c r="AP62" s="44"/>
      <c r="AQ62" s="44"/>
      <c r="AR62" s="44"/>
      <c r="AS62" s="44"/>
      <c r="AT62" s="44"/>
      <c r="AU62" s="44"/>
      <c r="AV62" s="44"/>
      <c r="AW62" s="471"/>
      <c r="AX62" s="471"/>
      <c r="AY62" s="471"/>
      <c r="AZ62" s="471"/>
    </row>
    <row r="63" spans="1:52" ht="15" customHeight="1" x14ac:dyDescent="0.2">
      <c r="A63" s="823"/>
      <c r="B63" s="822" t="s">
        <v>20</v>
      </c>
      <c r="C63" s="672">
        <f t="shared" si="3"/>
        <v>20.292792792792795</v>
      </c>
      <c r="D63" s="672">
        <f t="shared" si="3"/>
        <v>34.81981981981982</v>
      </c>
      <c r="E63" s="672">
        <f t="shared" si="3"/>
        <v>9.2117117117117111</v>
      </c>
      <c r="F63" s="672">
        <f t="shared" si="3"/>
        <v>25.495495495495497</v>
      </c>
      <c r="G63" s="672">
        <f t="shared" si="3"/>
        <v>3.1081081081081083</v>
      </c>
      <c r="H63" s="672">
        <f t="shared" si="3"/>
        <v>7.0720720720720722</v>
      </c>
      <c r="I63" s="31">
        <f t="shared" si="3"/>
        <v>100</v>
      </c>
      <c r="J63" s="669"/>
      <c r="K63" s="672">
        <f t="shared" si="4"/>
        <v>8.6982248520710055</v>
      </c>
      <c r="L63" s="672">
        <f t="shared" si="4"/>
        <v>49.704142011834321</v>
      </c>
      <c r="M63" s="672">
        <f t="shared" si="4"/>
        <v>3.2544378698224854</v>
      </c>
      <c r="N63" s="672">
        <f t="shared" si="4"/>
        <v>19.911242603550296</v>
      </c>
      <c r="O63" s="672">
        <f t="shared" si="4"/>
        <v>3.2544378698224854</v>
      </c>
      <c r="P63" s="672">
        <f t="shared" si="4"/>
        <v>15.177514792899407</v>
      </c>
      <c r="Q63" s="31">
        <f t="shared" si="4"/>
        <v>100</v>
      </c>
      <c r="R63" s="669"/>
      <c r="S63" s="672">
        <f t="shared" si="5"/>
        <v>15.281329923273656</v>
      </c>
      <c r="T63" s="672">
        <f t="shared" si="5"/>
        <v>41.253196930946288</v>
      </c>
      <c r="U63" s="672">
        <f t="shared" si="5"/>
        <v>6.6368286445012785</v>
      </c>
      <c r="V63" s="672">
        <f t="shared" si="5"/>
        <v>23.081841432225065</v>
      </c>
      <c r="W63" s="672">
        <f t="shared" si="5"/>
        <v>3.1713554987212276</v>
      </c>
      <c r="X63" s="672">
        <f t="shared" si="5"/>
        <v>10.57544757033248</v>
      </c>
      <c r="Y63" s="264">
        <f t="shared" si="5"/>
        <v>100</v>
      </c>
      <c r="Z63" s="306"/>
      <c r="AA63" s="21"/>
      <c r="AD63" s="21"/>
      <c r="AG63" s="21"/>
      <c r="AJ63" s="21"/>
      <c r="AK63" s="44"/>
      <c r="AL63" s="44"/>
      <c r="AM63" s="44"/>
      <c r="AN63" s="44"/>
      <c r="AO63" s="44"/>
      <c r="AP63" s="44"/>
      <c r="AQ63" s="44"/>
      <c r="AR63" s="44"/>
      <c r="AS63" s="44"/>
      <c r="AT63" s="44"/>
      <c r="AU63" s="44"/>
      <c r="AV63" s="44"/>
      <c r="AW63" s="471"/>
      <c r="AX63" s="471"/>
      <c r="AY63" s="471"/>
      <c r="AZ63" s="471"/>
    </row>
    <row r="64" spans="1:52" ht="15" customHeight="1" x14ac:dyDescent="0.2">
      <c r="A64" s="823"/>
      <c r="B64" s="822" t="s">
        <v>305</v>
      </c>
      <c r="C64" s="672" t="str">
        <f t="shared" ref="C64:I73" si="6">IFERROR(((C16/$I16)*100),".")</f>
        <v>.</v>
      </c>
      <c r="D64" s="672" t="str">
        <f t="shared" si="6"/>
        <v>.</v>
      </c>
      <c r="E64" s="672" t="str">
        <f t="shared" si="6"/>
        <v>.</v>
      </c>
      <c r="F64" s="672" t="str">
        <f t="shared" si="6"/>
        <v>.</v>
      </c>
      <c r="G64" s="672" t="str">
        <f t="shared" si="6"/>
        <v>.</v>
      </c>
      <c r="H64" s="672" t="str">
        <f t="shared" si="6"/>
        <v>.</v>
      </c>
      <c r="I64" s="31" t="str">
        <f t="shared" si="6"/>
        <v>.</v>
      </c>
      <c r="J64" s="669"/>
      <c r="K64" s="672" t="str">
        <f t="shared" ref="K64:Q73" si="7">IFERROR(((K16/$Q16)*100),".")</f>
        <v>.</v>
      </c>
      <c r="L64" s="672" t="str">
        <f t="shared" si="7"/>
        <v>.</v>
      </c>
      <c r="M64" s="672" t="str">
        <f t="shared" si="7"/>
        <v>.</v>
      </c>
      <c r="N64" s="672" t="str">
        <f t="shared" si="7"/>
        <v>.</v>
      </c>
      <c r="O64" s="672" t="str">
        <f t="shared" si="7"/>
        <v>.</v>
      </c>
      <c r="P64" s="672" t="str">
        <f t="shared" si="7"/>
        <v>.</v>
      </c>
      <c r="Q64" s="31" t="str">
        <f t="shared" si="7"/>
        <v>.</v>
      </c>
      <c r="R64" s="669"/>
      <c r="S64" s="672" t="str">
        <f t="shared" ref="S64:Y73" si="8">IFERROR(((S16/$Y16)*100),".")</f>
        <v>.</v>
      </c>
      <c r="T64" s="672" t="str">
        <f t="shared" si="8"/>
        <v>.</v>
      </c>
      <c r="U64" s="672" t="str">
        <f t="shared" si="8"/>
        <v>.</v>
      </c>
      <c r="V64" s="672" t="str">
        <f t="shared" si="8"/>
        <v>.</v>
      </c>
      <c r="W64" s="672" t="str">
        <f t="shared" si="8"/>
        <v>.</v>
      </c>
      <c r="X64" s="672" t="str">
        <f t="shared" si="8"/>
        <v>.</v>
      </c>
      <c r="Y64" s="264" t="str">
        <f t="shared" si="8"/>
        <v>.</v>
      </c>
      <c r="Z64" s="306"/>
      <c r="AA64" s="21"/>
      <c r="AD64" s="21"/>
      <c r="AG64" s="21"/>
      <c r="AJ64" s="21"/>
      <c r="AK64" s="44"/>
      <c r="AL64" s="44"/>
      <c r="AM64" s="44"/>
      <c r="AN64" s="44"/>
      <c r="AO64" s="44"/>
      <c r="AP64" s="44"/>
      <c r="AQ64" s="44"/>
      <c r="AR64" s="44"/>
      <c r="AS64" s="44"/>
      <c r="AT64" s="44"/>
      <c r="AU64" s="44"/>
      <c r="AV64" s="44"/>
      <c r="AW64" s="471"/>
      <c r="AX64" s="471"/>
      <c r="AY64" s="471"/>
      <c r="AZ64" s="471"/>
    </row>
    <row r="65" spans="1:52" ht="15" customHeight="1" x14ac:dyDescent="0.2">
      <c r="A65" s="823"/>
      <c r="B65" s="822" t="s">
        <v>68</v>
      </c>
      <c r="C65" s="672" t="str">
        <f t="shared" si="6"/>
        <v>.</v>
      </c>
      <c r="D65" s="672" t="str">
        <f t="shared" si="6"/>
        <v>.</v>
      </c>
      <c r="E65" s="672" t="str">
        <f t="shared" si="6"/>
        <v>.</v>
      </c>
      <c r="F65" s="672" t="str">
        <f t="shared" si="6"/>
        <v>.</v>
      </c>
      <c r="G65" s="672" t="str">
        <f t="shared" si="6"/>
        <v>.</v>
      </c>
      <c r="H65" s="672" t="str">
        <f t="shared" si="6"/>
        <v>.</v>
      </c>
      <c r="I65" s="31" t="str">
        <f t="shared" si="6"/>
        <v>.</v>
      </c>
      <c r="J65" s="669"/>
      <c r="K65" s="672" t="str">
        <f t="shared" si="7"/>
        <v>.</v>
      </c>
      <c r="L65" s="672" t="str">
        <f t="shared" si="7"/>
        <v>.</v>
      </c>
      <c r="M65" s="672" t="str">
        <f t="shared" si="7"/>
        <v>.</v>
      </c>
      <c r="N65" s="672" t="str">
        <f t="shared" si="7"/>
        <v>.</v>
      </c>
      <c r="O65" s="672" t="str">
        <f t="shared" si="7"/>
        <v>.</v>
      </c>
      <c r="P65" s="672" t="str">
        <f t="shared" si="7"/>
        <v>.</v>
      </c>
      <c r="Q65" s="31" t="str">
        <f t="shared" si="7"/>
        <v>.</v>
      </c>
      <c r="R65" s="669"/>
      <c r="S65" s="672" t="str">
        <f t="shared" si="8"/>
        <v>.</v>
      </c>
      <c r="T65" s="672" t="str">
        <f t="shared" si="8"/>
        <v>.</v>
      </c>
      <c r="U65" s="672" t="str">
        <f t="shared" si="8"/>
        <v>.</v>
      </c>
      <c r="V65" s="672" t="str">
        <f t="shared" si="8"/>
        <v>.</v>
      </c>
      <c r="W65" s="672" t="str">
        <f t="shared" si="8"/>
        <v>.</v>
      </c>
      <c r="X65" s="672" t="str">
        <f t="shared" si="8"/>
        <v>.</v>
      </c>
      <c r="Y65" s="264" t="str">
        <f t="shared" si="8"/>
        <v>.</v>
      </c>
      <c r="Z65" s="306"/>
      <c r="AA65" s="21"/>
      <c r="AD65" s="21"/>
      <c r="AG65" s="21"/>
      <c r="AJ65" s="21"/>
      <c r="AK65" s="44"/>
      <c r="AL65" s="44"/>
      <c r="AM65" s="44"/>
      <c r="AN65" s="44"/>
      <c r="AO65" s="44"/>
      <c r="AP65" s="44"/>
      <c r="AQ65" s="44"/>
      <c r="AR65" s="44"/>
      <c r="AS65" s="44"/>
      <c r="AT65" s="44"/>
      <c r="AU65" s="44"/>
      <c r="AV65" s="44"/>
      <c r="AW65" s="471"/>
      <c r="AX65" s="471"/>
      <c r="AY65" s="471"/>
      <c r="AZ65" s="471"/>
    </row>
    <row r="66" spans="1:52" ht="15" customHeight="1" x14ac:dyDescent="0.2">
      <c r="A66" s="823"/>
      <c r="B66" s="822" t="s">
        <v>24</v>
      </c>
      <c r="C66" s="672">
        <f t="shared" si="6"/>
        <v>15.656565656565657</v>
      </c>
      <c r="D66" s="672">
        <f t="shared" si="6"/>
        <v>54.292929292929294</v>
      </c>
      <c r="E66" s="672">
        <f t="shared" si="6"/>
        <v>3.1986531986531985</v>
      </c>
      <c r="F66" s="672">
        <f t="shared" si="6"/>
        <v>16.835016835016837</v>
      </c>
      <c r="G66" s="672">
        <f t="shared" si="6"/>
        <v>3.1986531986531985</v>
      </c>
      <c r="H66" s="672">
        <f t="shared" si="6"/>
        <v>6.8181818181818175</v>
      </c>
      <c r="I66" s="31">
        <f t="shared" si="6"/>
        <v>100</v>
      </c>
      <c r="J66" s="669"/>
      <c r="K66" s="672">
        <f t="shared" si="7"/>
        <v>9.419680403700589</v>
      </c>
      <c r="L66" s="672">
        <f t="shared" si="7"/>
        <v>64.0874684608915</v>
      </c>
      <c r="M66" s="672">
        <f t="shared" si="7"/>
        <v>1.5138772077375946</v>
      </c>
      <c r="N66" s="672">
        <f t="shared" si="7"/>
        <v>12.279226240538268</v>
      </c>
      <c r="O66" s="672">
        <f t="shared" si="7"/>
        <v>3.4482758620689653</v>
      </c>
      <c r="P66" s="672">
        <f t="shared" si="7"/>
        <v>9.2514718250630779</v>
      </c>
      <c r="Q66" s="31">
        <f t="shared" si="7"/>
        <v>100</v>
      </c>
      <c r="R66" s="669"/>
      <c r="S66" s="672">
        <f t="shared" si="8"/>
        <v>12.536811106436685</v>
      </c>
      <c r="T66" s="672">
        <f t="shared" si="8"/>
        <v>59.192259150189322</v>
      </c>
      <c r="U66" s="672">
        <f t="shared" si="8"/>
        <v>2.3559108119478336</v>
      </c>
      <c r="V66" s="672">
        <f t="shared" si="8"/>
        <v>14.556163230963397</v>
      </c>
      <c r="W66" s="672">
        <f t="shared" si="8"/>
        <v>3.3235170382835508</v>
      </c>
      <c r="X66" s="672">
        <f t="shared" si="8"/>
        <v>8.0353386621792176</v>
      </c>
      <c r="Y66" s="264">
        <f t="shared" si="8"/>
        <v>100</v>
      </c>
      <c r="Z66" s="306"/>
      <c r="AA66" s="21"/>
      <c r="AD66" s="21"/>
      <c r="AG66" s="21"/>
      <c r="AJ66" s="21"/>
      <c r="AK66" s="44"/>
      <c r="AL66" s="44"/>
      <c r="AM66" s="44"/>
      <c r="AN66" s="44"/>
      <c r="AO66" s="44"/>
      <c r="AP66" s="44"/>
      <c r="AQ66" s="44"/>
      <c r="AR66" s="44"/>
      <c r="AS66" s="44"/>
      <c r="AT66" s="44"/>
      <c r="AU66" s="44"/>
      <c r="AV66" s="44"/>
      <c r="AW66" s="471"/>
      <c r="AX66" s="471"/>
      <c r="AY66" s="471"/>
      <c r="AZ66" s="471"/>
    </row>
    <row r="67" spans="1:52" ht="15" customHeight="1" x14ac:dyDescent="0.2">
      <c r="A67" s="823"/>
      <c r="B67" s="822" t="s">
        <v>25</v>
      </c>
      <c r="C67" s="672">
        <f t="shared" si="6"/>
        <v>20.208169677926158</v>
      </c>
      <c r="D67" s="672">
        <f t="shared" si="6"/>
        <v>30.655930871956009</v>
      </c>
      <c r="E67" s="672">
        <f t="shared" si="6"/>
        <v>11.743912018853104</v>
      </c>
      <c r="F67" s="672">
        <f t="shared" si="6"/>
        <v>28.260015710919088</v>
      </c>
      <c r="G67" s="672">
        <f t="shared" si="6"/>
        <v>3.0439905734485468</v>
      </c>
      <c r="H67" s="672">
        <f t="shared" si="6"/>
        <v>6.0879811468970937</v>
      </c>
      <c r="I67" s="31">
        <f t="shared" si="6"/>
        <v>100</v>
      </c>
      <c r="J67" s="669"/>
      <c r="K67" s="672">
        <f t="shared" si="7"/>
        <v>12.561657349556066</v>
      </c>
      <c r="L67" s="672">
        <f t="shared" si="7"/>
        <v>50.772772114436037</v>
      </c>
      <c r="M67" s="672">
        <f t="shared" si="7"/>
        <v>3.0582045379809273</v>
      </c>
      <c r="N67" s="672">
        <f t="shared" si="7"/>
        <v>17.790200591910555</v>
      </c>
      <c r="O67" s="672">
        <f t="shared" si="7"/>
        <v>3.0582045379809273</v>
      </c>
      <c r="P67" s="672">
        <f t="shared" si="7"/>
        <v>12.758960868135482</v>
      </c>
      <c r="Q67" s="31">
        <f t="shared" si="7"/>
        <v>100</v>
      </c>
      <c r="R67" s="669"/>
      <c r="S67" s="672">
        <f t="shared" si="8"/>
        <v>17.349071683265706</v>
      </c>
      <c r="T67" s="672">
        <f t="shared" si="8"/>
        <v>38.177794171892295</v>
      </c>
      <c r="U67" s="672">
        <f t="shared" si="8"/>
        <v>8.4962498463051759</v>
      </c>
      <c r="V67" s="672">
        <f t="shared" si="8"/>
        <v>24.345260051641461</v>
      </c>
      <c r="W67" s="672">
        <f t="shared" si="8"/>
        <v>3.049305299397516</v>
      </c>
      <c r="X67" s="672">
        <f t="shared" si="8"/>
        <v>8.5823189474978481</v>
      </c>
      <c r="Y67" s="264">
        <f t="shared" si="8"/>
        <v>100</v>
      </c>
      <c r="Z67" s="306"/>
      <c r="AA67" s="21"/>
      <c r="AD67" s="21"/>
      <c r="AG67" s="21"/>
      <c r="AJ67" s="21"/>
      <c r="AK67" s="44"/>
      <c r="AL67" s="44"/>
      <c r="AM67" s="44"/>
      <c r="AN67" s="44"/>
      <c r="AO67" s="44"/>
      <c r="AP67" s="44"/>
      <c r="AQ67" s="44"/>
      <c r="AR67" s="44"/>
      <c r="AS67" s="44"/>
      <c r="AT67" s="44"/>
      <c r="AU67" s="44"/>
      <c r="AV67" s="44"/>
      <c r="AW67" s="471"/>
      <c r="AX67" s="471"/>
      <c r="AY67" s="471"/>
      <c r="AZ67" s="471"/>
    </row>
    <row r="68" spans="1:52" ht="15" customHeight="1" x14ac:dyDescent="0.2">
      <c r="A68" s="823"/>
      <c r="B68" s="822" t="s">
        <v>26</v>
      </c>
      <c r="C68" s="672">
        <f t="shared" si="6"/>
        <v>19.021467798302545</v>
      </c>
      <c r="D68" s="672">
        <f t="shared" si="6"/>
        <v>27.109335996005989</v>
      </c>
      <c r="E68" s="672">
        <f t="shared" si="6"/>
        <v>16.475287069395904</v>
      </c>
      <c r="F68" s="672">
        <f t="shared" si="6"/>
        <v>29.256115826260608</v>
      </c>
      <c r="G68" s="672">
        <f t="shared" si="6"/>
        <v>2.4463305042436345</v>
      </c>
      <c r="H68" s="672">
        <f t="shared" si="6"/>
        <v>5.6914628057913124</v>
      </c>
      <c r="I68" s="31">
        <f t="shared" si="6"/>
        <v>100</v>
      </c>
      <c r="J68" s="669"/>
      <c r="K68" s="672">
        <f t="shared" si="7"/>
        <v>7.2104879825200294</v>
      </c>
      <c r="L68" s="672">
        <f t="shared" si="7"/>
        <v>52.585579024034956</v>
      </c>
      <c r="M68" s="672">
        <f t="shared" si="7"/>
        <v>5.7538237436270938</v>
      </c>
      <c r="N68" s="672">
        <f t="shared" si="7"/>
        <v>19.446467589220685</v>
      </c>
      <c r="O68" s="672">
        <f t="shared" si="7"/>
        <v>1.9664967225054626</v>
      </c>
      <c r="P68" s="672">
        <f t="shared" si="7"/>
        <v>13.037144938091769</v>
      </c>
      <c r="Q68" s="31">
        <f t="shared" si="7"/>
        <v>100</v>
      </c>
      <c r="R68" s="669"/>
      <c r="S68" s="672">
        <f t="shared" si="8"/>
        <v>14.218009478672986</v>
      </c>
      <c r="T68" s="672">
        <f t="shared" si="8"/>
        <v>37.470379146919427</v>
      </c>
      <c r="U68" s="672">
        <f t="shared" si="8"/>
        <v>12.114928909952607</v>
      </c>
      <c r="V68" s="672">
        <f t="shared" si="8"/>
        <v>25.266587677725116</v>
      </c>
      <c r="W68" s="672">
        <f t="shared" si="8"/>
        <v>2.2511848341232228</v>
      </c>
      <c r="X68" s="672">
        <f t="shared" si="8"/>
        <v>8.6789099526066344</v>
      </c>
      <c r="Y68" s="264">
        <f t="shared" si="8"/>
        <v>100</v>
      </c>
      <c r="Z68" s="306"/>
      <c r="AA68" s="21"/>
      <c r="AD68" s="21"/>
      <c r="AG68" s="21"/>
      <c r="AJ68" s="21"/>
      <c r="AK68" s="44"/>
      <c r="AL68" s="44"/>
      <c r="AM68" s="44"/>
      <c r="AN68" s="44"/>
      <c r="AO68" s="44"/>
      <c r="AP68" s="44"/>
      <c r="AQ68" s="44"/>
      <c r="AR68" s="44"/>
      <c r="AS68" s="44"/>
      <c r="AT68" s="44"/>
      <c r="AU68" s="44"/>
      <c r="AV68" s="44"/>
      <c r="AW68" s="471"/>
      <c r="AX68" s="471"/>
      <c r="AY68" s="471"/>
      <c r="AZ68" s="471"/>
    </row>
    <row r="69" spans="1:52" ht="15" customHeight="1" x14ac:dyDescent="0.2">
      <c r="A69" s="823"/>
      <c r="B69" s="822" t="s">
        <v>307</v>
      </c>
      <c r="C69" s="672" t="str">
        <f t="shared" si="6"/>
        <v>.</v>
      </c>
      <c r="D69" s="672" t="str">
        <f t="shared" si="6"/>
        <v>.</v>
      </c>
      <c r="E69" s="672" t="str">
        <f t="shared" si="6"/>
        <v>.</v>
      </c>
      <c r="F69" s="672" t="str">
        <f t="shared" si="6"/>
        <v>.</v>
      </c>
      <c r="G69" s="672" t="str">
        <f t="shared" si="6"/>
        <v>.</v>
      </c>
      <c r="H69" s="672" t="str">
        <f t="shared" si="6"/>
        <v>.</v>
      </c>
      <c r="I69" s="31" t="str">
        <f t="shared" si="6"/>
        <v>.</v>
      </c>
      <c r="J69" s="669"/>
      <c r="K69" s="672" t="str">
        <f t="shared" si="7"/>
        <v>.</v>
      </c>
      <c r="L69" s="672" t="str">
        <f t="shared" si="7"/>
        <v>.</v>
      </c>
      <c r="M69" s="672" t="str">
        <f t="shared" si="7"/>
        <v>.</v>
      </c>
      <c r="N69" s="672" t="str">
        <f t="shared" si="7"/>
        <v>.</v>
      </c>
      <c r="O69" s="672" t="str">
        <f t="shared" si="7"/>
        <v>.</v>
      </c>
      <c r="P69" s="672" t="str">
        <f t="shared" si="7"/>
        <v>.</v>
      </c>
      <c r="Q69" s="31" t="str">
        <f t="shared" si="7"/>
        <v>.</v>
      </c>
      <c r="R69" s="669"/>
      <c r="S69" s="672" t="str">
        <f t="shared" si="8"/>
        <v>.</v>
      </c>
      <c r="T69" s="672" t="str">
        <f t="shared" si="8"/>
        <v>.</v>
      </c>
      <c r="U69" s="672" t="str">
        <f t="shared" si="8"/>
        <v>.</v>
      </c>
      <c r="V69" s="672" t="str">
        <f t="shared" si="8"/>
        <v>.</v>
      </c>
      <c r="W69" s="672" t="str">
        <f t="shared" si="8"/>
        <v>.</v>
      </c>
      <c r="X69" s="672" t="str">
        <f t="shared" si="8"/>
        <v>.</v>
      </c>
      <c r="Y69" s="264" t="str">
        <f t="shared" si="8"/>
        <v>.</v>
      </c>
      <c r="Z69" s="306"/>
      <c r="AA69" s="21"/>
      <c r="AD69" s="21"/>
      <c r="AG69" s="21"/>
      <c r="AJ69" s="21"/>
      <c r="AK69" s="44"/>
      <c r="AL69" s="44"/>
      <c r="AM69" s="44"/>
      <c r="AN69" s="44"/>
      <c r="AO69" s="44"/>
      <c r="AP69" s="44"/>
      <c r="AQ69" s="44"/>
      <c r="AR69" s="44"/>
      <c r="AS69" s="44"/>
      <c r="AT69" s="44"/>
      <c r="AU69" s="44"/>
      <c r="AV69" s="44"/>
      <c r="AW69" s="471"/>
      <c r="AX69" s="471"/>
      <c r="AY69" s="471"/>
      <c r="AZ69" s="471"/>
    </row>
    <row r="70" spans="1:52" ht="15" customHeight="1" x14ac:dyDescent="0.2">
      <c r="A70" s="823"/>
      <c r="B70" s="822" t="s">
        <v>324</v>
      </c>
      <c r="C70" s="672" t="str">
        <f t="shared" si="6"/>
        <v>.</v>
      </c>
      <c r="D70" s="672" t="str">
        <f t="shared" si="6"/>
        <v>.</v>
      </c>
      <c r="E70" s="672" t="str">
        <f t="shared" si="6"/>
        <v>.</v>
      </c>
      <c r="F70" s="672" t="str">
        <f t="shared" si="6"/>
        <v>.</v>
      </c>
      <c r="G70" s="672" t="str">
        <f t="shared" si="6"/>
        <v>.</v>
      </c>
      <c r="H70" s="672" t="str">
        <f t="shared" si="6"/>
        <v>.</v>
      </c>
      <c r="I70" s="31" t="str">
        <f t="shared" si="6"/>
        <v>.</v>
      </c>
      <c r="J70" s="669"/>
      <c r="K70" s="672" t="str">
        <f t="shared" si="7"/>
        <v>.</v>
      </c>
      <c r="L70" s="672" t="str">
        <f t="shared" si="7"/>
        <v>.</v>
      </c>
      <c r="M70" s="672" t="str">
        <f t="shared" si="7"/>
        <v>.</v>
      </c>
      <c r="N70" s="672" t="str">
        <f t="shared" si="7"/>
        <v>.</v>
      </c>
      <c r="O70" s="672" t="str">
        <f t="shared" si="7"/>
        <v>.</v>
      </c>
      <c r="P70" s="672" t="str">
        <f t="shared" si="7"/>
        <v>.</v>
      </c>
      <c r="Q70" s="31" t="str">
        <f t="shared" si="7"/>
        <v>.</v>
      </c>
      <c r="R70" s="669"/>
      <c r="S70" s="672" t="str">
        <f t="shared" si="8"/>
        <v>.</v>
      </c>
      <c r="T70" s="672" t="str">
        <f t="shared" si="8"/>
        <v>.</v>
      </c>
      <c r="U70" s="672" t="str">
        <f t="shared" si="8"/>
        <v>.</v>
      </c>
      <c r="V70" s="672" t="str">
        <f t="shared" si="8"/>
        <v>.</v>
      </c>
      <c r="W70" s="672" t="str">
        <f t="shared" si="8"/>
        <v>.</v>
      </c>
      <c r="X70" s="672" t="str">
        <f t="shared" si="8"/>
        <v>.</v>
      </c>
      <c r="Y70" s="264" t="str">
        <f t="shared" si="8"/>
        <v>.</v>
      </c>
      <c r="Z70" s="306"/>
      <c r="AA70" s="21"/>
      <c r="AD70" s="21"/>
      <c r="AG70" s="21"/>
      <c r="AJ70" s="21"/>
      <c r="AK70" s="44"/>
      <c r="AL70" s="44"/>
      <c r="AM70" s="44"/>
      <c r="AN70" s="44"/>
      <c r="AO70" s="44"/>
      <c r="AP70" s="44"/>
      <c r="AQ70" s="44"/>
      <c r="AR70" s="44"/>
      <c r="AS70" s="44"/>
      <c r="AT70" s="44"/>
      <c r="AU70" s="44"/>
      <c r="AV70" s="44"/>
      <c r="AW70" s="471"/>
      <c r="AX70" s="471"/>
      <c r="AY70" s="471"/>
      <c r="AZ70" s="471"/>
    </row>
    <row r="71" spans="1:52" ht="15" customHeight="1" x14ac:dyDescent="0.2">
      <c r="A71" s="823"/>
      <c r="B71" s="822" t="s">
        <v>71</v>
      </c>
      <c r="C71" s="672" t="str">
        <f t="shared" si="6"/>
        <v>.</v>
      </c>
      <c r="D71" s="672" t="str">
        <f t="shared" si="6"/>
        <v>.</v>
      </c>
      <c r="E71" s="672" t="str">
        <f t="shared" si="6"/>
        <v>.</v>
      </c>
      <c r="F71" s="672" t="str">
        <f t="shared" si="6"/>
        <v>.</v>
      </c>
      <c r="G71" s="672" t="str">
        <f t="shared" si="6"/>
        <v>.</v>
      </c>
      <c r="H71" s="672" t="str">
        <f t="shared" si="6"/>
        <v>.</v>
      </c>
      <c r="I71" s="31" t="str">
        <f t="shared" si="6"/>
        <v>.</v>
      </c>
      <c r="J71" s="669"/>
      <c r="K71" s="672" t="str">
        <f t="shared" si="7"/>
        <v>.</v>
      </c>
      <c r="L71" s="672" t="str">
        <f t="shared" si="7"/>
        <v>.</v>
      </c>
      <c r="M71" s="672" t="str">
        <f t="shared" si="7"/>
        <v>.</v>
      </c>
      <c r="N71" s="672" t="str">
        <f t="shared" si="7"/>
        <v>.</v>
      </c>
      <c r="O71" s="672" t="str">
        <f t="shared" si="7"/>
        <v>.</v>
      </c>
      <c r="P71" s="672" t="str">
        <f t="shared" si="7"/>
        <v>.</v>
      </c>
      <c r="Q71" s="31" t="str">
        <f t="shared" si="7"/>
        <v>.</v>
      </c>
      <c r="R71" s="669"/>
      <c r="S71" s="672" t="str">
        <f t="shared" si="8"/>
        <v>.</v>
      </c>
      <c r="T71" s="672" t="str">
        <f t="shared" si="8"/>
        <v>.</v>
      </c>
      <c r="U71" s="672" t="str">
        <f t="shared" si="8"/>
        <v>.</v>
      </c>
      <c r="V71" s="672" t="str">
        <f t="shared" si="8"/>
        <v>.</v>
      </c>
      <c r="W71" s="672" t="str">
        <f t="shared" si="8"/>
        <v>.</v>
      </c>
      <c r="X71" s="672" t="str">
        <f t="shared" si="8"/>
        <v>.</v>
      </c>
      <c r="Y71" s="264" t="str">
        <f t="shared" si="8"/>
        <v>.</v>
      </c>
      <c r="Z71" s="306"/>
      <c r="AA71" s="21"/>
      <c r="AD71" s="21"/>
      <c r="AG71" s="21"/>
      <c r="AJ71" s="21"/>
      <c r="AK71" s="44"/>
      <c r="AL71" s="44"/>
      <c r="AM71" s="44"/>
      <c r="AN71" s="44"/>
      <c r="AO71" s="44"/>
      <c r="AP71" s="44"/>
      <c r="AQ71" s="44"/>
      <c r="AR71" s="44"/>
      <c r="AS71" s="44"/>
      <c r="AT71" s="44"/>
      <c r="AU71" s="44"/>
      <c r="AV71" s="44"/>
      <c r="AW71" s="471"/>
      <c r="AX71" s="471"/>
      <c r="AY71" s="471"/>
      <c r="AZ71" s="471"/>
    </row>
    <row r="72" spans="1:52" ht="15" customHeight="1" x14ac:dyDescent="0.2">
      <c r="A72" s="823"/>
      <c r="B72" s="822" t="s">
        <v>30</v>
      </c>
      <c r="C72" s="672">
        <f t="shared" si="6"/>
        <v>20.698722764838468</v>
      </c>
      <c r="D72" s="672">
        <f t="shared" si="6"/>
        <v>30.240420736288502</v>
      </c>
      <c r="E72" s="672">
        <f t="shared" si="6"/>
        <v>11.119459053343352</v>
      </c>
      <c r="F72" s="672">
        <f t="shared" si="6"/>
        <v>29.113448534936136</v>
      </c>
      <c r="G72" s="672">
        <f t="shared" si="6"/>
        <v>2.8925619834710745</v>
      </c>
      <c r="H72" s="672">
        <f t="shared" si="6"/>
        <v>5.9353869271224644</v>
      </c>
      <c r="I72" s="31">
        <f t="shared" si="6"/>
        <v>100</v>
      </c>
      <c r="J72" s="669"/>
      <c r="K72" s="672">
        <f t="shared" si="7"/>
        <v>10.708310094813163</v>
      </c>
      <c r="L72" s="672">
        <f t="shared" si="7"/>
        <v>50.250976017847179</v>
      </c>
      <c r="M72" s="672">
        <f t="shared" si="7"/>
        <v>3.0117122141662018</v>
      </c>
      <c r="N72" s="672">
        <f t="shared" si="7"/>
        <v>20.022308979364194</v>
      </c>
      <c r="O72" s="672">
        <f t="shared" si="7"/>
        <v>2.7886224205242609</v>
      </c>
      <c r="P72" s="672">
        <f t="shared" si="7"/>
        <v>13.218070273284996</v>
      </c>
      <c r="Q72" s="31">
        <f t="shared" si="7"/>
        <v>100</v>
      </c>
      <c r="R72" s="669"/>
      <c r="S72" s="672">
        <f t="shared" si="8"/>
        <v>16.677890011223344</v>
      </c>
      <c r="T72" s="672">
        <f t="shared" si="8"/>
        <v>38.29405162738496</v>
      </c>
      <c r="U72" s="672">
        <f t="shared" si="8"/>
        <v>7.8563411896745237</v>
      </c>
      <c r="V72" s="672">
        <f t="shared" si="8"/>
        <v>25.454545454545453</v>
      </c>
      <c r="W72" s="672">
        <f t="shared" si="8"/>
        <v>2.850729517396184</v>
      </c>
      <c r="X72" s="672">
        <f t="shared" si="8"/>
        <v>8.8664421997755323</v>
      </c>
      <c r="Y72" s="264">
        <f t="shared" si="8"/>
        <v>100</v>
      </c>
      <c r="Z72" s="306"/>
      <c r="AA72" s="21"/>
      <c r="AD72" s="21"/>
      <c r="AG72" s="21"/>
      <c r="AJ72" s="21"/>
      <c r="AK72" s="44"/>
      <c r="AL72" s="44"/>
      <c r="AM72" s="44"/>
      <c r="AN72" s="44"/>
      <c r="AO72" s="44"/>
      <c r="AP72" s="44"/>
      <c r="AQ72" s="44"/>
      <c r="AR72" s="44"/>
      <c r="AS72" s="44"/>
      <c r="AT72" s="44"/>
      <c r="AU72" s="44"/>
      <c r="AV72" s="44"/>
      <c r="AW72" s="471"/>
      <c r="AX72" s="471"/>
      <c r="AY72" s="471"/>
      <c r="AZ72" s="471"/>
    </row>
    <row r="73" spans="1:52" ht="15" customHeight="1" x14ac:dyDescent="0.2">
      <c r="A73" s="823"/>
      <c r="B73" s="822" t="s">
        <v>31</v>
      </c>
      <c r="C73" s="672">
        <f t="shared" si="6"/>
        <v>12.59244453328003</v>
      </c>
      <c r="D73" s="672">
        <f t="shared" si="6"/>
        <v>35.118928642814311</v>
      </c>
      <c r="E73" s="672">
        <f t="shared" si="6"/>
        <v>6.8958624825104939</v>
      </c>
      <c r="F73" s="672">
        <f t="shared" si="6"/>
        <v>31.700979412352588</v>
      </c>
      <c r="G73" s="672">
        <f t="shared" si="6"/>
        <v>2.3785728562862283</v>
      </c>
      <c r="H73" s="672">
        <f t="shared" si="6"/>
        <v>11.313212072756345</v>
      </c>
      <c r="I73" s="31">
        <f t="shared" si="6"/>
        <v>100</v>
      </c>
      <c r="J73" s="669"/>
      <c r="K73" s="672">
        <f t="shared" si="7"/>
        <v>8.4539664157498553</v>
      </c>
      <c r="L73" s="672">
        <f t="shared" si="7"/>
        <v>45.165026056745802</v>
      </c>
      <c r="M73" s="672">
        <f t="shared" si="7"/>
        <v>3.0110017371163869</v>
      </c>
      <c r="N73" s="672">
        <f t="shared" si="7"/>
        <v>27.041111754487552</v>
      </c>
      <c r="O73" s="672">
        <f t="shared" si="7"/>
        <v>2.8372900984365952</v>
      </c>
      <c r="P73" s="672">
        <f t="shared" si="7"/>
        <v>13.491603937463811</v>
      </c>
      <c r="Q73" s="31">
        <f t="shared" si="7"/>
        <v>100</v>
      </c>
      <c r="R73" s="669"/>
      <c r="S73" s="672">
        <f t="shared" si="8"/>
        <v>11.530460624071322</v>
      </c>
      <c r="T73" s="672">
        <f t="shared" si="8"/>
        <v>37.696879643387817</v>
      </c>
      <c r="U73" s="672">
        <f t="shared" si="8"/>
        <v>5.8989598811292714</v>
      </c>
      <c r="V73" s="672">
        <f t="shared" si="8"/>
        <v>30.505200594353642</v>
      </c>
      <c r="W73" s="672">
        <f t="shared" si="8"/>
        <v>2.4962852897473997</v>
      </c>
      <c r="X73" s="672">
        <f t="shared" si="8"/>
        <v>11.872213967310548</v>
      </c>
      <c r="Y73" s="264">
        <f t="shared" si="8"/>
        <v>100</v>
      </c>
      <c r="Z73" s="306"/>
      <c r="AA73" s="21"/>
      <c r="AD73" s="21"/>
      <c r="AG73" s="21"/>
      <c r="AJ73" s="21"/>
      <c r="AK73" s="44"/>
      <c r="AL73" s="44"/>
      <c r="AM73" s="44"/>
      <c r="AN73" s="44"/>
      <c r="AO73" s="44"/>
      <c r="AP73" s="44"/>
      <c r="AQ73" s="44"/>
      <c r="AR73" s="44"/>
      <c r="AS73" s="44"/>
      <c r="AT73" s="44"/>
      <c r="AU73" s="44"/>
      <c r="AV73" s="44"/>
      <c r="AW73" s="471"/>
      <c r="AX73" s="471"/>
      <c r="AY73" s="471"/>
      <c r="AZ73" s="471"/>
    </row>
    <row r="74" spans="1:52" ht="15" customHeight="1" x14ac:dyDescent="0.2">
      <c r="A74" s="823"/>
      <c r="B74" s="822" t="s">
        <v>32</v>
      </c>
      <c r="C74" s="672">
        <f t="shared" ref="C74:I83" si="9">IFERROR(((C26/$I26)*100),".")</f>
        <v>18.455145441212416</v>
      </c>
      <c r="D74" s="672">
        <f t="shared" si="9"/>
        <v>25.5316548521144</v>
      </c>
      <c r="E74" s="672">
        <f t="shared" si="9"/>
        <v>8.4575898313370814</v>
      </c>
      <c r="F74" s="672">
        <f t="shared" si="9"/>
        <v>38.034710339770228</v>
      </c>
      <c r="G74" s="672">
        <f t="shared" si="9"/>
        <v>2.4443901246638964</v>
      </c>
      <c r="H74" s="672">
        <f t="shared" si="9"/>
        <v>7.0765094109019797</v>
      </c>
      <c r="I74" s="31">
        <f t="shared" si="9"/>
        <v>100</v>
      </c>
      <c r="J74" s="669"/>
      <c r="K74" s="672">
        <f t="shared" ref="K74:Q83" si="10">IFERROR(((K26/$Q26)*100),".")</f>
        <v>13.031624863685931</v>
      </c>
      <c r="L74" s="672">
        <f t="shared" si="10"/>
        <v>37.868047982551801</v>
      </c>
      <c r="M74" s="672">
        <f t="shared" si="10"/>
        <v>3.8713195201744819</v>
      </c>
      <c r="N74" s="672">
        <f t="shared" si="10"/>
        <v>25.463467829880042</v>
      </c>
      <c r="O74" s="672">
        <f t="shared" si="10"/>
        <v>2.9443838604143946</v>
      </c>
      <c r="P74" s="672">
        <f t="shared" si="10"/>
        <v>16.821155943293348</v>
      </c>
      <c r="Q74" s="31">
        <f t="shared" si="10"/>
        <v>100</v>
      </c>
      <c r="R74" s="669"/>
      <c r="S74" s="672">
        <f t="shared" ref="S74:Y83" si="11">IFERROR(((S26/$Y26)*100),".")</f>
        <v>16.776371308016877</v>
      </c>
      <c r="T74" s="672">
        <f t="shared" si="11"/>
        <v>29.350210970464136</v>
      </c>
      <c r="U74" s="672">
        <f t="shared" si="11"/>
        <v>7.037974683544304</v>
      </c>
      <c r="V74" s="672">
        <f t="shared" si="11"/>
        <v>34.143459915611814</v>
      </c>
      <c r="W74" s="672">
        <f t="shared" si="11"/>
        <v>2.5991561181434601</v>
      </c>
      <c r="X74" s="672">
        <f t="shared" si="11"/>
        <v>10.09282700421941</v>
      </c>
      <c r="Y74" s="264">
        <f t="shared" si="11"/>
        <v>100</v>
      </c>
      <c r="Z74" s="306"/>
      <c r="AA74" s="21"/>
      <c r="AD74" s="21"/>
      <c r="AG74" s="21"/>
      <c r="AJ74" s="21"/>
      <c r="AK74" s="44"/>
      <c r="AL74" s="44"/>
      <c r="AM74" s="44"/>
      <c r="AN74" s="44"/>
      <c r="AO74" s="44"/>
      <c r="AP74" s="44"/>
      <c r="AQ74" s="44"/>
      <c r="AR74" s="44"/>
      <c r="AS74" s="44"/>
      <c r="AT74" s="44"/>
      <c r="AU74" s="44"/>
      <c r="AV74" s="44"/>
      <c r="AW74" s="471"/>
      <c r="AX74" s="471"/>
      <c r="AY74" s="471"/>
      <c r="AZ74" s="471"/>
    </row>
    <row r="75" spans="1:52" ht="15" customHeight="1" x14ac:dyDescent="0.2">
      <c r="A75" s="823"/>
      <c r="B75" s="822" t="s">
        <v>72</v>
      </c>
      <c r="C75" s="672" t="str">
        <f t="shared" si="9"/>
        <v>.</v>
      </c>
      <c r="D75" s="672" t="str">
        <f t="shared" si="9"/>
        <v>.</v>
      </c>
      <c r="E75" s="672" t="str">
        <f t="shared" si="9"/>
        <v>.</v>
      </c>
      <c r="F75" s="672" t="str">
        <f t="shared" si="9"/>
        <v>.</v>
      </c>
      <c r="G75" s="672" t="str">
        <f t="shared" si="9"/>
        <v>.</v>
      </c>
      <c r="H75" s="672" t="str">
        <f t="shared" si="9"/>
        <v>.</v>
      </c>
      <c r="I75" s="31" t="str">
        <f t="shared" si="9"/>
        <v>.</v>
      </c>
      <c r="J75" s="669"/>
      <c r="K75" s="672" t="str">
        <f t="shared" si="10"/>
        <v>.</v>
      </c>
      <c r="L75" s="672" t="str">
        <f t="shared" si="10"/>
        <v>.</v>
      </c>
      <c r="M75" s="672" t="str">
        <f t="shared" si="10"/>
        <v>.</v>
      </c>
      <c r="N75" s="672" t="str">
        <f t="shared" si="10"/>
        <v>.</v>
      </c>
      <c r="O75" s="672" t="str">
        <f t="shared" si="10"/>
        <v>.</v>
      </c>
      <c r="P75" s="672" t="str">
        <f t="shared" si="10"/>
        <v>.</v>
      </c>
      <c r="Q75" s="31" t="str">
        <f t="shared" si="10"/>
        <v>.</v>
      </c>
      <c r="R75" s="669"/>
      <c r="S75" s="672" t="str">
        <f t="shared" si="11"/>
        <v>.</v>
      </c>
      <c r="T75" s="672" t="str">
        <f t="shared" si="11"/>
        <v>.</v>
      </c>
      <c r="U75" s="672" t="str">
        <f t="shared" si="11"/>
        <v>.</v>
      </c>
      <c r="V75" s="672" t="str">
        <f t="shared" si="11"/>
        <v>.</v>
      </c>
      <c r="W75" s="672" t="str">
        <f t="shared" si="11"/>
        <v>.</v>
      </c>
      <c r="X75" s="672" t="str">
        <f t="shared" si="11"/>
        <v>.</v>
      </c>
      <c r="Y75" s="264" t="str">
        <f t="shared" si="11"/>
        <v>.</v>
      </c>
      <c r="Z75" s="306"/>
      <c r="AA75" s="21"/>
      <c r="AB75" s="960"/>
      <c r="AC75" s="960"/>
      <c r="AD75" s="21"/>
      <c r="AE75" s="960"/>
      <c r="AF75" s="960"/>
      <c r="AG75" s="21"/>
      <c r="AH75" s="960"/>
      <c r="AI75" s="960"/>
      <c r="AJ75" s="21"/>
      <c r="AK75" s="44"/>
      <c r="AL75" s="44"/>
      <c r="AM75" s="44"/>
      <c r="AN75" s="44"/>
      <c r="AO75" s="44"/>
      <c r="AP75" s="44"/>
      <c r="AQ75" s="44"/>
      <c r="AR75" s="44"/>
      <c r="AS75" s="44"/>
      <c r="AT75" s="44"/>
      <c r="AU75" s="44"/>
      <c r="AV75" s="44"/>
      <c r="AW75" s="471"/>
      <c r="AX75" s="471"/>
      <c r="AY75" s="471"/>
      <c r="AZ75" s="471"/>
    </row>
    <row r="76" spans="1:52" ht="15" customHeight="1" x14ac:dyDescent="0.2">
      <c r="A76" s="823"/>
      <c r="B76" s="822" t="s">
        <v>34</v>
      </c>
      <c r="C76" s="672">
        <f t="shared" si="9"/>
        <v>16.815856777493607</v>
      </c>
      <c r="D76" s="672">
        <f t="shared" si="9"/>
        <v>28.996163682864452</v>
      </c>
      <c r="E76" s="672">
        <f t="shared" si="9"/>
        <v>17.263427109974426</v>
      </c>
      <c r="F76" s="672">
        <f t="shared" si="9"/>
        <v>27.74936061381074</v>
      </c>
      <c r="G76" s="672">
        <f t="shared" si="9"/>
        <v>2.5575447570332481</v>
      </c>
      <c r="H76" s="672">
        <f t="shared" si="9"/>
        <v>6.6176470588235299</v>
      </c>
      <c r="I76" s="31">
        <f t="shared" si="9"/>
        <v>100</v>
      </c>
      <c r="J76" s="669"/>
      <c r="K76" s="672">
        <f t="shared" si="10"/>
        <v>10.571923743500866</v>
      </c>
      <c r="L76" s="672">
        <f t="shared" si="10"/>
        <v>49.855574812247255</v>
      </c>
      <c r="M76" s="672">
        <f t="shared" si="10"/>
        <v>3.6395147313691507</v>
      </c>
      <c r="N76" s="672">
        <f t="shared" si="10"/>
        <v>21.663778162911612</v>
      </c>
      <c r="O76" s="672">
        <f t="shared" si="10"/>
        <v>2.1952628538417103</v>
      </c>
      <c r="P76" s="672">
        <f t="shared" si="10"/>
        <v>12.073945696129405</v>
      </c>
      <c r="Q76" s="31">
        <f t="shared" si="10"/>
        <v>100</v>
      </c>
      <c r="R76" s="669"/>
      <c r="S76" s="672">
        <f t="shared" si="11"/>
        <v>14.591479728339166</v>
      </c>
      <c r="T76" s="672">
        <f t="shared" si="11"/>
        <v>36.427248405021615</v>
      </c>
      <c r="U76" s="672">
        <f t="shared" si="11"/>
        <v>12.409960897303971</v>
      </c>
      <c r="V76" s="672">
        <f t="shared" si="11"/>
        <v>25.581395348837212</v>
      </c>
      <c r="W76" s="672">
        <f t="shared" si="11"/>
        <v>2.4284832270014407</v>
      </c>
      <c r="X76" s="672">
        <f t="shared" si="11"/>
        <v>8.5614323934966041</v>
      </c>
      <c r="Y76" s="264">
        <f t="shared" si="11"/>
        <v>100</v>
      </c>
      <c r="Z76" s="306"/>
      <c r="AA76" s="21"/>
      <c r="AD76" s="21"/>
      <c r="AG76" s="21"/>
      <c r="AJ76" s="21"/>
      <c r="AK76" s="44"/>
      <c r="AL76" s="44"/>
      <c r="AM76" s="44"/>
      <c r="AN76" s="44"/>
      <c r="AO76" s="44"/>
      <c r="AP76" s="44"/>
      <c r="AQ76" s="44"/>
      <c r="AR76" s="44"/>
      <c r="AS76" s="44"/>
      <c r="AT76" s="44"/>
      <c r="AU76" s="44"/>
      <c r="AV76" s="44"/>
      <c r="AW76" s="471"/>
      <c r="AX76" s="471"/>
      <c r="AY76" s="471"/>
      <c r="AZ76" s="471"/>
    </row>
    <row r="77" spans="1:52" ht="15" customHeight="1" x14ac:dyDescent="0.2">
      <c r="A77" s="823"/>
      <c r="B77" s="822" t="s">
        <v>35</v>
      </c>
      <c r="C77" s="672">
        <f t="shared" si="9"/>
        <v>19.467878001297859</v>
      </c>
      <c r="D77" s="672">
        <f t="shared" si="9"/>
        <v>43.672939649578197</v>
      </c>
      <c r="E77" s="672">
        <f t="shared" si="9"/>
        <v>5.7105775470473716</v>
      </c>
      <c r="F77" s="672">
        <f t="shared" si="9"/>
        <v>20.311486048020765</v>
      </c>
      <c r="G77" s="672">
        <f t="shared" si="9"/>
        <v>3.5042180402336145</v>
      </c>
      <c r="H77" s="672">
        <f t="shared" si="9"/>
        <v>7.3329007138221938</v>
      </c>
      <c r="I77" s="31">
        <f t="shared" si="9"/>
        <v>100</v>
      </c>
      <c r="J77" s="669"/>
      <c r="K77" s="672">
        <f t="shared" si="10"/>
        <v>9.2916984006092918</v>
      </c>
      <c r="L77" s="672">
        <f t="shared" si="10"/>
        <v>54.98857578065499</v>
      </c>
      <c r="M77" s="672">
        <f t="shared" si="10"/>
        <v>2.437166793602437</v>
      </c>
      <c r="N77" s="672">
        <f t="shared" si="10"/>
        <v>18.050266565118051</v>
      </c>
      <c r="O77" s="672">
        <f t="shared" si="10"/>
        <v>3.5034272658035035</v>
      </c>
      <c r="P77" s="672">
        <f t="shared" si="10"/>
        <v>11.72886519421173</v>
      </c>
      <c r="Q77" s="31">
        <f t="shared" si="10"/>
        <v>100</v>
      </c>
      <c r="R77" s="669"/>
      <c r="S77" s="672">
        <f t="shared" si="11"/>
        <v>14.786264891380519</v>
      </c>
      <c r="T77" s="672">
        <f t="shared" si="11"/>
        <v>48.878766643307635</v>
      </c>
      <c r="U77" s="672">
        <f t="shared" si="11"/>
        <v>4.204625087596356</v>
      </c>
      <c r="V77" s="672">
        <f t="shared" si="11"/>
        <v>19.271198318149967</v>
      </c>
      <c r="W77" s="672">
        <f t="shared" si="11"/>
        <v>3.5038542396636299</v>
      </c>
      <c r="X77" s="672">
        <f t="shared" si="11"/>
        <v>9.3552908199018923</v>
      </c>
      <c r="Y77" s="264">
        <f t="shared" si="11"/>
        <v>100</v>
      </c>
      <c r="Z77" s="306"/>
      <c r="AA77" s="21"/>
      <c r="AD77" s="21"/>
      <c r="AG77" s="21"/>
      <c r="AJ77" s="21"/>
      <c r="AK77" s="44"/>
      <c r="AL77" s="44"/>
      <c r="AM77" s="44"/>
      <c r="AN77" s="44"/>
      <c r="AO77" s="44"/>
      <c r="AP77" s="44"/>
      <c r="AQ77" s="44"/>
      <c r="AR77" s="44"/>
      <c r="AS77" s="44"/>
      <c r="AT77" s="44"/>
      <c r="AU77" s="44"/>
      <c r="AV77" s="44"/>
      <c r="AW77" s="471"/>
      <c r="AX77" s="471"/>
      <c r="AY77" s="471"/>
      <c r="AZ77" s="471"/>
    </row>
    <row r="78" spans="1:52" ht="15" customHeight="1" x14ac:dyDescent="0.2">
      <c r="A78" s="823"/>
      <c r="B78" s="822" t="s">
        <v>36</v>
      </c>
      <c r="C78" s="672">
        <f t="shared" si="9"/>
        <v>16.387096774193548</v>
      </c>
      <c r="D78" s="672">
        <f t="shared" si="9"/>
        <v>19.797235023041473</v>
      </c>
      <c r="E78" s="672">
        <f t="shared" si="9"/>
        <v>18.082949308755762</v>
      </c>
      <c r="F78" s="672">
        <f t="shared" si="9"/>
        <v>39.447004608294932</v>
      </c>
      <c r="G78" s="672">
        <f t="shared" si="9"/>
        <v>1.7327188940092169</v>
      </c>
      <c r="H78" s="672">
        <f t="shared" si="9"/>
        <v>4.5529953917050694</v>
      </c>
      <c r="I78" s="31">
        <f t="shared" si="9"/>
        <v>100</v>
      </c>
      <c r="J78" s="669"/>
      <c r="K78" s="672">
        <f t="shared" si="10"/>
        <v>10.948905109489052</v>
      </c>
      <c r="L78" s="672">
        <f t="shared" si="10"/>
        <v>36.204379562043798</v>
      </c>
      <c r="M78" s="672">
        <f t="shared" si="10"/>
        <v>4.6228710462287106</v>
      </c>
      <c r="N78" s="672">
        <f t="shared" si="10"/>
        <v>31.581508515815088</v>
      </c>
      <c r="O78" s="672">
        <f t="shared" si="10"/>
        <v>1.9464720194647203</v>
      </c>
      <c r="P78" s="672">
        <f t="shared" si="10"/>
        <v>14.695863746958636</v>
      </c>
      <c r="Q78" s="31">
        <f t="shared" si="10"/>
        <v>100</v>
      </c>
      <c r="R78" s="669"/>
      <c r="S78" s="672">
        <f t="shared" si="11"/>
        <v>14.893048128342246</v>
      </c>
      <c r="T78" s="672">
        <f t="shared" si="11"/>
        <v>24.304812834224599</v>
      </c>
      <c r="U78" s="672">
        <f t="shared" si="11"/>
        <v>14.385026737967916</v>
      </c>
      <c r="V78" s="672">
        <f t="shared" si="11"/>
        <v>37.286096256684495</v>
      </c>
      <c r="W78" s="672">
        <f t="shared" si="11"/>
        <v>1.7914438502673797</v>
      </c>
      <c r="X78" s="672">
        <f t="shared" si="11"/>
        <v>7.3395721925133692</v>
      </c>
      <c r="Y78" s="264">
        <f t="shared" si="11"/>
        <v>100</v>
      </c>
      <c r="Z78" s="306"/>
      <c r="AA78" s="21"/>
      <c r="AD78" s="21"/>
      <c r="AG78" s="21"/>
      <c r="AJ78" s="21"/>
      <c r="AK78" s="44"/>
      <c r="AL78" s="44"/>
      <c r="AM78" s="44"/>
      <c r="AN78" s="44"/>
      <c r="AO78" s="44"/>
      <c r="AP78" s="44"/>
      <c r="AQ78" s="44"/>
      <c r="AR78" s="44"/>
      <c r="AS78" s="44"/>
      <c r="AT78" s="44"/>
      <c r="AU78" s="44"/>
      <c r="AV78" s="44"/>
      <c r="AW78" s="471"/>
      <c r="AX78" s="471"/>
      <c r="AY78" s="471"/>
      <c r="AZ78" s="471"/>
    </row>
    <row r="79" spans="1:52" ht="15" customHeight="1" x14ac:dyDescent="0.2">
      <c r="A79" s="823"/>
      <c r="B79" s="822" t="s">
        <v>37</v>
      </c>
      <c r="C79" s="672">
        <f t="shared" si="9"/>
        <v>0.65414763435402923</v>
      </c>
      <c r="D79" s="672">
        <f t="shared" si="9"/>
        <v>11.323521118818022</v>
      </c>
      <c r="E79" s="672">
        <f t="shared" si="9"/>
        <v>0</v>
      </c>
      <c r="F79" s="672">
        <f t="shared" si="9"/>
        <v>58.002030113347992</v>
      </c>
      <c r="G79" s="672">
        <f t="shared" si="9"/>
        <v>0</v>
      </c>
      <c r="H79" s="672">
        <f t="shared" si="9"/>
        <v>30.020301133479954</v>
      </c>
      <c r="I79" s="31">
        <f t="shared" si="9"/>
        <v>100</v>
      </c>
      <c r="J79" s="669"/>
      <c r="K79" s="672">
        <f t="shared" si="10"/>
        <v>0.9509785876434137</v>
      </c>
      <c r="L79" s="672">
        <f t="shared" si="10"/>
        <v>28.394380023314312</v>
      </c>
      <c r="M79" s="672">
        <f t="shared" si="10"/>
        <v>0</v>
      </c>
      <c r="N79" s="672">
        <f t="shared" si="10"/>
        <v>41.935088042211177</v>
      </c>
      <c r="O79" s="672">
        <f t="shared" si="10"/>
        <v>0</v>
      </c>
      <c r="P79" s="672">
        <f t="shared" si="10"/>
        <v>28.719553346831095</v>
      </c>
      <c r="Q79" s="31">
        <f t="shared" si="10"/>
        <v>100</v>
      </c>
      <c r="R79" s="669"/>
      <c r="S79" s="672">
        <f t="shared" si="11"/>
        <v>0.7476093885830194</v>
      </c>
      <c r="T79" s="672">
        <f t="shared" si="11"/>
        <v>16.698541485559744</v>
      </c>
      <c r="U79" s="672">
        <f t="shared" si="11"/>
        <v>0</v>
      </c>
      <c r="V79" s="672">
        <f t="shared" si="11"/>
        <v>52.943108277793868</v>
      </c>
      <c r="W79" s="672">
        <f t="shared" si="11"/>
        <v>0</v>
      </c>
      <c r="X79" s="672">
        <f t="shared" si="11"/>
        <v>29.610740848063365</v>
      </c>
      <c r="Y79" s="264">
        <f t="shared" si="11"/>
        <v>100</v>
      </c>
      <c r="Z79" s="306"/>
      <c r="AA79" s="21"/>
      <c r="AD79" s="21"/>
      <c r="AG79" s="21"/>
      <c r="AJ79" s="21"/>
      <c r="AK79" s="44"/>
      <c r="AL79" s="44"/>
      <c r="AM79" s="44"/>
      <c r="AN79" s="44"/>
      <c r="AO79" s="44"/>
      <c r="AP79" s="44"/>
      <c r="AQ79" s="44"/>
      <c r="AR79" s="44"/>
      <c r="AS79" s="44"/>
      <c r="AT79" s="44"/>
      <c r="AU79" s="44"/>
      <c r="AV79" s="44"/>
      <c r="AW79" s="471"/>
      <c r="AX79" s="471"/>
      <c r="AY79" s="471"/>
      <c r="AZ79" s="471"/>
    </row>
    <row r="80" spans="1:52" ht="15" customHeight="1" x14ac:dyDescent="0.2">
      <c r="A80" s="823"/>
      <c r="B80" s="822" t="s">
        <v>38</v>
      </c>
      <c r="C80" s="672">
        <f t="shared" si="9"/>
        <v>15.425912670007158</v>
      </c>
      <c r="D80" s="672">
        <f t="shared" si="9"/>
        <v>28.596993557623477</v>
      </c>
      <c r="E80" s="672">
        <f t="shared" si="9"/>
        <v>16.678596993557623</v>
      </c>
      <c r="F80" s="672">
        <f t="shared" si="9"/>
        <v>31.388690050107371</v>
      </c>
      <c r="G80" s="672">
        <f t="shared" si="9"/>
        <v>2.6843235504652827</v>
      </c>
      <c r="H80" s="672">
        <f t="shared" si="9"/>
        <v>5.2254831782390836</v>
      </c>
      <c r="I80" s="31">
        <f t="shared" si="9"/>
        <v>100</v>
      </c>
      <c r="J80" s="669"/>
      <c r="K80" s="672">
        <f t="shared" si="10"/>
        <v>9.3086926762491444</v>
      </c>
      <c r="L80" s="672">
        <f t="shared" si="10"/>
        <v>47.022587268993838</v>
      </c>
      <c r="M80" s="672">
        <f t="shared" si="10"/>
        <v>4.1752224503764541</v>
      </c>
      <c r="N80" s="672">
        <f t="shared" si="10"/>
        <v>23.340177960301165</v>
      </c>
      <c r="O80" s="672">
        <f t="shared" si="10"/>
        <v>3.2169746748802193</v>
      </c>
      <c r="P80" s="672">
        <f t="shared" si="10"/>
        <v>12.93634496919918</v>
      </c>
      <c r="Q80" s="31">
        <f t="shared" si="10"/>
        <v>100</v>
      </c>
      <c r="R80" s="669"/>
      <c r="S80" s="672">
        <f t="shared" si="11"/>
        <v>13.325499412455935</v>
      </c>
      <c r="T80" s="672">
        <f t="shared" si="11"/>
        <v>34.923619271445361</v>
      </c>
      <c r="U80" s="672">
        <f t="shared" si="11"/>
        <v>12.385428907168038</v>
      </c>
      <c r="V80" s="672">
        <f t="shared" si="11"/>
        <v>28.625146886016452</v>
      </c>
      <c r="W80" s="672">
        <f t="shared" si="11"/>
        <v>2.8672150411280848</v>
      </c>
      <c r="X80" s="672">
        <f t="shared" si="11"/>
        <v>7.873090481786134</v>
      </c>
      <c r="Y80" s="264">
        <f t="shared" si="11"/>
        <v>100</v>
      </c>
      <c r="Z80" s="306"/>
      <c r="AA80" s="21"/>
      <c r="AD80" s="21"/>
      <c r="AG80" s="21"/>
      <c r="AJ80" s="21"/>
      <c r="AK80" s="44"/>
      <c r="AL80" s="44"/>
      <c r="AM80" s="44"/>
      <c r="AN80" s="44"/>
      <c r="AO80" s="44"/>
      <c r="AP80" s="44"/>
      <c r="AQ80" s="44"/>
      <c r="AR80" s="44"/>
      <c r="AS80" s="44"/>
      <c r="AT80" s="44"/>
      <c r="AU80" s="44"/>
      <c r="AV80" s="44"/>
      <c r="AW80" s="471"/>
      <c r="AX80" s="471"/>
      <c r="AY80" s="471"/>
      <c r="AZ80" s="471"/>
    </row>
    <row r="81" spans="1:52" ht="15" customHeight="1" x14ac:dyDescent="0.2">
      <c r="A81" s="823"/>
      <c r="B81" s="47" t="s">
        <v>74</v>
      </c>
      <c r="C81" s="672" t="str">
        <f t="shared" si="9"/>
        <v>.</v>
      </c>
      <c r="D81" s="672" t="str">
        <f t="shared" si="9"/>
        <v>.</v>
      </c>
      <c r="E81" s="672" t="str">
        <f t="shared" si="9"/>
        <v>.</v>
      </c>
      <c r="F81" s="672" t="str">
        <f t="shared" si="9"/>
        <v>.</v>
      </c>
      <c r="G81" s="672" t="str">
        <f t="shared" si="9"/>
        <v>.</v>
      </c>
      <c r="H81" s="672" t="str">
        <f t="shared" si="9"/>
        <v>.</v>
      </c>
      <c r="I81" s="31" t="str">
        <f t="shared" si="9"/>
        <v>.</v>
      </c>
      <c r="J81" s="669"/>
      <c r="K81" s="672" t="str">
        <f t="shared" si="10"/>
        <v>.</v>
      </c>
      <c r="L81" s="672" t="str">
        <f t="shared" si="10"/>
        <v>.</v>
      </c>
      <c r="M81" s="672" t="str">
        <f t="shared" si="10"/>
        <v>.</v>
      </c>
      <c r="N81" s="672" t="str">
        <f t="shared" si="10"/>
        <v>.</v>
      </c>
      <c r="O81" s="672" t="str">
        <f t="shared" si="10"/>
        <v>.</v>
      </c>
      <c r="P81" s="672" t="str">
        <f t="shared" si="10"/>
        <v>.</v>
      </c>
      <c r="Q81" s="31" t="str">
        <f t="shared" si="10"/>
        <v>.</v>
      </c>
      <c r="R81" s="669"/>
      <c r="S81" s="672" t="str">
        <f t="shared" si="11"/>
        <v>.</v>
      </c>
      <c r="T81" s="672" t="str">
        <f t="shared" si="11"/>
        <v>.</v>
      </c>
      <c r="U81" s="672" t="str">
        <f t="shared" si="11"/>
        <v>.</v>
      </c>
      <c r="V81" s="672" t="str">
        <f t="shared" si="11"/>
        <v>.</v>
      </c>
      <c r="W81" s="672" t="str">
        <f t="shared" si="11"/>
        <v>.</v>
      </c>
      <c r="X81" s="672" t="str">
        <f t="shared" si="11"/>
        <v>.</v>
      </c>
      <c r="Y81" s="264" t="str">
        <f t="shared" si="11"/>
        <v>.</v>
      </c>
      <c r="Z81" s="306"/>
      <c r="AA81" s="21"/>
      <c r="AD81" s="21"/>
      <c r="AG81" s="21"/>
      <c r="AJ81" s="21"/>
      <c r="AK81" s="44"/>
      <c r="AL81" s="44"/>
      <c r="AM81" s="44"/>
      <c r="AN81" s="44"/>
      <c r="AO81" s="44"/>
      <c r="AP81" s="44"/>
      <c r="AQ81" s="44"/>
      <c r="AR81" s="44"/>
      <c r="AS81" s="44"/>
      <c r="AT81" s="44"/>
      <c r="AU81" s="44"/>
      <c r="AV81" s="44"/>
      <c r="AW81" s="471"/>
      <c r="AX81" s="471"/>
      <c r="AY81" s="471"/>
      <c r="AZ81" s="471"/>
    </row>
    <row r="82" spans="1:52" ht="15" customHeight="1" x14ac:dyDescent="0.2">
      <c r="A82" s="823"/>
      <c r="B82" s="47" t="s">
        <v>309</v>
      </c>
      <c r="C82" s="672" t="str">
        <f t="shared" si="9"/>
        <v>.</v>
      </c>
      <c r="D82" s="672" t="str">
        <f t="shared" si="9"/>
        <v>.</v>
      </c>
      <c r="E82" s="672" t="str">
        <f t="shared" si="9"/>
        <v>.</v>
      </c>
      <c r="F82" s="672" t="str">
        <f t="shared" si="9"/>
        <v>.</v>
      </c>
      <c r="G82" s="672" t="str">
        <f t="shared" si="9"/>
        <v>.</v>
      </c>
      <c r="H82" s="672" t="str">
        <f t="shared" si="9"/>
        <v>.</v>
      </c>
      <c r="I82" s="31" t="str">
        <f t="shared" si="9"/>
        <v>.</v>
      </c>
      <c r="J82" s="669"/>
      <c r="K82" s="672" t="str">
        <f t="shared" si="10"/>
        <v>.</v>
      </c>
      <c r="L82" s="672" t="str">
        <f t="shared" si="10"/>
        <v>.</v>
      </c>
      <c r="M82" s="672" t="str">
        <f t="shared" si="10"/>
        <v>.</v>
      </c>
      <c r="N82" s="672" t="str">
        <f t="shared" si="10"/>
        <v>.</v>
      </c>
      <c r="O82" s="672" t="str">
        <f t="shared" si="10"/>
        <v>.</v>
      </c>
      <c r="P82" s="672" t="str">
        <f t="shared" si="10"/>
        <v>.</v>
      </c>
      <c r="Q82" s="31" t="str">
        <f t="shared" si="10"/>
        <v>.</v>
      </c>
      <c r="R82" s="669"/>
      <c r="S82" s="672" t="str">
        <f t="shared" si="11"/>
        <v>.</v>
      </c>
      <c r="T82" s="672" t="str">
        <f t="shared" si="11"/>
        <v>.</v>
      </c>
      <c r="U82" s="672" t="str">
        <f t="shared" si="11"/>
        <v>.</v>
      </c>
      <c r="V82" s="672" t="str">
        <f t="shared" si="11"/>
        <v>.</v>
      </c>
      <c r="W82" s="672" t="str">
        <f t="shared" si="11"/>
        <v>.</v>
      </c>
      <c r="X82" s="672" t="str">
        <f t="shared" si="11"/>
        <v>.</v>
      </c>
      <c r="Y82" s="264" t="str">
        <f t="shared" si="11"/>
        <v>.</v>
      </c>
      <c r="Z82" s="306"/>
      <c r="AA82" s="21"/>
      <c r="AD82" s="21"/>
      <c r="AG82" s="21"/>
      <c r="AJ82" s="21"/>
      <c r="AK82" s="44"/>
      <c r="AL82" s="44"/>
      <c r="AM82" s="44"/>
      <c r="AN82" s="44"/>
      <c r="AO82" s="44"/>
      <c r="AP82" s="44"/>
      <c r="AQ82" s="44"/>
      <c r="AR82" s="44"/>
      <c r="AS82" s="44"/>
      <c r="AT82" s="44"/>
      <c r="AU82" s="44"/>
      <c r="AV82" s="44"/>
      <c r="AW82" s="471"/>
      <c r="AX82" s="471"/>
      <c r="AY82" s="471"/>
      <c r="AZ82" s="471"/>
    </row>
    <row r="83" spans="1:52" ht="15" customHeight="1" x14ac:dyDescent="0.2">
      <c r="A83" s="823"/>
      <c r="B83" s="822" t="s">
        <v>41</v>
      </c>
      <c r="C83" s="672">
        <f t="shared" si="9"/>
        <v>11.989459815546773</v>
      </c>
      <c r="D83" s="672">
        <f t="shared" si="9"/>
        <v>33.772507685551162</v>
      </c>
      <c r="E83" s="672">
        <f t="shared" si="9"/>
        <v>13.746157224418093</v>
      </c>
      <c r="F83" s="672">
        <f t="shared" si="9"/>
        <v>32.542819499341242</v>
      </c>
      <c r="G83" s="672">
        <f t="shared" si="9"/>
        <v>2.0202020202020203</v>
      </c>
      <c r="H83" s="672">
        <f t="shared" si="9"/>
        <v>5.928853754940711</v>
      </c>
      <c r="I83" s="31">
        <f t="shared" si="9"/>
        <v>100</v>
      </c>
      <c r="J83" s="669"/>
      <c r="K83" s="672">
        <f t="shared" si="10"/>
        <v>7.1284465366509746</v>
      </c>
      <c r="L83" s="672">
        <f t="shared" si="10"/>
        <v>55.817081371889707</v>
      </c>
      <c r="M83" s="672">
        <f t="shared" si="10"/>
        <v>3.0934767989240082</v>
      </c>
      <c r="N83" s="672">
        <f t="shared" si="10"/>
        <v>21.72158708809684</v>
      </c>
      <c r="O83" s="672">
        <f t="shared" si="10"/>
        <v>2.6227303295225286</v>
      </c>
      <c r="P83" s="672">
        <f t="shared" si="10"/>
        <v>9.6166778749159381</v>
      </c>
      <c r="Q83" s="31">
        <f t="shared" si="10"/>
        <v>100</v>
      </c>
      <c r="R83" s="669"/>
      <c r="S83" s="672">
        <f t="shared" si="11"/>
        <v>10.069075451647185</v>
      </c>
      <c r="T83" s="672">
        <f t="shared" si="11"/>
        <v>42.481402763018068</v>
      </c>
      <c r="U83" s="672">
        <f t="shared" si="11"/>
        <v>9.5377258235919236</v>
      </c>
      <c r="V83" s="672">
        <f t="shared" si="11"/>
        <v>28.26780021253985</v>
      </c>
      <c r="W83" s="672">
        <f t="shared" si="11"/>
        <v>2.2582359192348562</v>
      </c>
      <c r="X83" s="672">
        <f t="shared" si="11"/>
        <v>7.3857598299681193</v>
      </c>
      <c r="Y83" s="264">
        <f t="shared" si="11"/>
        <v>100</v>
      </c>
      <c r="Z83" s="306"/>
      <c r="AA83" s="21"/>
      <c r="AD83" s="21"/>
      <c r="AG83" s="21"/>
      <c r="AJ83" s="21"/>
      <c r="AK83" s="44"/>
      <c r="AL83" s="44"/>
      <c r="AM83" s="44"/>
      <c r="AN83" s="44"/>
      <c r="AO83" s="44"/>
      <c r="AP83" s="44"/>
      <c r="AQ83" s="44"/>
      <c r="AR83" s="44"/>
      <c r="AS83" s="44"/>
      <c r="AT83" s="44"/>
      <c r="AU83" s="44"/>
      <c r="AV83" s="44"/>
      <c r="AW83" s="471"/>
      <c r="AX83" s="471"/>
      <c r="AY83" s="471"/>
      <c r="AZ83" s="471"/>
    </row>
    <row r="84" spans="1:52" ht="15" customHeight="1" x14ac:dyDescent="0.2">
      <c r="A84" s="823"/>
      <c r="B84" s="822" t="s">
        <v>42</v>
      </c>
      <c r="C84" s="672">
        <f t="shared" ref="C84:I93" si="12">IFERROR(((C36/$I36)*100),".")</f>
        <v>6.4367423595697453</v>
      </c>
      <c r="D84" s="672">
        <f t="shared" si="12"/>
        <v>24.551818337032611</v>
      </c>
      <c r="E84" s="672" t="str">
        <f t="shared" si="12"/>
        <v>.</v>
      </c>
      <c r="F84" s="672">
        <f t="shared" si="12"/>
        <v>64.982072733481303</v>
      </c>
      <c r="G84" s="672" t="str">
        <f t="shared" si="12"/>
        <v>.</v>
      </c>
      <c r="H84" s="672">
        <f t="shared" si="12"/>
        <v>4.0293665699163395</v>
      </c>
      <c r="I84" s="31">
        <f t="shared" si="12"/>
        <v>100</v>
      </c>
      <c r="J84" s="669"/>
      <c r="K84" s="672">
        <f t="shared" ref="K84:Q93" si="13">IFERROR(((K36/$Q36)*100),".")</f>
        <v>4.0985393503379122</v>
      </c>
      <c r="L84" s="672">
        <f t="shared" si="13"/>
        <v>41.486810551558747</v>
      </c>
      <c r="M84" s="672" t="str">
        <f t="shared" si="13"/>
        <v>.</v>
      </c>
      <c r="N84" s="672">
        <f t="shared" si="13"/>
        <v>49.247874427730544</v>
      </c>
      <c r="O84" s="672" t="str">
        <f t="shared" si="13"/>
        <v>.</v>
      </c>
      <c r="P84" s="672">
        <f t="shared" si="13"/>
        <v>5.1667756703727923</v>
      </c>
      <c r="Q84" s="31">
        <f t="shared" si="13"/>
        <v>100</v>
      </c>
      <c r="R84" s="669"/>
      <c r="S84" s="672">
        <f t="shared" ref="S84:Y93" si="14">IFERROR(((S36/$Y36)*100),".")</f>
        <v>5.4098046725392566</v>
      </c>
      <c r="T84" s="672">
        <f t="shared" si="14"/>
        <v>31.989659134431253</v>
      </c>
      <c r="U84" s="672" t="str">
        <f t="shared" si="14"/>
        <v>.</v>
      </c>
      <c r="V84" s="672">
        <f t="shared" si="14"/>
        <v>58.071620068939097</v>
      </c>
      <c r="W84" s="672" t="str">
        <f t="shared" si="14"/>
        <v>.</v>
      </c>
      <c r="X84" s="672">
        <f t="shared" si="14"/>
        <v>4.5289161240903866</v>
      </c>
      <c r="Y84" s="264">
        <f t="shared" si="14"/>
        <v>100</v>
      </c>
      <c r="Z84" s="306"/>
      <c r="AA84" s="21"/>
      <c r="AD84" s="21"/>
      <c r="AG84" s="21"/>
      <c r="AJ84" s="21"/>
      <c r="AK84" s="44"/>
      <c r="AL84" s="44"/>
      <c r="AM84" s="44"/>
      <c r="AN84" s="44"/>
      <c r="AO84" s="44"/>
      <c r="AP84" s="44"/>
      <c r="AQ84" s="44"/>
      <c r="AR84" s="44"/>
      <c r="AS84" s="44"/>
      <c r="AT84" s="44"/>
      <c r="AU84" s="44"/>
      <c r="AV84" s="44"/>
      <c r="AW84" s="471"/>
      <c r="AX84" s="471"/>
      <c r="AY84" s="471"/>
      <c r="AZ84" s="471"/>
    </row>
    <row r="85" spans="1:52" ht="15" customHeight="1" x14ac:dyDescent="0.2">
      <c r="A85" s="823"/>
      <c r="B85" s="822" t="s">
        <v>43</v>
      </c>
      <c r="C85" s="672">
        <f t="shared" si="12"/>
        <v>18.927613941018766</v>
      </c>
      <c r="D85" s="672">
        <f t="shared" si="12"/>
        <v>35.817694369973189</v>
      </c>
      <c r="E85" s="672">
        <f t="shared" si="12"/>
        <v>10.884718498659518</v>
      </c>
      <c r="F85" s="672">
        <f t="shared" si="12"/>
        <v>23.914209115281501</v>
      </c>
      <c r="G85" s="672">
        <f t="shared" si="12"/>
        <v>3.7533512064343162</v>
      </c>
      <c r="H85" s="672">
        <f t="shared" si="12"/>
        <v>6.7024128686327078</v>
      </c>
      <c r="I85" s="31">
        <f t="shared" si="12"/>
        <v>100</v>
      </c>
      <c r="J85" s="669"/>
      <c r="K85" s="672">
        <f t="shared" si="13"/>
        <v>12.678936605316974</v>
      </c>
      <c r="L85" s="672">
        <f t="shared" si="13"/>
        <v>50.204498977505111</v>
      </c>
      <c r="M85" s="672">
        <f t="shared" si="13"/>
        <v>4.294478527607362</v>
      </c>
      <c r="N85" s="672">
        <f t="shared" si="13"/>
        <v>13.292433537832309</v>
      </c>
      <c r="O85" s="672">
        <f t="shared" si="13"/>
        <v>4.3967280163599183</v>
      </c>
      <c r="P85" s="672">
        <f t="shared" si="13"/>
        <v>15.132924335378323</v>
      </c>
      <c r="Q85" s="31">
        <f t="shared" si="13"/>
        <v>100</v>
      </c>
      <c r="R85" s="669"/>
      <c r="S85" s="672">
        <f t="shared" si="14"/>
        <v>16.778051354203306</v>
      </c>
      <c r="T85" s="672">
        <f t="shared" si="14"/>
        <v>40.76679563841013</v>
      </c>
      <c r="U85" s="672">
        <f t="shared" si="14"/>
        <v>8.6176574041505454</v>
      </c>
      <c r="V85" s="672">
        <f t="shared" si="14"/>
        <v>20.2602884277172</v>
      </c>
      <c r="W85" s="672">
        <f t="shared" si="14"/>
        <v>3.9746746394653529</v>
      </c>
      <c r="X85" s="672">
        <f t="shared" si="14"/>
        <v>9.6025325360534648</v>
      </c>
      <c r="Y85" s="264">
        <f t="shared" si="14"/>
        <v>100</v>
      </c>
      <c r="Z85" s="306"/>
      <c r="AA85" s="21"/>
      <c r="AD85" s="21"/>
      <c r="AG85" s="21"/>
      <c r="AJ85" s="21"/>
      <c r="AK85" s="44"/>
      <c r="AL85" s="44"/>
      <c r="AM85" s="44"/>
      <c r="AN85" s="44"/>
      <c r="AO85" s="44"/>
      <c r="AP85" s="44"/>
      <c r="AQ85" s="44"/>
      <c r="AR85" s="44"/>
      <c r="AS85" s="44"/>
      <c r="AT85" s="44"/>
      <c r="AU85" s="44"/>
      <c r="AV85" s="44"/>
      <c r="AW85" s="471"/>
      <c r="AX85" s="471"/>
      <c r="AY85" s="471"/>
      <c r="AZ85" s="471"/>
    </row>
    <row r="86" spans="1:52" ht="15" customHeight="1" x14ac:dyDescent="0.2">
      <c r="A86" s="823"/>
      <c r="B86" s="822" t="s">
        <v>310</v>
      </c>
      <c r="C86" s="672" t="str">
        <f t="shared" si="12"/>
        <v>.</v>
      </c>
      <c r="D86" s="672" t="str">
        <f t="shared" si="12"/>
        <v>.</v>
      </c>
      <c r="E86" s="672" t="str">
        <f t="shared" si="12"/>
        <v>.</v>
      </c>
      <c r="F86" s="672" t="str">
        <f t="shared" si="12"/>
        <v>.</v>
      </c>
      <c r="G86" s="672" t="str">
        <f t="shared" si="12"/>
        <v>.</v>
      </c>
      <c r="H86" s="672" t="str">
        <f t="shared" si="12"/>
        <v>.</v>
      </c>
      <c r="I86" s="31" t="str">
        <f t="shared" si="12"/>
        <v>.</v>
      </c>
      <c r="J86" s="669"/>
      <c r="K86" s="672" t="str">
        <f t="shared" si="13"/>
        <v>.</v>
      </c>
      <c r="L86" s="672" t="str">
        <f t="shared" si="13"/>
        <v>.</v>
      </c>
      <c r="M86" s="672" t="str">
        <f t="shared" si="13"/>
        <v>.</v>
      </c>
      <c r="N86" s="672" t="str">
        <f t="shared" si="13"/>
        <v>.</v>
      </c>
      <c r="O86" s="672" t="str">
        <f t="shared" si="13"/>
        <v>.</v>
      </c>
      <c r="P86" s="672" t="str">
        <f t="shared" si="13"/>
        <v>.</v>
      </c>
      <c r="Q86" s="31" t="str">
        <f t="shared" si="13"/>
        <v>.</v>
      </c>
      <c r="R86" s="669"/>
      <c r="S86" s="672" t="str">
        <f t="shared" si="14"/>
        <v>.</v>
      </c>
      <c r="T86" s="672" t="str">
        <f t="shared" si="14"/>
        <v>.</v>
      </c>
      <c r="U86" s="672" t="str">
        <f t="shared" si="14"/>
        <v>.</v>
      </c>
      <c r="V86" s="672" t="str">
        <f t="shared" si="14"/>
        <v>.</v>
      </c>
      <c r="W86" s="672" t="str">
        <f t="shared" si="14"/>
        <v>.</v>
      </c>
      <c r="X86" s="672" t="str">
        <f t="shared" si="14"/>
        <v>.</v>
      </c>
      <c r="Y86" s="264" t="str">
        <f t="shared" si="14"/>
        <v>.</v>
      </c>
      <c r="Z86" s="306"/>
      <c r="AA86" s="21"/>
      <c r="AD86" s="21"/>
      <c r="AG86" s="21"/>
      <c r="AJ86" s="21"/>
      <c r="AK86" s="44"/>
      <c r="AL86" s="44"/>
      <c r="AM86" s="44"/>
      <c r="AN86" s="44"/>
      <c r="AO86" s="44"/>
      <c r="AP86" s="44"/>
      <c r="AQ86" s="44"/>
      <c r="AR86" s="44"/>
      <c r="AS86" s="44"/>
      <c r="AT86" s="44"/>
      <c r="AU86" s="44"/>
      <c r="AV86" s="44"/>
      <c r="AW86" s="471"/>
      <c r="AX86" s="471"/>
      <c r="AY86" s="471"/>
      <c r="AZ86" s="471"/>
    </row>
    <row r="87" spans="1:52" ht="15" customHeight="1" x14ac:dyDescent="0.2">
      <c r="A87" s="823"/>
      <c r="B87" s="822" t="s">
        <v>75</v>
      </c>
      <c r="C87" s="672" t="str">
        <f t="shared" si="12"/>
        <v>.</v>
      </c>
      <c r="D87" s="672" t="str">
        <f t="shared" si="12"/>
        <v>.</v>
      </c>
      <c r="E87" s="672" t="str">
        <f t="shared" si="12"/>
        <v>.</v>
      </c>
      <c r="F87" s="672" t="str">
        <f t="shared" si="12"/>
        <v>.</v>
      </c>
      <c r="G87" s="672" t="str">
        <f t="shared" si="12"/>
        <v>.</v>
      </c>
      <c r="H87" s="672" t="str">
        <f t="shared" si="12"/>
        <v>.</v>
      </c>
      <c r="I87" s="31" t="str">
        <f t="shared" si="12"/>
        <v>.</v>
      </c>
      <c r="J87" s="669"/>
      <c r="K87" s="672" t="str">
        <f t="shared" si="13"/>
        <v>.</v>
      </c>
      <c r="L87" s="672" t="str">
        <f t="shared" si="13"/>
        <v>.</v>
      </c>
      <c r="M87" s="672" t="str">
        <f t="shared" si="13"/>
        <v>.</v>
      </c>
      <c r="N87" s="672" t="str">
        <f t="shared" si="13"/>
        <v>.</v>
      </c>
      <c r="O87" s="672" t="str">
        <f t="shared" si="13"/>
        <v>.</v>
      </c>
      <c r="P87" s="672" t="str">
        <f t="shared" si="13"/>
        <v>.</v>
      </c>
      <c r="Q87" s="31" t="str">
        <f t="shared" si="13"/>
        <v>.</v>
      </c>
      <c r="R87" s="669"/>
      <c r="S87" s="672" t="str">
        <f t="shared" si="14"/>
        <v>.</v>
      </c>
      <c r="T87" s="672" t="str">
        <f t="shared" si="14"/>
        <v>.</v>
      </c>
      <c r="U87" s="672" t="str">
        <f t="shared" si="14"/>
        <v>.</v>
      </c>
      <c r="V87" s="672" t="str">
        <f t="shared" si="14"/>
        <v>.</v>
      </c>
      <c r="W87" s="672" t="str">
        <f t="shared" si="14"/>
        <v>.</v>
      </c>
      <c r="X87" s="672" t="str">
        <f t="shared" si="14"/>
        <v>.</v>
      </c>
      <c r="Y87" s="264" t="str">
        <f t="shared" si="14"/>
        <v>.</v>
      </c>
      <c r="Z87" s="306"/>
      <c r="AA87" s="21"/>
      <c r="AB87" s="960"/>
      <c r="AC87" s="960"/>
      <c r="AD87" s="21"/>
      <c r="AE87" s="960"/>
      <c r="AF87" s="960"/>
      <c r="AG87" s="21"/>
      <c r="AH87" s="960"/>
      <c r="AI87" s="960"/>
      <c r="AJ87" s="21"/>
      <c r="AK87" s="44"/>
      <c r="AL87" s="44"/>
      <c r="AM87" s="44"/>
      <c r="AN87" s="44"/>
      <c r="AO87" s="44"/>
      <c r="AP87" s="44"/>
      <c r="AQ87" s="44"/>
      <c r="AR87" s="44"/>
      <c r="AS87" s="44"/>
      <c r="AT87" s="44"/>
      <c r="AU87" s="44"/>
      <c r="AV87" s="44"/>
      <c r="AW87" s="471"/>
      <c r="AX87" s="471"/>
      <c r="AY87" s="471"/>
      <c r="AZ87" s="471"/>
    </row>
    <row r="88" spans="1:52" ht="15" customHeight="1" x14ac:dyDescent="0.2">
      <c r="A88" s="823"/>
      <c r="B88" s="822" t="s">
        <v>46</v>
      </c>
      <c r="C88" s="672">
        <f t="shared" si="12"/>
        <v>12.301587301587301</v>
      </c>
      <c r="D88" s="672">
        <f t="shared" si="12"/>
        <v>25.158730158730158</v>
      </c>
      <c r="E88" s="672">
        <f t="shared" si="12"/>
        <v>16.111111111111111</v>
      </c>
      <c r="F88" s="672">
        <f t="shared" si="12"/>
        <v>40.277777777777779</v>
      </c>
      <c r="G88" s="672">
        <f t="shared" si="12"/>
        <v>1.5079365079365079</v>
      </c>
      <c r="H88" s="672">
        <f t="shared" si="12"/>
        <v>4.6428571428571432</v>
      </c>
      <c r="I88" s="31">
        <f t="shared" si="12"/>
        <v>100</v>
      </c>
      <c r="J88" s="669"/>
      <c r="K88" s="672">
        <f t="shared" si="13"/>
        <v>8.7597571552471809</v>
      </c>
      <c r="L88" s="672">
        <f t="shared" si="13"/>
        <v>49.60971379011275</v>
      </c>
      <c r="M88" s="672">
        <f t="shared" si="13"/>
        <v>1.5611448395490026</v>
      </c>
      <c r="N88" s="672">
        <f t="shared" si="13"/>
        <v>25.932350390286206</v>
      </c>
      <c r="O88" s="672">
        <f t="shared" si="13"/>
        <v>3.0355594102341716</v>
      </c>
      <c r="P88" s="672">
        <f t="shared" si="13"/>
        <v>11.101474414570685</v>
      </c>
      <c r="Q88" s="31">
        <f t="shared" si="13"/>
        <v>100</v>
      </c>
      <c r="R88" s="669"/>
      <c r="S88" s="672">
        <f t="shared" si="14"/>
        <v>11.189763136400762</v>
      </c>
      <c r="T88" s="672">
        <f t="shared" si="14"/>
        <v>32.834195480533623</v>
      </c>
      <c r="U88" s="672">
        <f t="shared" si="14"/>
        <v>11.543697250204191</v>
      </c>
      <c r="V88" s="672">
        <f t="shared" si="14"/>
        <v>35.774571195208274</v>
      </c>
      <c r="W88" s="672">
        <f t="shared" si="14"/>
        <v>1.9874761775115708</v>
      </c>
      <c r="X88" s="672">
        <f t="shared" si="14"/>
        <v>6.6702967601415741</v>
      </c>
      <c r="Y88" s="264">
        <f t="shared" si="14"/>
        <v>100</v>
      </c>
      <c r="Z88" s="306"/>
      <c r="AA88" s="21"/>
      <c r="AD88" s="21"/>
      <c r="AG88" s="21"/>
      <c r="AJ88" s="21"/>
      <c r="AK88" s="44"/>
      <c r="AL88" s="44"/>
      <c r="AM88" s="44"/>
      <c r="AN88" s="44"/>
      <c r="AO88" s="44"/>
      <c r="AP88" s="44"/>
      <c r="AQ88" s="44"/>
      <c r="AR88" s="44"/>
      <c r="AS88" s="44"/>
      <c r="AT88" s="44"/>
      <c r="AU88" s="44"/>
      <c r="AV88" s="44"/>
      <c r="AW88" s="471"/>
      <c r="AX88" s="471"/>
      <c r="AY88" s="471"/>
      <c r="AZ88" s="471"/>
    </row>
    <row r="89" spans="1:52" ht="15" customHeight="1" x14ac:dyDescent="0.2">
      <c r="A89" s="823"/>
      <c r="B89" s="822" t="s">
        <v>47</v>
      </c>
      <c r="C89" s="672">
        <f t="shared" si="12"/>
        <v>13.561320754716983</v>
      </c>
      <c r="D89" s="672">
        <f t="shared" si="12"/>
        <v>34.040880503144656</v>
      </c>
      <c r="E89" s="672">
        <f t="shared" si="12"/>
        <v>12.657232704402515</v>
      </c>
      <c r="F89" s="672">
        <f t="shared" si="12"/>
        <v>32.861635220125784</v>
      </c>
      <c r="G89" s="672">
        <f t="shared" si="12"/>
        <v>2.2405660377358489</v>
      </c>
      <c r="H89" s="672">
        <f t="shared" si="12"/>
        <v>4.6383647798742134</v>
      </c>
      <c r="I89" s="31">
        <f t="shared" si="12"/>
        <v>100</v>
      </c>
      <c r="J89" s="669"/>
      <c r="K89" s="672">
        <f t="shared" si="13"/>
        <v>10.74074074074074</v>
      </c>
      <c r="L89" s="672">
        <f t="shared" si="13"/>
        <v>52.037037037037038</v>
      </c>
      <c r="M89" s="672">
        <f t="shared" si="13"/>
        <v>1.574074074074074</v>
      </c>
      <c r="N89" s="672">
        <f t="shared" si="13"/>
        <v>23.24074074074074</v>
      </c>
      <c r="O89" s="672">
        <f t="shared" si="13"/>
        <v>2.8703703703703702</v>
      </c>
      <c r="P89" s="672">
        <f t="shared" si="13"/>
        <v>9.5370370370370363</v>
      </c>
      <c r="Q89" s="31">
        <f t="shared" si="13"/>
        <v>100</v>
      </c>
      <c r="R89" s="669"/>
      <c r="S89" s="672">
        <f t="shared" si="14"/>
        <v>12.720750551876382</v>
      </c>
      <c r="T89" s="672">
        <f t="shared" si="14"/>
        <v>39.403973509933778</v>
      </c>
      <c r="U89" s="672">
        <f t="shared" si="14"/>
        <v>9.35430463576159</v>
      </c>
      <c r="V89" s="672">
        <f t="shared" si="14"/>
        <v>29.994481236203089</v>
      </c>
      <c r="W89" s="672">
        <f t="shared" si="14"/>
        <v>2.4282560706401766</v>
      </c>
      <c r="X89" s="672">
        <f t="shared" si="14"/>
        <v>6.0982339955849891</v>
      </c>
      <c r="Y89" s="264">
        <f t="shared" si="14"/>
        <v>100</v>
      </c>
      <c r="Z89" s="306"/>
      <c r="AA89" s="21"/>
      <c r="AD89" s="21"/>
      <c r="AG89" s="21"/>
      <c r="AJ89" s="21"/>
      <c r="AK89" s="44"/>
      <c r="AL89" s="44"/>
      <c r="AM89" s="44"/>
      <c r="AN89" s="44"/>
      <c r="AO89" s="44"/>
      <c r="AP89" s="44"/>
      <c r="AQ89" s="44"/>
      <c r="AR89" s="44"/>
      <c r="AS89" s="44"/>
      <c r="AT89" s="44"/>
      <c r="AU89" s="44"/>
      <c r="AV89" s="44"/>
      <c r="AW89" s="471"/>
      <c r="AX89" s="471"/>
      <c r="AY89" s="471"/>
      <c r="AZ89" s="471"/>
    </row>
    <row r="90" spans="1:52" ht="15" customHeight="1" x14ac:dyDescent="0.2">
      <c r="A90" s="823"/>
      <c r="B90" s="822" t="s">
        <v>325</v>
      </c>
      <c r="C90" s="672" t="str">
        <f t="shared" si="12"/>
        <v>.</v>
      </c>
      <c r="D90" s="672" t="str">
        <f t="shared" si="12"/>
        <v>.</v>
      </c>
      <c r="E90" s="672" t="str">
        <f t="shared" si="12"/>
        <v>.</v>
      </c>
      <c r="F90" s="672" t="str">
        <f t="shared" si="12"/>
        <v>.</v>
      </c>
      <c r="G90" s="672" t="str">
        <f t="shared" si="12"/>
        <v>.</v>
      </c>
      <c r="H90" s="672" t="str">
        <f t="shared" si="12"/>
        <v>.</v>
      </c>
      <c r="I90" s="31" t="str">
        <f t="shared" si="12"/>
        <v>.</v>
      </c>
      <c r="J90" s="669"/>
      <c r="K90" s="672" t="str">
        <f t="shared" si="13"/>
        <v>.</v>
      </c>
      <c r="L90" s="672" t="str">
        <f t="shared" si="13"/>
        <v>.</v>
      </c>
      <c r="M90" s="672" t="str">
        <f t="shared" si="13"/>
        <v>.</v>
      </c>
      <c r="N90" s="672" t="str">
        <f t="shared" si="13"/>
        <v>.</v>
      </c>
      <c r="O90" s="672" t="str">
        <f t="shared" si="13"/>
        <v>.</v>
      </c>
      <c r="P90" s="672" t="str">
        <f t="shared" si="13"/>
        <v>.</v>
      </c>
      <c r="Q90" s="31" t="str">
        <f t="shared" si="13"/>
        <v>.</v>
      </c>
      <c r="R90" s="669"/>
      <c r="S90" s="672" t="str">
        <f t="shared" si="14"/>
        <v>.</v>
      </c>
      <c r="T90" s="672" t="str">
        <f t="shared" si="14"/>
        <v>.</v>
      </c>
      <c r="U90" s="672" t="str">
        <f t="shared" si="14"/>
        <v>.</v>
      </c>
      <c r="V90" s="672" t="str">
        <f t="shared" si="14"/>
        <v>.</v>
      </c>
      <c r="W90" s="672" t="str">
        <f t="shared" si="14"/>
        <v>.</v>
      </c>
      <c r="X90" s="672" t="str">
        <f t="shared" si="14"/>
        <v>.</v>
      </c>
      <c r="Y90" s="264" t="str">
        <f t="shared" si="14"/>
        <v>.</v>
      </c>
      <c r="Z90" s="306"/>
      <c r="AA90" s="21"/>
      <c r="AD90" s="21"/>
      <c r="AG90" s="21"/>
      <c r="AJ90" s="21"/>
      <c r="AK90" s="44"/>
      <c r="AL90" s="44"/>
      <c r="AM90" s="44"/>
      <c r="AN90" s="44"/>
      <c r="AO90" s="44"/>
      <c r="AP90" s="44"/>
      <c r="AQ90" s="44"/>
      <c r="AR90" s="44"/>
      <c r="AS90" s="44"/>
      <c r="AT90" s="44"/>
      <c r="AU90" s="44"/>
      <c r="AV90" s="44"/>
      <c r="AW90" s="471"/>
      <c r="AX90" s="471"/>
      <c r="AY90" s="471"/>
      <c r="AZ90" s="471"/>
    </row>
    <row r="91" spans="1:52" ht="15" customHeight="1" x14ac:dyDescent="0.2">
      <c r="A91" s="823"/>
      <c r="B91" s="822" t="s">
        <v>311</v>
      </c>
      <c r="C91" s="672" t="str">
        <f t="shared" si="12"/>
        <v>.</v>
      </c>
      <c r="D91" s="672" t="str">
        <f t="shared" si="12"/>
        <v>.</v>
      </c>
      <c r="E91" s="672" t="str">
        <f t="shared" si="12"/>
        <v>.</v>
      </c>
      <c r="F91" s="672" t="str">
        <f t="shared" si="12"/>
        <v>.</v>
      </c>
      <c r="G91" s="672" t="str">
        <f t="shared" si="12"/>
        <v>.</v>
      </c>
      <c r="H91" s="672" t="str">
        <f t="shared" si="12"/>
        <v>.</v>
      </c>
      <c r="I91" s="31" t="str">
        <f t="shared" si="12"/>
        <v>.</v>
      </c>
      <c r="J91" s="669"/>
      <c r="K91" s="672" t="str">
        <f t="shared" si="13"/>
        <v>.</v>
      </c>
      <c r="L91" s="672" t="str">
        <f t="shared" si="13"/>
        <v>.</v>
      </c>
      <c r="M91" s="672" t="str">
        <f t="shared" si="13"/>
        <v>.</v>
      </c>
      <c r="N91" s="672" t="str">
        <f t="shared" si="13"/>
        <v>.</v>
      </c>
      <c r="O91" s="672" t="str">
        <f t="shared" si="13"/>
        <v>.</v>
      </c>
      <c r="P91" s="672" t="str">
        <f t="shared" si="13"/>
        <v>.</v>
      </c>
      <c r="Q91" s="31" t="str">
        <f t="shared" si="13"/>
        <v>.</v>
      </c>
      <c r="R91" s="669"/>
      <c r="S91" s="672" t="str">
        <f t="shared" si="14"/>
        <v>.</v>
      </c>
      <c r="T91" s="672" t="str">
        <f t="shared" si="14"/>
        <v>.</v>
      </c>
      <c r="U91" s="672" t="str">
        <f t="shared" si="14"/>
        <v>.</v>
      </c>
      <c r="V91" s="672" t="str">
        <f t="shared" si="14"/>
        <v>.</v>
      </c>
      <c r="W91" s="672" t="str">
        <f t="shared" si="14"/>
        <v>.</v>
      </c>
      <c r="X91" s="672" t="str">
        <f t="shared" si="14"/>
        <v>.</v>
      </c>
      <c r="Y91" s="264" t="str">
        <f t="shared" si="14"/>
        <v>.</v>
      </c>
      <c r="Z91" s="306"/>
      <c r="AA91" s="21"/>
      <c r="AD91" s="21"/>
      <c r="AG91" s="21"/>
      <c r="AJ91" s="21"/>
      <c r="AK91" s="44"/>
      <c r="AL91" s="44"/>
      <c r="AM91" s="44"/>
      <c r="AN91" s="44"/>
      <c r="AO91" s="44"/>
      <c r="AP91" s="44"/>
      <c r="AQ91" s="44"/>
      <c r="AR91" s="44"/>
      <c r="AS91" s="44"/>
      <c r="AT91" s="44"/>
      <c r="AU91" s="44"/>
      <c r="AV91" s="44"/>
      <c r="AW91" s="471"/>
      <c r="AX91" s="471"/>
      <c r="AY91" s="471"/>
      <c r="AZ91" s="471"/>
    </row>
    <row r="92" spans="1:52" ht="15" customHeight="1" x14ac:dyDescent="0.2">
      <c r="A92" s="823"/>
      <c r="B92" s="822" t="s">
        <v>312</v>
      </c>
      <c r="C92" s="672" t="str">
        <f t="shared" si="12"/>
        <v>.</v>
      </c>
      <c r="D92" s="672" t="str">
        <f t="shared" si="12"/>
        <v>.</v>
      </c>
      <c r="E92" s="672" t="str">
        <f t="shared" si="12"/>
        <v>.</v>
      </c>
      <c r="F92" s="672" t="str">
        <f t="shared" si="12"/>
        <v>.</v>
      </c>
      <c r="G92" s="672" t="str">
        <f t="shared" si="12"/>
        <v>.</v>
      </c>
      <c r="H92" s="672" t="str">
        <f t="shared" si="12"/>
        <v>.</v>
      </c>
      <c r="I92" s="31" t="str">
        <f t="shared" si="12"/>
        <v>.</v>
      </c>
      <c r="J92" s="669"/>
      <c r="K92" s="672" t="str">
        <f t="shared" si="13"/>
        <v>.</v>
      </c>
      <c r="L92" s="672" t="str">
        <f t="shared" si="13"/>
        <v>.</v>
      </c>
      <c r="M92" s="672" t="str">
        <f t="shared" si="13"/>
        <v>.</v>
      </c>
      <c r="N92" s="672" t="str">
        <f t="shared" si="13"/>
        <v>.</v>
      </c>
      <c r="O92" s="672" t="str">
        <f t="shared" si="13"/>
        <v>.</v>
      </c>
      <c r="P92" s="672" t="str">
        <f t="shared" si="13"/>
        <v>.</v>
      </c>
      <c r="Q92" s="31" t="str">
        <f t="shared" si="13"/>
        <v>.</v>
      </c>
      <c r="R92" s="669"/>
      <c r="S92" s="672" t="str">
        <f t="shared" si="14"/>
        <v>.</v>
      </c>
      <c r="T92" s="672" t="str">
        <f t="shared" si="14"/>
        <v>.</v>
      </c>
      <c r="U92" s="672" t="str">
        <f t="shared" si="14"/>
        <v>.</v>
      </c>
      <c r="V92" s="672" t="str">
        <f t="shared" si="14"/>
        <v>.</v>
      </c>
      <c r="W92" s="672" t="str">
        <f t="shared" si="14"/>
        <v>.</v>
      </c>
      <c r="X92" s="672" t="str">
        <f t="shared" si="14"/>
        <v>.</v>
      </c>
      <c r="Y92" s="264" t="str">
        <f t="shared" si="14"/>
        <v>.</v>
      </c>
      <c r="Z92" s="306"/>
      <c r="AA92" s="21"/>
      <c r="AD92" s="21"/>
      <c r="AG92" s="21"/>
      <c r="AJ92" s="21"/>
      <c r="AK92" s="44"/>
      <c r="AL92" s="44"/>
      <c r="AM92" s="44"/>
      <c r="AN92" s="44"/>
      <c r="AO92" s="44"/>
      <c r="AP92" s="44"/>
      <c r="AQ92" s="44"/>
      <c r="AR92" s="44"/>
      <c r="AS92" s="44"/>
      <c r="AT92" s="44"/>
      <c r="AU92" s="44"/>
      <c r="AV92" s="44"/>
      <c r="AW92" s="471"/>
      <c r="AX92" s="471"/>
      <c r="AY92" s="471"/>
      <c r="AZ92" s="471"/>
    </row>
    <row r="93" spans="1:52" ht="15" customHeight="1" x14ac:dyDescent="0.2">
      <c r="A93" s="823"/>
      <c r="B93" s="822" t="s">
        <v>51</v>
      </c>
      <c r="C93" s="672">
        <f t="shared" si="12"/>
        <v>18.140649973361747</v>
      </c>
      <c r="D93" s="672">
        <f t="shared" si="12"/>
        <v>37.080447522642515</v>
      </c>
      <c r="E93" s="672">
        <f t="shared" si="12"/>
        <v>10.175812466702185</v>
      </c>
      <c r="F93" s="672">
        <f t="shared" si="12"/>
        <v>26.931273308470967</v>
      </c>
      <c r="G93" s="672">
        <f t="shared" si="12"/>
        <v>2.717101758124667</v>
      </c>
      <c r="H93" s="672">
        <f t="shared" si="12"/>
        <v>4.9547149706979221</v>
      </c>
      <c r="I93" s="31">
        <f t="shared" si="12"/>
        <v>100</v>
      </c>
      <c r="J93" s="669"/>
      <c r="K93" s="672">
        <f t="shared" si="13"/>
        <v>10.293410293410293</v>
      </c>
      <c r="L93" s="672">
        <f t="shared" si="13"/>
        <v>55.459355459355464</v>
      </c>
      <c r="M93" s="672">
        <f t="shared" si="13"/>
        <v>1.7797017797017798</v>
      </c>
      <c r="N93" s="672">
        <f t="shared" si="13"/>
        <v>19.528619528619529</v>
      </c>
      <c r="O93" s="672">
        <f t="shared" si="13"/>
        <v>3.7037037037037033</v>
      </c>
      <c r="P93" s="672">
        <f t="shared" si="13"/>
        <v>9.2352092352092345</v>
      </c>
      <c r="Q93" s="31">
        <f t="shared" si="13"/>
        <v>100</v>
      </c>
      <c r="R93" s="669"/>
      <c r="S93" s="672">
        <f t="shared" si="14"/>
        <v>15.343733927653009</v>
      </c>
      <c r="T93" s="672">
        <f t="shared" si="14"/>
        <v>43.631064632264696</v>
      </c>
      <c r="U93" s="672">
        <f t="shared" si="14"/>
        <v>7.1832676152923023</v>
      </c>
      <c r="V93" s="672">
        <f t="shared" si="14"/>
        <v>24.292816732384708</v>
      </c>
      <c r="W93" s="672">
        <f t="shared" si="14"/>
        <v>3.0687467855306014</v>
      </c>
      <c r="X93" s="672">
        <f t="shared" si="14"/>
        <v>6.4803703068746792</v>
      </c>
      <c r="Y93" s="264">
        <f t="shared" si="14"/>
        <v>100</v>
      </c>
      <c r="Z93" s="306"/>
      <c r="AA93" s="21"/>
      <c r="AD93" s="21"/>
      <c r="AG93" s="21"/>
      <c r="AJ93" s="21"/>
      <c r="AK93" s="44"/>
      <c r="AL93" s="44"/>
      <c r="AM93" s="44"/>
      <c r="AN93" s="44"/>
      <c r="AO93" s="44"/>
      <c r="AP93" s="44"/>
      <c r="AQ93" s="44"/>
      <c r="AR93" s="44"/>
      <c r="AS93" s="44"/>
      <c r="AT93" s="44"/>
      <c r="AU93" s="44"/>
      <c r="AV93" s="44"/>
      <c r="AW93" s="471"/>
      <c r="AX93" s="471"/>
      <c r="AY93" s="471"/>
      <c r="AZ93" s="471"/>
    </row>
    <row r="94" spans="1:52" ht="15" customHeight="1" x14ac:dyDescent="0.2">
      <c r="A94" s="823"/>
      <c r="B94" s="822" t="s">
        <v>76</v>
      </c>
      <c r="C94" s="672">
        <f t="shared" ref="C94:I97" si="15">IFERROR(((C46/$I46)*100),".")</f>
        <v>16.280012156823016</v>
      </c>
      <c r="D94" s="672">
        <f t="shared" si="15"/>
        <v>21.031303819268565</v>
      </c>
      <c r="E94" s="672">
        <f t="shared" si="15"/>
        <v>13.37250531861007</v>
      </c>
      <c r="F94" s="672">
        <f t="shared" si="15"/>
        <v>41.849863235741061</v>
      </c>
      <c r="G94" s="672">
        <f t="shared" si="15"/>
        <v>1.2764664167764157</v>
      </c>
      <c r="H94" s="672">
        <f t="shared" si="15"/>
        <v>6.1898490527808736</v>
      </c>
      <c r="I94" s="31">
        <f t="shared" si="15"/>
        <v>100</v>
      </c>
      <c r="J94" s="669"/>
      <c r="K94" s="672">
        <f t="shared" ref="K94:Q97" si="16">IFERROR(((K46/$Q46)*100),".")</f>
        <v>12.59693588046151</v>
      </c>
      <c r="L94" s="672">
        <f t="shared" si="16"/>
        <v>42.349158312842825</v>
      </c>
      <c r="M94" s="672">
        <f t="shared" si="16"/>
        <v>2.8749763571023266</v>
      </c>
      <c r="N94" s="672">
        <f t="shared" si="16"/>
        <v>20.522035180631736</v>
      </c>
      <c r="O94" s="672">
        <f t="shared" si="16"/>
        <v>3.3478343105731034</v>
      </c>
      <c r="P94" s="672">
        <f t="shared" si="16"/>
        <v>18.309059958388499</v>
      </c>
      <c r="Q94" s="31">
        <f t="shared" si="16"/>
        <v>100</v>
      </c>
      <c r="R94" s="669"/>
      <c r="S94" s="672">
        <f t="shared" ref="S94:Y97" si="17">IFERROR(((S46/$Y46)*100),".")</f>
        <v>14.995381976514052</v>
      </c>
      <c r="T94" s="672">
        <f t="shared" si="17"/>
        <v>28.466816202665257</v>
      </c>
      <c r="U94" s="672">
        <f t="shared" si="17"/>
        <v>9.7110436733078238</v>
      </c>
      <c r="V94" s="672">
        <f t="shared" si="17"/>
        <v>34.410872146721204</v>
      </c>
      <c r="W94" s="672">
        <f t="shared" si="17"/>
        <v>1.9989444517746404</v>
      </c>
      <c r="X94" s="672">
        <f t="shared" si="17"/>
        <v>10.416941549017022</v>
      </c>
      <c r="Y94" s="264">
        <f t="shared" si="17"/>
        <v>100</v>
      </c>
      <c r="Z94" s="306"/>
      <c r="AA94" s="21"/>
      <c r="AD94" s="21"/>
      <c r="AG94" s="21"/>
      <c r="AJ94" s="21"/>
      <c r="AK94" s="44"/>
      <c r="AL94" s="44"/>
      <c r="AM94" s="44"/>
      <c r="AN94" s="44"/>
      <c r="AO94" s="44"/>
      <c r="AP94" s="44"/>
      <c r="AQ94" s="44"/>
      <c r="AR94" s="44"/>
      <c r="AS94" s="44"/>
      <c r="AT94" s="44"/>
      <c r="AU94" s="44"/>
      <c r="AV94" s="44"/>
      <c r="AW94" s="471"/>
      <c r="AX94" s="471"/>
      <c r="AY94" s="471"/>
      <c r="AZ94" s="471"/>
    </row>
    <row r="95" spans="1:52" ht="15" customHeight="1" x14ac:dyDescent="0.2">
      <c r="A95" s="823"/>
      <c r="B95" s="822" t="s">
        <v>326</v>
      </c>
      <c r="C95" s="672" t="str">
        <f t="shared" si="15"/>
        <v>.</v>
      </c>
      <c r="D95" s="672" t="str">
        <f t="shared" si="15"/>
        <v>.</v>
      </c>
      <c r="E95" s="672" t="str">
        <f t="shared" si="15"/>
        <v>.</v>
      </c>
      <c r="F95" s="672" t="str">
        <f t="shared" si="15"/>
        <v>.</v>
      </c>
      <c r="G95" s="672" t="str">
        <f t="shared" si="15"/>
        <v>.</v>
      </c>
      <c r="H95" s="672" t="str">
        <f t="shared" si="15"/>
        <v>.</v>
      </c>
      <c r="I95" s="31" t="str">
        <f t="shared" si="15"/>
        <v>.</v>
      </c>
      <c r="J95" s="669"/>
      <c r="K95" s="672" t="str">
        <f t="shared" si="16"/>
        <v>.</v>
      </c>
      <c r="L95" s="672" t="str">
        <f t="shared" si="16"/>
        <v>.</v>
      </c>
      <c r="M95" s="672" t="str">
        <f t="shared" si="16"/>
        <v>.</v>
      </c>
      <c r="N95" s="672" t="str">
        <f t="shared" si="16"/>
        <v>.</v>
      </c>
      <c r="O95" s="672" t="str">
        <f t="shared" si="16"/>
        <v>.</v>
      </c>
      <c r="P95" s="672" t="str">
        <f t="shared" si="16"/>
        <v>.</v>
      </c>
      <c r="Q95" s="31" t="str">
        <f t="shared" si="16"/>
        <v>.</v>
      </c>
      <c r="R95" s="669"/>
      <c r="S95" s="672" t="str">
        <f t="shared" si="17"/>
        <v>.</v>
      </c>
      <c r="T95" s="672" t="str">
        <f t="shared" si="17"/>
        <v>.</v>
      </c>
      <c r="U95" s="672" t="str">
        <f t="shared" si="17"/>
        <v>.</v>
      </c>
      <c r="V95" s="672" t="str">
        <f t="shared" si="17"/>
        <v>.</v>
      </c>
      <c r="W95" s="672" t="str">
        <f t="shared" si="17"/>
        <v>.</v>
      </c>
      <c r="X95" s="672" t="str">
        <f t="shared" si="17"/>
        <v>.</v>
      </c>
      <c r="Y95" s="264" t="str">
        <f t="shared" si="17"/>
        <v>.</v>
      </c>
      <c r="Z95" s="306"/>
      <c r="AA95" s="21"/>
      <c r="AD95" s="21"/>
      <c r="AG95" s="21"/>
      <c r="AJ95" s="21"/>
      <c r="AK95" s="44"/>
      <c r="AL95" s="44"/>
      <c r="AM95" s="44"/>
      <c r="AN95" s="44"/>
      <c r="AO95" s="44"/>
      <c r="AP95" s="44"/>
      <c r="AQ95" s="44"/>
      <c r="AR95" s="44"/>
      <c r="AS95" s="44"/>
      <c r="AT95" s="44"/>
      <c r="AU95" s="44"/>
      <c r="AV95" s="44"/>
      <c r="AW95" s="471"/>
      <c r="AX95" s="471"/>
      <c r="AY95" s="471"/>
      <c r="AZ95" s="471"/>
    </row>
    <row r="96" spans="1:52" ht="15" customHeight="1" x14ac:dyDescent="0.2">
      <c r="A96" s="823"/>
      <c r="B96" s="822" t="s">
        <v>313</v>
      </c>
      <c r="C96" s="672" t="str">
        <f t="shared" si="15"/>
        <v>.</v>
      </c>
      <c r="D96" s="672" t="str">
        <f t="shared" si="15"/>
        <v>.</v>
      </c>
      <c r="E96" s="672" t="str">
        <f t="shared" si="15"/>
        <v>.</v>
      </c>
      <c r="F96" s="672" t="str">
        <f t="shared" si="15"/>
        <v>.</v>
      </c>
      <c r="G96" s="672" t="str">
        <f t="shared" si="15"/>
        <v>.</v>
      </c>
      <c r="H96" s="672" t="str">
        <f t="shared" si="15"/>
        <v>.</v>
      </c>
      <c r="I96" s="31" t="str">
        <f t="shared" si="15"/>
        <v>.</v>
      </c>
      <c r="J96" s="669"/>
      <c r="K96" s="672" t="str">
        <f t="shared" si="16"/>
        <v>.</v>
      </c>
      <c r="L96" s="672" t="str">
        <f t="shared" si="16"/>
        <v>.</v>
      </c>
      <c r="M96" s="672" t="str">
        <f t="shared" si="16"/>
        <v>.</v>
      </c>
      <c r="N96" s="672" t="str">
        <f t="shared" si="16"/>
        <v>.</v>
      </c>
      <c r="O96" s="672" t="str">
        <f t="shared" si="16"/>
        <v>.</v>
      </c>
      <c r="P96" s="672" t="str">
        <f t="shared" si="16"/>
        <v>.</v>
      </c>
      <c r="Q96" s="31" t="str">
        <f t="shared" si="16"/>
        <v>.</v>
      </c>
      <c r="R96" s="669"/>
      <c r="S96" s="672" t="str">
        <f t="shared" si="17"/>
        <v>.</v>
      </c>
      <c r="T96" s="672" t="str">
        <f t="shared" si="17"/>
        <v>.</v>
      </c>
      <c r="U96" s="672" t="str">
        <f t="shared" si="17"/>
        <v>.</v>
      </c>
      <c r="V96" s="672" t="str">
        <f t="shared" si="17"/>
        <v>.</v>
      </c>
      <c r="W96" s="672" t="str">
        <f t="shared" si="17"/>
        <v>.</v>
      </c>
      <c r="X96" s="672" t="str">
        <f t="shared" si="17"/>
        <v>.</v>
      </c>
      <c r="Y96" s="264" t="str">
        <f t="shared" si="17"/>
        <v>.</v>
      </c>
      <c r="Z96" s="306"/>
      <c r="AA96" s="21"/>
      <c r="AD96" s="21"/>
      <c r="AG96" s="21"/>
      <c r="AJ96" s="21"/>
      <c r="AK96" s="44"/>
      <c r="AL96" s="44"/>
      <c r="AM96" s="44"/>
      <c r="AN96" s="44"/>
      <c r="AO96" s="44"/>
      <c r="AP96" s="44"/>
      <c r="AQ96" s="44"/>
      <c r="AR96" s="44"/>
      <c r="AS96" s="44"/>
      <c r="AT96" s="44"/>
      <c r="AU96" s="44"/>
      <c r="AV96" s="44"/>
      <c r="AW96" s="471"/>
      <c r="AX96" s="471"/>
      <c r="AY96" s="471"/>
      <c r="AZ96" s="471"/>
    </row>
    <row r="97" spans="1:52" s="573" customFormat="1" ht="24.95" customHeight="1" x14ac:dyDescent="0.2">
      <c r="A97" s="172" t="s">
        <v>123</v>
      </c>
      <c r="B97" s="134"/>
      <c r="C97" s="672" t="str">
        <f t="shared" si="15"/>
        <v>.</v>
      </c>
      <c r="D97" s="672" t="str">
        <f t="shared" si="15"/>
        <v>.</v>
      </c>
      <c r="E97" s="672" t="str">
        <f t="shared" si="15"/>
        <v>.</v>
      </c>
      <c r="F97" s="672" t="str">
        <f t="shared" si="15"/>
        <v>.</v>
      </c>
      <c r="G97" s="672" t="str">
        <f t="shared" si="15"/>
        <v>.</v>
      </c>
      <c r="H97" s="672" t="str">
        <f t="shared" si="15"/>
        <v>.</v>
      </c>
      <c r="I97" s="31" t="str">
        <f t="shared" si="15"/>
        <v>.</v>
      </c>
      <c r="J97" s="847"/>
      <c r="K97" s="672" t="str">
        <f t="shared" si="16"/>
        <v>.</v>
      </c>
      <c r="L97" s="672" t="str">
        <f t="shared" si="16"/>
        <v>.</v>
      </c>
      <c r="M97" s="672" t="str">
        <f t="shared" si="16"/>
        <v>.</v>
      </c>
      <c r="N97" s="672" t="str">
        <f t="shared" si="16"/>
        <v>.</v>
      </c>
      <c r="O97" s="672" t="str">
        <f t="shared" si="16"/>
        <v>.</v>
      </c>
      <c r="P97" s="672" t="str">
        <f t="shared" si="16"/>
        <v>.</v>
      </c>
      <c r="Q97" s="31" t="str">
        <f t="shared" si="16"/>
        <v>.</v>
      </c>
      <c r="R97" s="847"/>
      <c r="S97" s="672">
        <f t="shared" si="17"/>
        <v>5.9685678968744478</v>
      </c>
      <c r="T97" s="672">
        <f t="shared" si="17"/>
        <v>36.764965565954441</v>
      </c>
      <c r="U97" s="672">
        <f t="shared" si="17"/>
        <v>2.781211372064277</v>
      </c>
      <c r="V97" s="672">
        <f t="shared" si="17"/>
        <v>28.324209782800637</v>
      </c>
      <c r="W97" s="672">
        <f t="shared" si="17"/>
        <v>0</v>
      </c>
      <c r="X97" s="672">
        <f t="shared" si="17"/>
        <v>26.161045382306199</v>
      </c>
      <c r="Y97" s="264">
        <f t="shared" si="17"/>
        <v>100</v>
      </c>
      <c r="Z97" s="848"/>
      <c r="AA97" s="10"/>
      <c r="AB97" s="10"/>
      <c r="AC97" s="10"/>
      <c r="AD97" s="10"/>
      <c r="AE97" s="10"/>
      <c r="AF97" s="10"/>
      <c r="AG97" s="10"/>
      <c r="AH97" s="10"/>
      <c r="AI97" s="10"/>
      <c r="AJ97" s="10"/>
      <c r="AK97" s="194"/>
      <c r="AL97" s="194"/>
      <c r="AM97" s="194"/>
      <c r="AN97" s="194"/>
      <c r="AO97" s="194"/>
      <c r="AP97" s="194"/>
      <c r="AQ97" s="194"/>
      <c r="AR97" s="194"/>
      <c r="AS97" s="194"/>
      <c r="AT97" s="194"/>
      <c r="AU97" s="194"/>
      <c r="AV97" s="194"/>
      <c r="AW97" s="849"/>
      <c r="AX97" s="849"/>
      <c r="AY97" s="849"/>
      <c r="AZ97" s="849"/>
    </row>
    <row r="98" spans="1:52" s="573" customFormat="1" ht="24.95" customHeight="1" x14ac:dyDescent="0.2">
      <c r="A98" s="403" t="s">
        <v>91</v>
      </c>
      <c r="B98" s="404"/>
      <c r="C98" s="883" t="str">
        <f t="shared" ref="C98:I98" si="18">IFERROR(((C50/$I50)*100),".")</f>
        <v>.</v>
      </c>
      <c r="D98" s="883" t="str">
        <f t="shared" si="18"/>
        <v>.</v>
      </c>
      <c r="E98" s="883" t="str">
        <f t="shared" si="18"/>
        <v>.</v>
      </c>
      <c r="F98" s="883" t="str">
        <f t="shared" si="18"/>
        <v>.</v>
      </c>
      <c r="G98" s="883" t="str">
        <f t="shared" si="18"/>
        <v>.</v>
      </c>
      <c r="H98" s="883" t="str">
        <f t="shared" si="18"/>
        <v>.</v>
      </c>
      <c r="I98" s="842" t="str">
        <f t="shared" si="18"/>
        <v>.</v>
      </c>
      <c r="J98" s="884"/>
      <c r="K98" s="883" t="str">
        <f t="shared" ref="K98:Q98" si="19">IFERROR(((K50/$Q50)*100),".")</f>
        <v>.</v>
      </c>
      <c r="L98" s="883" t="str">
        <f t="shared" si="19"/>
        <v>.</v>
      </c>
      <c r="M98" s="883" t="str">
        <f t="shared" si="19"/>
        <v>.</v>
      </c>
      <c r="N98" s="883" t="str">
        <f t="shared" si="19"/>
        <v>.</v>
      </c>
      <c r="O98" s="883" t="str">
        <f t="shared" si="19"/>
        <v>.</v>
      </c>
      <c r="P98" s="883" t="str">
        <f t="shared" si="19"/>
        <v>.</v>
      </c>
      <c r="Q98" s="842" t="str">
        <f t="shared" si="19"/>
        <v>.</v>
      </c>
      <c r="R98" s="884"/>
      <c r="S98" s="883">
        <f t="shared" ref="S98:Y98" si="20">IFERROR(((S50/$Y50)*100),".")</f>
        <v>6.0901339829476253</v>
      </c>
      <c r="T98" s="883">
        <f t="shared" si="20"/>
        <v>52.375152253349576</v>
      </c>
      <c r="U98" s="883">
        <f t="shared" si="20"/>
        <v>2.4360535931790497</v>
      </c>
      <c r="V98" s="883">
        <f t="shared" si="20"/>
        <v>29.841656516443361</v>
      </c>
      <c r="W98" s="883">
        <f t="shared" si="20"/>
        <v>1.2180267965895248</v>
      </c>
      <c r="X98" s="883">
        <f t="shared" si="20"/>
        <v>8.0389768574908658</v>
      </c>
      <c r="Y98" s="885">
        <f t="shared" si="20"/>
        <v>100</v>
      </c>
      <c r="Z98" s="848"/>
      <c r="AA98" s="10"/>
      <c r="AB98" s="10"/>
      <c r="AC98" s="10"/>
      <c r="AD98" s="10"/>
      <c r="AE98" s="10"/>
      <c r="AF98" s="10"/>
      <c r="AG98" s="10"/>
      <c r="AH98" s="10"/>
      <c r="AI98" s="10"/>
      <c r="AJ98" s="10"/>
      <c r="AK98" s="194"/>
      <c r="AL98" s="194"/>
      <c r="AM98" s="194"/>
      <c r="AN98" s="194"/>
      <c r="AO98" s="194"/>
      <c r="AP98" s="194"/>
      <c r="AQ98" s="194"/>
      <c r="AR98" s="194"/>
      <c r="AS98" s="194"/>
      <c r="AT98" s="194"/>
      <c r="AU98" s="194"/>
      <c r="AV98" s="194"/>
      <c r="AW98" s="849"/>
      <c r="AX98" s="849"/>
      <c r="AY98" s="849"/>
      <c r="AZ98" s="849"/>
    </row>
    <row r="99" spans="1:52" x14ac:dyDescent="0.2">
      <c r="A99" s="153"/>
      <c r="B99" s="154"/>
      <c r="C99" s="154"/>
      <c r="D99" s="154"/>
      <c r="E99" s="154"/>
      <c r="F99" s="154"/>
      <c r="G99" s="154"/>
      <c r="H99" s="154"/>
      <c r="I99" s="154"/>
      <c r="J99" s="154"/>
      <c r="K99" s="154"/>
      <c r="L99" s="154"/>
      <c r="M99" s="154"/>
      <c r="N99" s="154"/>
      <c r="O99" s="154"/>
      <c r="P99" s="154"/>
      <c r="Q99" s="154"/>
      <c r="R99" s="154"/>
      <c r="S99" s="154"/>
      <c r="T99" s="154"/>
      <c r="U99" s="154"/>
      <c r="V99" s="154"/>
      <c r="W99" s="154"/>
      <c r="X99" s="154"/>
      <c r="Y99" s="186"/>
    </row>
    <row r="100" spans="1:52" ht="14.25" x14ac:dyDescent="0.2">
      <c r="A100" s="474" t="s">
        <v>328</v>
      </c>
      <c r="B100" s="475"/>
      <c r="C100" s="475"/>
      <c r="D100" s="475"/>
      <c r="E100" s="822"/>
      <c r="F100" s="822"/>
      <c r="G100" s="822"/>
      <c r="H100" s="822"/>
      <c r="I100" s="822"/>
      <c r="J100" s="822"/>
      <c r="K100" s="822"/>
      <c r="L100" s="822"/>
      <c r="M100" s="822"/>
      <c r="N100" s="822"/>
      <c r="O100" s="822"/>
      <c r="P100" s="822"/>
      <c r="Q100" s="822"/>
      <c r="R100" s="822"/>
      <c r="S100" s="822"/>
      <c r="T100" s="822"/>
      <c r="U100" s="822"/>
      <c r="V100" s="822"/>
      <c r="W100" s="822"/>
      <c r="X100" s="822"/>
      <c r="Y100" s="187"/>
    </row>
    <row r="101" spans="1:52" ht="14.25" x14ac:dyDescent="0.2">
      <c r="A101" s="474" t="s">
        <v>627</v>
      </c>
      <c r="B101" s="475"/>
      <c r="C101" s="475"/>
      <c r="D101" s="475"/>
      <c r="E101" s="822"/>
      <c r="F101" s="822"/>
      <c r="G101" s="822"/>
      <c r="H101" s="822"/>
      <c r="I101" s="822"/>
      <c r="J101" s="822"/>
      <c r="K101" s="822"/>
      <c r="L101" s="822"/>
      <c r="M101" s="822"/>
      <c r="N101" s="822"/>
      <c r="O101" s="822"/>
      <c r="P101" s="822"/>
      <c r="Q101" s="822"/>
      <c r="R101" s="822"/>
      <c r="S101" s="822"/>
      <c r="T101" s="822"/>
      <c r="U101" s="822"/>
      <c r="V101" s="822"/>
      <c r="W101" s="822"/>
      <c r="X101" s="822"/>
      <c r="Y101" s="187"/>
    </row>
    <row r="102" spans="1:52" ht="14.25" x14ac:dyDescent="0.2">
      <c r="A102" s="474" t="s">
        <v>58</v>
      </c>
      <c r="B102" s="822"/>
      <c r="C102" s="822"/>
      <c r="D102" s="822"/>
      <c r="E102" s="822"/>
      <c r="F102" s="822"/>
      <c r="G102" s="822"/>
      <c r="H102" s="822"/>
      <c r="I102" s="822"/>
      <c r="J102" s="822"/>
      <c r="K102" s="822"/>
      <c r="L102" s="822"/>
      <c r="M102" s="822"/>
      <c r="N102" s="822"/>
      <c r="O102" s="822"/>
      <c r="P102" s="822"/>
      <c r="Q102" s="822"/>
      <c r="R102" s="822"/>
      <c r="S102" s="822"/>
      <c r="T102" s="822"/>
      <c r="U102" s="822"/>
      <c r="V102" s="822"/>
      <c r="W102" s="822"/>
      <c r="X102" s="822"/>
      <c r="Y102" s="187"/>
    </row>
    <row r="103" spans="1:52" ht="14.25" x14ac:dyDescent="0.2">
      <c r="A103" s="474" t="s">
        <v>59</v>
      </c>
      <c r="B103" s="822"/>
      <c r="C103" s="822"/>
      <c r="D103" s="822"/>
      <c r="E103" s="822"/>
      <c r="F103" s="822"/>
      <c r="G103" s="822"/>
      <c r="H103" s="822"/>
      <c r="I103" s="822"/>
      <c r="J103" s="822"/>
      <c r="K103" s="822"/>
      <c r="L103" s="822"/>
      <c r="M103" s="822"/>
      <c r="N103" s="822"/>
      <c r="O103" s="822"/>
      <c r="P103" s="822"/>
      <c r="Q103" s="822"/>
      <c r="R103" s="822"/>
      <c r="S103" s="822"/>
      <c r="T103" s="822"/>
      <c r="U103" s="822"/>
      <c r="V103" s="822"/>
      <c r="W103" s="822"/>
      <c r="X103" s="822"/>
      <c r="Y103" s="187"/>
    </row>
    <row r="104" spans="1:52" x14ac:dyDescent="0.2">
      <c r="A104" s="54"/>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188"/>
    </row>
    <row r="105" spans="1:52" s="20" customFormat="1" x14ac:dyDescent="0.2"/>
    <row r="106" spans="1:52" s="20" customFormat="1" x14ac:dyDescent="0.2"/>
    <row r="107" spans="1:52" s="20" customFormat="1" x14ac:dyDescent="0.2"/>
    <row r="108" spans="1:52" s="20" customFormat="1" x14ac:dyDescent="0.2"/>
    <row r="109" spans="1:52" s="20" customFormat="1" x14ac:dyDescent="0.2"/>
    <row r="110" spans="1:52" s="20" customFormat="1" x14ac:dyDescent="0.2"/>
    <row r="111" spans="1:52" s="20" customFormat="1" x14ac:dyDescent="0.2"/>
    <row r="112" spans="1:52" s="20" customFormat="1" x14ac:dyDescent="0.2"/>
    <row r="113" s="20" customFormat="1" x14ac:dyDescent="0.2"/>
    <row r="114" s="20" customFormat="1" x14ac:dyDescent="0.2"/>
    <row r="115" s="20" customFormat="1" x14ac:dyDescent="0.2"/>
    <row r="116" s="20" customFormat="1" x14ac:dyDescent="0.2"/>
    <row r="117" s="20" customFormat="1" x14ac:dyDescent="0.2"/>
    <row r="118" s="20" customFormat="1" x14ac:dyDescent="0.2"/>
    <row r="119" s="20" customFormat="1" x14ac:dyDescent="0.2"/>
    <row r="120" s="20" customFormat="1" x14ac:dyDescent="0.2"/>
    <row r="121" s="20" customFormat="1" x14ac:dyDescent="0.2"/>
    <row r="122" s="20" customFormat="1" x14ac:dyDescent="0.2"/>
    <row r="123" s="20" customFormat="1" x14ac:dyDescent="0.2"/>
    <row r="124" s="20" customFormat="1" x14ac:dyDescent="0.2"/>
    <row r="125" s="20" customFormat="1" x14ac:dyDescent="0.2"/>
    <row r="126" s="20" customFormat="1" x14ac:dyDescent="0.2"/>
    <row r="127" s="20" customFormat="1" x14ac:dyDescent="0.2"/>
    <row r="128" s="20" customFormat="1" x14ac:dyDescent="0.2"/>
    <row r="129" s="20" customFormat="1" x14ac:dyDescent="0.2"/>
    <row r="130" s="20" customFormat="1" x14ac:dyDescent="0.2"/>
    <row r="131" s="20" customFormat="1" x14ac:dyDescent="0.2"/>
    <row r="132" s="20" customFormat="1" x14ac:dyDescent="0.2"/>
    <row r="133" s="20" customFormat="1" x14ac:dyDescent="0.2"/>
    <row r="134" s="20" customFormat="1" x14ac:dyDescent="0.2"/>
    <row r="135" s="20" customFormat="1" x14ac:dyDescent="0.2"/>
    <row r="136" s="20" customFormat="1" x14ac:dyDescent="0.2"/>
    <row r="137" s="20" customFormat="1" x14ac:dyDescent="0.2"/>
    <row r="138" s="20" customFormat="1" x14ac:dyDescent="0.2"/>
    <row r="139" s="20" customFormat="1" x14ac:dyDescent="0.2"/>
    <row r="140" s="20" customFormat="1" x14ac:dyDescent="0.2"/>
    <row r="141" s="20" customFormat="1" x14ac:dyDescent="0.2"/>
    <row r="142" s="20" customFormat="1" x14ac:dyDescent="0.2"/>
    <row r="143" s="20" customFormat="1" x14ac:dyDescent="0.2"/>
    <row r="144" s="20" customFormat="1" x14ac:dyDescent="0.2"/>
    <row r="145" s="20" customFormat="1" x14ac:dyDescent="0.2"/>
    <row r="146" s="20" customFormat="1" x14ac:dyDescent="0.2"/>
    <row r="147" s="20" customFormat="1" x14ac:dyDescent="0.2"/>
    <row r="148" s="20" customFormat="1" x14ac:dyDescent="0.2"/>
    <row r="149" s="20" customFormat="1" x14ac:dyDescent="0.2"/>
    <row r="150" s="20" customFormat="1" x14ac:dyDescent="0.2"/>
    <row r="151" s="20" customFormat="1" x14ac:dyDescent="0.2"/>
    <row r="152" s="20" customFormat="1" x14ac:dyDescent="0.2"/>
    <row r="153" s="20" customFormat="1" x14ac:dyDescent="0.2"/>
    <row r="154" s="20" customFormat="1" x14ac:dyDescent="0.2"/>
    <row r="155" s="20" customFormat="1" x14ac:dyDescent="0.2"/>
    <row r="156" s="20" customFormat="1" x14ac:dyDescent="0.2"/>
    <row r="157" s="20" customFormat="1" x14ac:dyDescent="0.2"/>
    <row r="158" s="20" customFormat="1" x14ac:dyDescent="0.2"/>
    <row r="159" s="20" customFormat="1" x14ac:dyDescent="0.2"/>
    <row r="160" s="20" customFormat="1" x14ac:dyDescent="0.2"/>
    <row r="161" s="20" customFormat="1" x14ac:dyDescent="0.2"/>
    <row r="162" s="20" customFormat="1" x14ac:dyDescent="0.2"/>
    <row r="163" s="20" customFormat="1" x14ac:dyDescent="0.2"/>
    <row r="164" s="20" customFormat="1" x14ac:dyDescent="0.2"/>
    <row r="165" s="20" customFormat="1" x14ac:dyDescent="0.2"/>
    <row r="166" s="20" customFormat="1" x14ac:dyDescent="0.2"/>
    <row r="167" s="20" customFormat="1" x14ac:dyDescent="0.2"/>
    <row r="168" s="20" customFormat="1" x14ac:dyDescent="0.2"/>
    <row r="169" s="20" customFormat="1" x14ac:dyDescent="0.2"/>
    <row r="170" s="20" customFormat="1" x14ac:dyDescent="0.2"/>
    <row r="171" s="20" customFormat="1" x14ac:dyDescent="0.2"/>
    <row r="172" s="20" customFormat="1" x14ac:dyDescent="0.2"/>
    <row r="173" s="20" customFormat="1" x14ac:dyDescent="0.2"/>
    <row r="174" s="20" customFormat="1" x14ac:dyDescent="0.2"/>
    <row r="175" s="20" customFormat="1" x14ac:dyDescent="0.2"/>
    <row r="176" s="20" customFormat="1" x14ac:dyDescent="0.2"/>
    <row r="177" s="20" customFormat="1" x14ac:dyDescent="0.2"/>
    <row r="178" s="20" customFormat="1" x14ac:dyDescent="0.2"/>
    <row r="179" s="20" customFormat="1" x14ac:dyDescent="0.2"/>
    <row r="180" s="20" customFormat="1" x14ac:dyDescent="0.2"/>
    <row r="181" s="20" customFormat="1" x14ac:dyDescent="0.2"/>
    <row r="182" s="20" customFormat="1" x14ac:dyDescent="0.2"/>
    <row r="183" s="20" customFormat="1" x14ac:dyDescent="0.2"/>
    <row r="184" s="20" customFormat="1" x14ac:dyDescent="0.2"/>
    <row r="185" s="20" customFormat="1" x14ac:dyDescent="0.2"/>
    <row r="186" s="20" customFormat="1" x14ac:dyDescent="0.2"/>
    <row r="187" s="20" customFormat="1" x14ac:dyDescent="0.2"/>
    <row r="188" s="20" customFormat="1" x14ac:dyDescent="0.2"/>
    <row r="189" s="20" customFormat="1" x14ac:dyDescent="0.2"/>
    <row r="190" s="20" customFormat="1" x14ac:dyDescent="0.2"/>
    <row r="191" s="20" customFormat="1" x14ac:dyDescent="0.2"/>
    <row r="192" s="20" customFormat="1" x14ac:dyDescent="0.2"/>
    <row r="193" s="20" customFormat="1" x14ac:dyDescent="0.2"/>
    <row r="194" s="20" customFormat="1" x14ac:dyDescent="0.2"/>
    <row r="195" s="20" customFormat="1" x14ac:dyDescent="0.2"/>
    <row r="196" s="20" customFormat="1" x14ac:dyDescent="0.2"/>
    <row r="197" s="20" customFormat="1" x14ac:dyDescent="0.2"/>
    <row r="198" s="20" customFormat="1" x14ac:dyDescent="0.2"/>
    <row r="199" s="20" customFormat="1" x14ac:dyDescent="0.2"/>
    <row r="200" s="20" customFormat="1" x14ac:dyDescent="0.2"/>
    <row r="201" s="20" customFormat="1" x14ac:dyDescent="0.2"/>
    <row r="202" s="20" customFormat="1" x14ac:dyDescent="0.2"/>
    <row r="203" s="20" customFormat="1" x14ac:dyDescent="0.2"/>
    <row r="204" s="20" customFormat="1" x14ac:dyDescent="0.2"/>
    <row r="205" s="20" customFormat="1" x14ac:dyDescent="0.2"/>
    <row r="206" s="20" customFormat="1" x14ac:dyDescent="0.2"/>
    <row r="207" s="20" customFormat="1" x14ac:dyDescent="0.2"/>
    <row r="208" s="20" customFormat="1" x14ac:dyDescent="0.2"/>
    <row r="209" s="20" customFormat="1" x14ac:dyDescent="0.2"/>
    <row r="210" s="20" customFormat="1" x14ac:dyDescent="0.2"/>
    <row r="211" s="20" customFormat="1" x14ac:dyDescent="0.2"/>
    <row r="212" s="20" customFormat="1" x14ac:dyDescent="0.2"/>
    <row r="213" s="20" customFormat="1" x14ac:dyDescent="0.2"/>
    <row r="214" s="20" customFormat="1" x14ac:dyDescent="0.2"/>
    <row r="215" s="20" customFormat="1" x14ac:dyDescent="0.2"/>
    <row r="216" s="20" customFormat="1" x14ac:dyDescent="0.2"/>
    <row r="217" s="20" customFormat="1" x14ac:dyDescent="0.2"/>
    <row r="218" s="20" customFormat="1" x14ac:dyDescent="0.2"/>
    <row r="219" s="20" customFormat="1" x14ac:dyDescent="0.2"/>
    <row r="220" s="20" customFormat="1" x14ac:dyDescent="0.2"/>
    <row r="221" s="20" customFormat="1" x14ac:dyDescent="0.2"/>
    <row r="222" s="20" customFormat="1" x14ac:dyDescent="0.2"/>
    <row r="223" s="20" customFormat="1" x14ac:dyDescent="0.2"/>
    <row r="224" s="20" customFormat="1" x14ac:dyDescent="0.2"/>
    <row r="225" s="20" customFormat="1" x14ac:dyDescent="0.2"/>
    <row r="226" s="20" customFormat="1" x14ac:dyDescent="0.2"/>
    <row r="227" s="20" customFormat="1" x14ac:dyDescent="0.2"/>
    <row r="228" s="20" customFormat="1" x14ac:dyDescent="0.2"/>
    <row r="229" s="20" customFormat="1" x14ac:dyDescent="0.2"/>
    <row r="230" s="20" customFormat="1" x14ac:dyDescent="0.2"/>
    <row r="231" s="20" customFormat="1" x14ac:dyDescent="0.2"/>
    <row r="232" s="20" customFormat="1" x14ac:dyDescent="0.2"/>
    <row r="233" s="20" customFormat="1" x14ac:dyDescent="0.2"/>
    <row r="234" s="20" customFormat="1" x14ac:dyDescent="0.2"/>
  </sheetData>
  <mergeCells count="21">
    <mergeCell ref="C51:Y51"/>
    <mergeCell ref="A2:G2"/>
    <mergeCell ref="C3:Y3"/>
    <mergeCell ref="C4:I4"/>
    <mergeCell ref="K4:Q4"/>
    <mergeCell ref="S4:Y4"/>
    <mergeCell ref="AE27:AF27"/>
    <mergeCell ref="AH27:AI27"/>
    <mergeCell ref="AB39:AC39"/>
    <mergeCell ref="AE39:AF39"/>
    <mergeCell ref="AH39:AI39"/>
    <mergeCell ref="AB27:AC27"/>
    <mergeCell ref="AB87:AC87"/>
    <mergeCell ref="AE87:AF87"/>
    <mergeCell ref="AH87:AI87"/>
    <mergeCell ref="C52:I52"/>
    <mergeCell ref="K52:Q52"/>
    <mergeCell ref="S52:Y52"/>
    <mergeCell ref="AB75:AC75"/>
    <mergeCell ref="AE75:AF75"/>
    <mergeCell ref="AH75:AI75"/>
  </mergeCells>
  <hyperlinks>
    <hyperlink ref="B1" location="CONTENTS!A1" display="Contents"/>
  </hyperlinks>
  <printOptions horizontalCentered="1"/>
  <pageMargins left="7.874015748031496E-2" right="7.874015748031496E-2" top="0.55118110236220474" bottom="0.55118110236220474" header="0.11811023622047245" footer="0.11811023622047245"/>
  <pageSetup paperSize="9" scale="48" fitToHeight="0"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rowBreaks count="1" manualBreakCount="1">
    <brk id="50" max="25"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sheetPr>
  <dimension ref="A1:PE164"/>
  <sheetViews>
    <sheetView zoomScale="90" zoomScaleNormal="90" workbookViewId="0">
      <pane xSplit="2" ySplit="5" topLeftCell="C42" activePane="bottomRight" state="frozen"/>
      <selection activeCell="D13" sqref="D13"/>
      <selection pane="topRight" activeCell="D13" sqref="D13"/>
      <selection pane="bottomLeft" activeCell="D13" sqref="D13"/>
      <selection pane="bottomRight" activeCell="L7" sqref="L7"/>
    </sheetView>
  </sheetViews>
  <sheetFormatPr defaultColWidth="9.140625" defaultRowHeight="12.75" x14ac:dyDescent="0.2"/>
  <cols>
    <col min="1" max="1" width="8.42578125" customWidth="1"/>
    <col min="2" max="2" width="40.28515625" customWidth="1"/>
    <col min="3" max="3" width="9" bestFit="1" customWidth="1"/>
    <col min="4" max="4" width="10.28515625" bestFit="1" customWidth="1"/>
    <col min="5" max="5" width="9" bestFit="1" customWidth="1"/>
    <col min="6" max="6" width="1.28515625" customWidth="1"/>
    <col min="7" max="7" width="10.28515625" bestFit="1" customWidth="1"/>
    <col min="8" max="8" width="10" customWidth="1"/>
    <col min="9" max="9" width="8.140625" customWidth="1"/>
    <col min="10" max="10" width="9.140625" customWidth="1"/>
    <col min="11" max="11" width="1.28515625" customWidth="1"/>
    <col min="12" max="12" width="10.5703125" customWidth="1"/>
    <col min="13" max="13" width="2.7109375" customWidth="1"/>
    <col min="14" max="14" width="10.42578125" bestFit="1" customWidth="1"/>
    <col min="15" max="15" width="1.28515625" customWidth="1"/>
    <col min="16" max="16" width="8.140625" bestFit="1" customWidth="1"/>
    <col min="17" max="17" width="9.42578125" bestFit="1" customWidth="1"/>
    <col min="18" max="18" width="6.85546875" bestFit="1" customWidth="1"/>
    <col min="19" max="19" width="1.28515625" customWidth="1"/>
    <col min="20" max="20" width="10.28515625" bestFit="1" customWidth="1"/>
    <col min="21" max="21" width="10.140625" customWidth="1"/>
    <col min="22" max="22" width="8.5703125" customWidth="1"/>
    <col min="23" max="23" width="6.85546875" bestFit="1" customWidth="1"/>
    <col min="24" max="24" width="1.28515625" customWidth="1"/>
    <col min="25" max="25" width="12.7109375" bestFit="1" customWidth="1"/>
    <col min="26" max="26" width="1.28515625" customWidth="1"/>
    <col min="27" max="27" width="8.28515625" bestFit="1" customWidth="1"/>
    <col min="28" max="28" width="10.5703125" customWidth="1"/>
  </cols>
  <sheetData>
    <row r="1" spans="1:141" s="451" customFormat="1" ht="21" customHeight="1" x14ac:dyDescent="0.2">
      <c r="A1" s="1" t="s">
        <v>0</v>
      </c>
      <c r="B1" s="2" t="s">
        <v>1</v>
      </c>
      <c r="C1" s="3"/>
      <c r="D1" s="4"/>
      <c r="E1" s="555"/>
      <c r="F1" s="555"/>
      <c r="G1" s="555"/>
      <c r="H1" s="6"/>
      <c r="I1" s="555"/>
      <c r="J1" s="7"/>
      <c r="K1" s="7"/>
      <c r="L1" s="555"/>
      <c r="M1" s="555"/>
      <c r="N1" s="555"/>
      <c r="O1" s="555"/>
      <c r="P1" s="555"/>
      <c r="Q1" s="555"/>
      <c r="R1" s="555"/>
      <c r="S1" s="555"/>
      <c r="T1" s="555"/>
      <c r="U1" s="555"/>
      <c r="V1" s="555"/>
      <c r="W1" s="555"/>
      <c r="X1" s="555"/>
      <c r="Y1" s="555"/>
      <c r="Z1" s="555"/>
      <c r="AA1" s="555"/>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row>
    <row r="2" spans="1:141" s="451" customFormat="1" ht="30" customHeight="1" x14ac:dyDescent="0.2">
      <c r="A2" s="920" t="s">
        <v>593</v>
      </c>
      <c r="B2" s="921"/>
      <c r="C2" s="921"/>
      <c r="D2" s="921"/>
      <c r="E2" s="921"/>
      <c r="F2" s="921"/>
      <c r="G2" s="921"/>
      <c r="H2" s="921"/>
      <c r="I2" s="921"/>
      <c r="J2" s="921"/>
      <c r="K2" s="921"/>
      <c r="L2" s="921"/>
      <c r="M2" s="12"/>
      <c r="N2" s="554"/>
      <c r="O2" s="554"/>
      <c r="P2" s="554"/>
      <c r="Q2" s="554"/>
      <c r="R2" s="554"/>
      <c r="S2" s="554"/>
      <c r="T2" s="554"/>
      <c r="U2" s="554"/>
      <c r="V2" s="554"/>
      <c r="W2" s="554"/>
      <c r="X2" s="554"/>
      <c r="Y2" s="554"/>
      <c r="Z2" s="554"/>
      <c r="AA2" s="165"/>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row>
    <row r="3" spans="1:141" s="451" customFormat="1" ht="24" customHeight="1" x14ac:dyDescent="0.2">
      <c r="A3" s="138"/>
      <c r="B3" s="18"/>
      <c r="C3" s="928" t="s">
        <v>392</v>
      </c>
      <c r="D3" s="928"/>
      <c r="E3" s="928"/>
      <c r="F3" s="928"/>
      <c r="G3" s="928"/>
      <c r="H3" s="928"/>
      <c r="I3" s="928"/>
      <c r="J3" s="928"/>
      <c r="K3" s="928"/>
      <c r="L3" s="928"/>
      <c r="M3" s="928"/>
      <c r="N3" s="928"/>
      <c r="O3" s="303"/>
      <c r="P3" s="928" t="s">
        <v>393</v>
      </c>
      <c r="Q3" s="928"/>
      <c r="R3" s="928"/>
      <c r="S3" s="928"/>
      <c r="T3" s="928"/>
      <c r="U3" s="928"/>
      <c r="V3" s="928"/>
      <c r="W3" s="928"/>
      <c r="X3" s="928"/>
      <c r="Y3" s="928"/>
      <c r="Z3" s="928"/>
      <c r="AA3" s="92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553"/>
      <c r="CB3" s="553"/>
      <c r="CC3" s="553"/>
      <c r="CD3" s="553"/>
      <c r="CE3" s="553"/>
      <c r="CF3" s="553"/>
      <c r="CG3" s="553"/>
      <c r="CH3" s="553"/>
      <c r="CI3" s="553"/>
      <c r="CJ3" s="553"/>
      <c r="CK3" s="553"/>
      <c r="CL3" s="553"/>
      <c r="CM3" s="553"/>
      <c r="CN3" s="553"/>
      <c r="CO3" s="553"/>
      <c r="CP3" s="553"/>
      <c r="CQ3" s="553"/>
      <c r="CR3" s="553"/>
      <c r="CS3" s="553"/>
      <c r="CT3" s="553"/>
      <c r="CU3" s="553"/>
      <c r="CV3" s="553"/>
      <c r="CW3" s="553"/>
      <c r="CX3" s="553"/>
      <c r="CY3" s="553"/>
      <c r="CZ3" s="553"/>
      <c r="DA3" s="553"/>
      <c r="DB3" s="553"/>
      <c r="DC3" s="553"/>
      <c r="DD3" s="553"/>
      <c r="DE3" s="553"/>
      <c r="DF3" s="553"/>
      <c r="DG3" s="553"/>
      <c r="DH3" s="553"/>
      <c r="DI3" s="553"/>
      <c r="DJ3" s="553"/>
      <c r="DK3" s="553"/>
      <c r="DL3" s="553"/>
      <c r="DM3" s="553"/>
      <c r="DN3" s="553"/>
      <c r="DO3" s="553"/>
      <c r="DP3" s="553"/>
      <c r="DQ3" s="553"/>
      <c r="DR3" s="553"/>
      <c r="DS3" s="553"/>
      <c r="DT3" s="553"/>
      <c r="DU3" s="553"/>
      <c r="DV3" s="553"/>
      <c r="DW3" s="553"/>
      <c r="DX3" s="553"/>
      <c r="DY3" s="553"/>
      <c r="DZ3" s="553"/>
      <c r="EA3" s="553"/>
      <c r="EB3" s="553"/>
      <c r="EC3" s="553"/>
      <c r="ED3" s="553"/>
      <c r="EE3" s="553"/>
      <c r="EF3" s="553"/>
      <c r="EG3" s="553"/>
      <c r="EH3" s="553"/>
      <c r="EI3" s="553"/>
      <c r="EJ3" s="553"/>
      <c r="EK3" s="553"/>
    </row>
    <row r="4" spans="1:141" s="451" customFormat="1" ht="30" customHeight="1" x14ac:dyDescent="0.2">
      <c r="A4" s="138"/>
      <c r="B4" s="18"/>
      <c r="C4" s="940" t="s">
        <v>61</v>
      </c>
      <c r="D4" s="940"/>
      <c r="E4" s="940"/>
      <c r="F4" s="18"/>
      <c r="G4" s="940" t="s">
        <v>62</v>
      </c>
      <c r="H4" s="940"/>
      <c r="I4" s="940"/>
      <c r="J4" s="940"/>
      <c r="K4" s="303"/>
      <c r="L4" s="961" t="s">
        <v>394</v>
      </c>
      <c r="M4" s="139"/>
      <c r="N4" s="961" t="s">
        <v>395</v>
      </c>
      <c r="O4" s="303"/>
      <c r="P4" s="940" t="s">
        <v>61</v>
      </c>
      <c r="Q4" s="940"/>
      <c r="R4" s="940"/>
      <c r="S4" s="18"/>
      <c r="T4" s="940" t="s">
        <v>62</v>
      </c>
      <c r="U4" s="940"/>
      <c r="V4" s="940"/>
      <c r="W4" s="940"/>
      <c r="X4" s="303"/>
      <c r="Y4" s="961" t="s">
        <v>394</v>
      </c>
      <c r="Z4" s="139"/>
      <c r="AA4" s="963" t="s">
        <v>395</v>
      </c>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553"/>
      <c r="CB4" s="553"/>
      <c r="CC4" s="553"/>
      <c r="CD4" s="553"/>
      <c r="CE4" s="553"/>
      <c r="CF4" s="553"/>
      <c r="CG4" s="553"/>
      <c r="CH4" s="553"/>
      <c r="CI4" s="553"/>
      <c r="CJ4" s="553"/>
      <c r="CK4" s="553"/>
      <c r="CL4" s="553"/>
      <c r="CM4" s="553"/>
      <c r="CN4" s="553"/>
      <c r="CO4" s="553"/>
      <c r="CP4" s="553"/>
      <c r="CQ4" s="553"/>
      <c r="CR4" s="553"/>
      <c r="CS4" s="553"/>
      <c r="CT4" s="553"/>
      <c r="CU4" s="553"/>
      <c r="CV4" s="553"/>
      <c r="CW4" s="553"/>
      <c r="CX4" s="553"/>
      <c r="CY4" s="553"/>
      <c r="CZ4" s="553"/>
      <c r="DA4" s="553"/>
      <c r="DB4" s="553"/>
      <c r="DC4" s="553"/>
      <c r="DD4" s="553"/>
      <c r="DE4" s="553"/>
      <c r="DF4" s="553"/>
      <c r="DG4" s="553"/>
      <c r="DH4" s="553"/>
      <c r="DI4" s="553"/>
      <c r="DJ4" s="553"/>
      <c r="DK4" s="553"/>
      <c r="DL4" s="553"/>
      <c r="DM4" s="553"/>
      <c r="DN4" s="553"/>
      <c r="DO4" s="553"/>
      <c r="DP4" s="553"/>
      <c r="DQ4" s="553"/>
      <c r="DR4" s="553"/>
      <c r="DS4" s="553"/>
      <c r="DT4" s="553"/>
      <c r="DU4" s="553"/>
      <c r="DV4" s="553"/>
      <c r="DW4" s="553"/>
      <c r="DX4" s="553"/>
      <c r="DY4" s="553"/>
      <c r="DZ4" s="553"/>
      <c r="EA4" s="553"/>
      <c r="EB4" s="553"/>
      <c r="EC4" s="553"/>
      <c r="ED4" s="553"/>
      <c r="EE4" s="553"/>
      <c r="EF4" s="553"/>
      <c r="EG4" s="553"/>
      <c r="EH4" s="553"/>
      <c r="EI4" s="553"/>
      <c r="EJ4" s="553"/>
      <c r="EK4" s="553"/>
    </row>
    <row r="5" spans="1:141" s="451" customFormat="1" ht="30" customHeight="1" x14ac:dyDescent="0.2">
      <c r="A5" s="138"/>
      <c r="B5" s="18"/>
      <c r="C5" s="222" t="s">
        <v>658</v>
      </c>
      <c r="D5" s="222" t="s">
        <v>659</v>
      </c>
      <c r="E5" s="23" t="s">
        <v>120</v>
      </c>
      <c r="F5" s="18"/>
      <c r="G5" s="222" t="s">
        <v>657</v>
      </c>
      <c r="H5" s="222" t="s">
        <v>655</v>
      </c>
      <c r="I5" s="222" t="s">
        <v>656</v>
      </c>
      <c r="J5" s="222" t="s">
        <v>120</v>
      </c>
      <c r="K5" s="25"/>
      <c r="L5" s="962"/>
      <c r="M5" s="139"/>
      <c r="N5" s="954"/>
      <c r="O5" s="303"/>
      <c r="P5" s="222" t="s">
        <v>658</v>
      </c>
      <c r="Q5" s="222" t="s">
        <v>659</v>
      </c>
      <c r="R5" s="23" t="s">
        <v>120</v>
      </c>
      <c r="S5" s="18"/>
      <c r="T5" s="222" t="s">
        <v>657</v>
      </c>
      <c r="U5" s="222" t="s">
        <v>655</v>
      </c>
      <c r="V5" s="222" t="s">
        <v>656</v>
      </c>
      <c r="W5" s="222" t="s">
        <v>120</v>
      </c>
      <c r="X5" s="25"/>
      <c r="Y5" s="954"/>
      <c r="Z5" s="139"/>
      <c r="AA5" s="955"/>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row>
    <row r="6" spans="1:141" s="451" customFormat="1" ht="21" customHeight="1" x14ac:dyDescent="0.2">
      <c r="A6" s="93" t="s">
        <v>396</v>
      </c>
      <c r="B6" s="94"/>
      <c r="C6" s="139">
        <f>SUM(C8+C16)</f>
        <v>6751</v>
      </c>
      <c r="D6" s="139">
        <f>SUM(D8+D16)</f>
        <v>84978</v>
      </c>
      <c r="E6" s="139">
        <f>SUM(E8+E16)</f>
        <v>91729</v>
      </c>
      <c r="F6" s="139"/>
      <c r="G6" s="139">
        <f>SUM(G8+G16)</f>
        <v>32699</v>
      </c>
      <c r="H6" s="139">
        <f>SUM(H8+H16)</f>
        <v>15930</v>
      </c>
      <c r="I6" s="139">
        <f>SUM(I8+I16)</f>
        <v>7014</v>
      </c>
      <c r="J6" s="139">
        <f>SUM(J8+J16)</f>
        <v>55643</v>
      </c>
      <c r="K6" s="139"/>
      <c r="L6" s="139"/>
      <c r="M6" s="139"/>
      <c r="N6" s="139">
        <f>SUM(N8+N16)</f>
        <v>147372</v>
      </c>
      <c r="O6" s="139"/>
      <c r="P6" s="270">
        <f>(C6/$N6)*100</f>
        <v>4.5809244632630346</v>
      </c>
      <c r="Q6" s="270">
        <f>(D6/$N6)*100</f>
        <v>57.662242488396707</v>
      </c>
      <c r="R6" s="270">
        <f>(E6/$N6)*100</f>
        <v>62.243166951659745</v>
      </c>
      <c r="S6" s="270"/>
      <c r="T6" s="672">
        <f>(G6/$N6)*100</f>
        <v>22.188068289770104</v>
      </c>
      <c r="U6" s="672">
        <f>(H6/$N6)*100</f>
        <v>10.809380343620226</v>
      </c>
      <c r="V6" s="672">
        <f>(I6/$N6)*100</f>
        <v>4.7593844149499231</v>
      </c>
      <c r="W6" s="672">
        <f>(J6/$N6)*100</f>
        <v>37.756833048340255</v>
      </c>
      <c r="X6" s="270"/>
      <c r="Y6" s="672" t="s">
        <v>89</v>
      </c>
      <c r="Z6" s="270"/>
      <c r="AA6" s="751">
        <f>(N6/$N6)*100</f>
        <v>100</v>
      </c>
      <c r="AB6" s="194"/>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row>
    <row r="7" spans="1:141" s="451" customFormat="1" ht="21" customHeight="1" x14ac:dyDescent="0.2">
      <c r="A7" s="93" t="s">
        <v>397</v>
      </c>
      <c r="B7" s="510"/>
      <c r="C7" s="134"/>
      <c r="D7" s="134"/>
      <c r="E7" s="139"/>
      <c r="F7" s="134"/>
      <c r="G7" s="134"/>
      <c r="H7" s="134"/>
      <c r="I7" s="134"/>
      <c r="J7" s="134"/>
      <c r="K7" s="134"/>
      <c r="L7" s="139">
        <v>426</v>
      </c>
      <c r="M7" s="134"/>
      <c r="N7" s="139">
        <v>148224</v>
      </c>
      <c r="O7" s="134"/>
      <c r="P7" s="293"/>
      <c r="Q7" s="293"/>
      <c r="R7" s="293"/>
      <c r="S7" s="293"/>
      <c r="T7" s="293"/>
      <c r="U7" s="293"/>
      <c r="V7" s="293"/>
      <c r="W7" s="293"/>
      <c r="X7" s="293"/>
      <c r="Y7" s="270">
        <f>(L6/$N7)*100</f>
        <v>0</v>
      </c>
      <c r="Z7" s="293"/>
      <c r="AA7" s="750"/>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row>
    <row r="8" spans="1:141" s="18" customFormat="1" ht="21" customHeight="1" x14ac:dyDescent="0.2">
      <c r="A8" s="93" t="s">
        <v>398</v>
      </c>
      <c r="B8" s="94"/>
      <c r="C8" s="139">
        <f>SUM(C10:C15)</f>
        <v>4775</v>
      </c>
      <c r="D8" s="139">
        <f>SUM(D10:D15)</f>
        <v>46514</v>
      </c>
      <c r="E8" s="139">
        <f>SUM(E10:E15)</f>
        <v>51289</v>
      </c>
      <c r="F8" s="139"/>
      <c r="G8" s="139">
        <f t="shared" ref="G8:K8" si="0">SUM(G10:G15)</f>
        <v>10489</v>
      </c>
      <c r="H8" s="139">
        <f t="shared" si="0"/>
        <v>4520</v>
      </c>
      <c r="I8" s="139">
        <f t="shared" si="0"/>
        <v>1685</v>
      </c>
      <c r="J8" s="139">
        <f>SUM(J10:J15)</f>
        <v>16694</v>
      </c>
      <c r="K8" s="139">
        <f t="shared" si="0"/>
        <v>0</v>
      </c>
      <c r="L8" s="139">
        <f>SUM(L10:L15)</f>
        <v>3</v>
      </c>
      <c r="M8" s="139"/>
      <c r="N8" s="139">
        <f>E8+J8</f>
        <v>67983</v>
      </c>
      <c r="O8" s="139"/>
      <c r="P8" s="270">
        <f>(C8/$N$6)*100</f>
        <v>3.2400998832885488</v>
      </c>
      <c r="Q8" s="270">
        <f>(D8/$N$6)*100</f>
        <v>31.562304915452057</v>
      </c>
      <c r="R8" s="270">
        <f>(E8/$N$6)*100</f>
        <v>34.802404798740596</v>
      </c>
      <c r="S8" s="270"/>
      <c r="T8" s="270">
        <f>(G8/$N$6)*100</f>
        <v>7.1173628640447308</v>
      </c>
      <c r="U8" s="270">
        <f>(H8/$N$6)*100</f>
        <v>3.0670683711966995</v>
      </c>
      <c r="V8" s="270">
        <f>(I8/$N$6)*100</f>
        <v>1.1433650897049643</v>
      </c>
      <c r="W8" s="270">
        <f>(J8/$N$6)*100</f>
        <v>11.327796324946394</v>
      </c>
      <c r="X8" s="270"/>
      <c r="Y8" s="672" t="s">
        <v>89</v>
      </c>
      <c r="Z8" s="270"/>
      <c r="AA8" s="750">
        <f>(N8/$N$6)*100</f>
        <v>46.130201123687002</v>
      </c>
      <c r="AB8" s="194"/>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row>
    <row r="9" spans="1:141" s="18" customFormat="1" ht="21" customHeight="1" x14ac:dyDescent="0.2">
      <c r="A9" s="93" t="s">
        <v>399</v>
      </c>
      <c r="B9" s="94"/>
      <c r="C9" s="139"/>
      <c r="D9" s="139"/>
      <c r="E9" s="139"/>
      <c r="F9" s="139"/>
      <c r="G9" s="139"/>
      <c r="H9" s="139"/>
      <c r="I9" s="139"/>
      <c r="J9" s="139"/>
      <c r="K9" s="139"/>
      <c r="L9" s="139"/>
      <c r="M9" s="139"/>
      <c r="N9" s="139">
        <f>L8+N8</f>
        <v>67986</v>
      </c>
      <c r="O9" s="139"/>
      <c r="P9" s="270"/>
      <c r="Q9" s="270"/>
      <c r="R9" s="270"/>
      <c r="S9" s="270"/>
      <c r="T9" s="270"/>
      <c r="U9" s="270"/>
      <c r="V9" s="270"/>
      <c r="W9" s="270"/>
      <c r="X9" s="270"/>
      <c r="Y9" s="270">
        <f>(L8/$N$7)*100</f>
        <v>2.0239637305699484E-3</v>
      </c>
      <c r="Z9" s="270"/>
      <c r="AA9" s="750"/>
      <c r="AB9" s="194"/>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row>
    <row r="10" spans="1:141" s="17" customFormat="1" ht="15" customHeight="1" x14ac:dyDescent="0.2">
      <c r="A10" s="73"/>
      <c r="B10" s="511" t="s">
        <v>400</v>
      </c>
      <c r="C10" s="148">
        <v>1456</v>
      </c>
      <c r="D10" s="148">
        <v>29036</v>
      </c>
      <c r="E10" s="148">
        <f>SUM(C10:D10)</f>
        <v>30492</v>
      </c>
      <c r="F10" s="512"/>
      <c r="G10" s="148">
        <v>6675</v>
      </c>
      <c r="H10" s="148">
        <v>2913</v>
      </c>
      <c r="I10" s="148">
        <v>1183</v>
      </c>
      <c r="J10" s="148">
        <f t="shared" ref="J10:J15" si="1">SUM(G10:I10)</f>
        <v>10771</v>
      </c>
      <c r="K10" s="148"/>
      <c r="L10" s="139">
        <v>0</v>
      </c>
      <c r="M10" s="195"/>
      <c r="N10" s="195">
        <f t="shared" ref="N10:N15" si="2">E10+J10</f>
        <v>41263</v>
      </c>
      <c r="O10" s="195"/>
      <c r="P10" s="686">
        <f>(C10/$N$8)*100</f>
        <v>2.141711898562876</v>
      </c>
      <c r="Q10" s="686">
        <f>(D10/$N$8)*100</f>
        <v>42.71067766941735</v>
      </c>
      <c r="R10" s="567">
        <f t="shared" ref="P10:R15" si="3">(E10/$N$8)*100</f>
        <v>44.852389567980225</v>
      </c>
      <c r="S10" s="567"/>
      <c r="T10" s="686">
        <f t="shared" ref="T10:W15" si="4">(G10/$N$8)*100</f>
        <v>9.8186311283703276</v>
      </c>
      <c r="U10" s="686">
        <f t="shared" si="4"/>
        <v>4.2848947531000396</v>
      </c>
      <c r="V10" s="686">
        <f t="shared" si="4"/>
        <v>1.7401409175823366</v>
      </c>
      <c r="W10" s="567">
        <f t="shared" si="4"/>
        <v>15.843666799052706</v>
      </c>
      <c r="X10" s="567"/>
      <c r="Y10" s="567">
        <f>(L10/$N9)*100</f>
        <v>0</v>
      </c>
      <c r="Z10" s="567"/>
      <c r="AA10" s="461">
        <f t="shared" ref="AA10:AA15" si="5">(N10/$N$8)*100</f>
        <v>60.696056367032938</v>
      </c>
      <c r="AB10" s="185"/>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row>
    <row r="11" spans="1:141" s="17" customFormat="1" ht="15" customHeight="1" x14ac:dyDescent="0.2">
      <c r="A11" s="73"/>
      <c r="B11" s="511" t="s">
        <v>401</v>
      </c>
      <c r="C11" s="231">
        <v>70</v>
      </c>
      <c r="D11" s="231">
        <v>4406</v>
      </c>
      <c r="E11" s="148">
        <f>SUM(C11:D11)</f>
        <v>4476</v>
      </c>
      <c r="F11" s="512"/>
      <c r="G11" s="148">
        <v>538</v>
      </c>
      <c r="H11" s="148">
        <v>195</v>
      </c>
      <c r="I11" s="148">
        <v>53</v>
      </c>
      <c r="J11" s="148">
        <f t="shared" si="1"/>
        <v>786</v>
      </c>
      <c r="K11" s="148"/>
      <c r="L11" s="139">
        <v>0</v>
      </c>
      <c r="M11" s="195"/>
      <c r="N11" s="195">
        <f t="shared" si="2"/>
        <v>5262</v>
      </c>
      <c r="O11" s="195"/>
      <c r="P11" s="686">
        <f>(C11/$N$8)*100</f>
        <v>0.10296691820013827</v>
      </c>
      <c r="Q11" s="686">
        <f t="shared" si="3"/>
        <v>6.4810320227115605</v>
      </c>
      <c r="R11" s="567">
        <f t="shared" si="3"/>
        <v>6.583998940911699</v>
      </c>
      <c r="S11" s="567"/>
      <c r="T11" s="686">
        <f t="shared" si="4"/>
        <v>0.79137431416677706</v>
      </c>
      <c r="U11" s="686">
        <f t="shared" si="4"/>
        <v>0.28683641498609946</v>
      </c>
      <c r="V11" s="686">
        <f t="shared" si="4"/>
        <v>7.7960666637247544E-2</v>
      </c>
      <c r="W11" s="567">
        <f t="shared" si="4"/>
        <v>1.1561713957901241</v>
      </c>
      <c r="X11" s="567"/>
      <c r="Y11" s="567">
        <f>(L11/$N9)*100</f>
        <v>0</v>
      </c>
      <c r="Z11" s="567"/>
      <c r="AA11" s="461">
        <f t="shared" si="5"/>
        <v>7.740170336701822</v>
      </c>
      <c r="AB11" s="185"/>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row>
    <row r="12" spans="1:141" s="17" customFormat="1" ht="15" customHeight="1" x14ac:dyDescent="0.2">
      <c r="A12" s="73"/>
      <c r="B12" s="511" t="s">
        <v>402</v>
      </c>
      <c r="C12" s="148">
        <v>3162</v>
      </c>
      <c r="D12" s="148">
        <v>11581</v>
      </c>
      <c r="E12" s="148">
        <f>SUM(C12:D12)</f>
        <v>14743</v>
      </c>
      <c r="F12" s="512"/>
      <c r="G12" s="148">
        <v>2193</v>
      </c>
      <c r="H12" s="148">
        <v>920</v>
      </c>
      <c r="I12" s="148">
        <v>301</v>
      </c>
      <c r="J12" s="148">
        <f t="shared" si="1"/>
        <v>3414</v>
      </c>
      <c r="K12" s="148"/>
      <c r="L12" s="139">
        <v>1</v>
      </c>
      <c r="M12" s="195"/>
      <c r="N12" s="195">
        <f t="shared" si="2"/>
        <v>18157</v>
      </c>
      <c r="O12" s="195"/>
      <c r="P12" s="686">
        <f t="shared" si="3"/>
        <v>4.6511627906976747</v>
      </c>
      <c r="Q12" s="686">
        <f t="shared" si="3"/>
        <v>17.035141138225733</v>
      </c>
      <c r="R12" s="567">
        <f t="shared" si="3"/>
        <v>21.686303928923405</v>
      </c>
      <c r="S12" s="567"/>
      <c r="T12" s="686">
        <f t="shared" si="4"/>
        <v>3.225806451612903</v>
      </c>
      <c r="U12" s="686">
        <f t="shared" si="4"/>
        <v>1.3532794963446744</v>
      </c>
      <c r="V12" s="686">
        <f t="shared" si="4"/>
        <v>0.44275774826059461</v>
      </c>
      <c r="W12" s="567">
        <f t="shared" si="4"/>
        <v>5.0218436962181725</v>
      </c>
      <c r="X12" s="567"/>
      <c r="Y12" s="567">
        <f>(L12/$N9)*100</f>
        <v>1.4708910658076662E-3</v>
      </c>
      <c r="Z12" s="567"/>
      <c r="AA12" s="461">
        <f t="shared" si="5"/>
        <v>26.708147625141581</v>
      </c>
      <c r="AB12" s="185"/>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row>
    <row r="13" spans="1:141" s="17" customFormat="1" ht="15" customHeight="1" x14ac:dyDescent="0.2">
      <c r="A13" s="73"/>
      <c r="B13" s="511" t="s">
        <v>403</v>
      </c>
      <c r="C13" s="148">
        <v>0</v>
      </c>
      <c r="D13" s="148">
        <v>10</v>
      </c>
      <c r="E13" s="148">
        <f>SUM(C13:D13)</f>
        <v>10</v>
      </c>
      <c r="F13" s="512"/>
      <c r="G13" s="148">
        <v>2</v>
      </c>
      <c r="H13" s="148">
        <v>0</v>
      </c>
      <c r="I13" s="148">
        <v>0</v>
      </c>
      <c r="J13" s="148">
        <f t="shared" si="1"/>
        <v>2</v>
      </c>
      <c r="K13" s="148"/>
      <c r="L13" s="139">
        <v>0</v>
      </c>
      <c r="M13" s="195"/>
      <c r="N13" s="195">
        <f t="shared" si="2"/>
        <v>12</v>
      </c>
      <c r="O13" s="195"/>
      <c r="P13" s="686">
        <f t="shared" si="3"/>
        <v>0</v>
      </c>
      <c r="Q13" s="686">
        <f t="shared" si="3"/>
        <v>1.4709559742876894E-2</v>
      </c>
      <c r="R13" s="567">
        <f t="shared" si="3"/>
        <v>1.4709559742876894E-2</v>
      </c>
      <c r="S13" s="567"/>
      <c r="T13" s="686">
        <f t="shared" si="4"/>
        <v>2.941911948575379E-3</v>
      </c>
      <c r="U13" s="686">
        <f t="shared" si="4"/>
        <v>0</v>
      </c>
      <c r="V13" s="686">
        <f t="shared" si="4"/>
        <v>0</v>
      </c>
      <c r="W13" s="567">
        <f t="shared" si="4"/>
        <v>2.941911948575379E-3</v>
      </c>
      <c r="X13" s="567"/>
      <c r="Y13" s="567">
        <f>(L13/$N9)*100</f>
        <v>0</v>
      </c>
      <c r="Z13" s="567"/>
      <c r="AA13" s="461">
        <f t="shared" si="5"/>
        <v>1.7651471691452272E-2</v>
      </c>
      <c r="AB13" s="185"/>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row>
    <row r="14" spans="1:141" s="17" customFormat="1" ht="15" customHeight="1" x14ac:dyDescent="0.2">
      <c r="A14" s="73"/>
      <c r="B14" s="511" t="s">
        <v>404</v>
      </c>
      <c r="C14" s="148">
        <v>4</v>
      </c>
      <c r="D14" s="148">
        <v>301</v>
      </c>
      <c r="E14" s="148">
        <f t="shared" ref="E14:E15" si="6">SUM(C14:D14)</f>
        <v>305</v>
      </c>
      <c r="F14" s="512"/>
      <c r="G14" s="148">
        <v>72</v>
      </c>
      <c r="H14" s="148">
        <v>55</v>
      </c>
      <c r="I14" s="148">
        <v>6</v>
      </c>
      <c r="J14" s="148">
        <f t="shared" si="1"/>
        <v>133</v>
      </c>
      <c r="K14" s="148"/>
      <c r="L14" s="139">
        <v>0</v>
      </c>
      <c r="M14" s="195"/>
      <c r="N14" s="195">
        <f t="shared" si="2"/>
        <v>438</v>
      </c>
      <c r="O14" s="195"/>
      <c r="P14" s="686">
        <f t="shared" si="3"/>
        <v>5.883823897150758E-3</v>
      </c>
      <c r="Q14" s="686">
        <f t="shared" si="3"/>
        <v>0.44275774826059461</v>
      </c>
      <c r="R14" s="567">
        <f t="shared" si="3"/>
        <v>0.44864157215774531</v>
      </c>
      <c r="S14" s="567"/>
      <c r="T14" s="686">
        <f t="shared" si="4"/>
        <v>0.10590883014871363</v>
      </c>
      <c r="U14" s="686">
        <f t="shared" si="4"/>
        <v>8.0902578585822935E-2</v>
      </c>
      <c r="V14" s="686">
        <f t="shared" si="4"/>
        <v>8.8257358457261362E-3</v>
      </c>
      <c r="W14" s="567">
        <f t="shared" si="4"/>
        <v>0.19563714458026271</v>
      </c>
      <c r="X14" s="567"/>
      <c r="Y14" s="567">
        <f>(L14/$N9)*100</f>
        <v>0</v>
      </c>
      <c r="Z14" s="567"/>
      <c r="AA14" s="461">
        <f t="shared" si="5"/>
        <v>0.64427871673800807</v>
      </c>
      <c r="AB14" s="185"/>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row>
    <row r="15" spans="1:141" s="17" customFormat="1" ht="15" customHeight="1" x14ac:dyDescent="0.2">
      <c r="A15" s="73"/>
      <c r="B15" s="511" t="s">
        <v>405</v>
      </c>
      <c r="C15" s="148">
        <v>83</v>
      </c>
      <c r="D15" s="148">
        <v>1180</v>
      </c>
      <c r="E15" s="148">
        <f t="shared" si="6"/>
        <v>1263</v>
      </c>
      <c r="F15" s="512"/>
      <c r="G15" s="148">
        <v>1009</v>
      </c>
      <c r="H15" s="148">
        <v>437</v>
      </c>
      <c r="I15" s="148">
        <v>142</v>
      </c>
      <c r="J15" s="148">
        <f t="shared" si="1"/>
        <v>1588</v>
      </c>
      <c r="K15" s="148"/>
      <c r="L15" s="139">
        <v>2</v>
      </c>
      <c r="M15" s="195"/>
      <c r="N15" s="195">
        <f t="shared" si="2"/>
        <v>2851</v>
      </c>
      <c r="O15" s="195"/>
      <c r="P15" s="686">
        <f>(C15/$N$8)*100</f>
        <v>0.12208934586587825</v>
      </c>
      <c r="Q15" s="686">
        <f t="shared" si="3"/>
        <v>1.7357280496594736</v>
      </c>
      <c r="R15" s="567">
        <f t="shared" si="3"/>
        <v>1.8578173955253519</v>
      </c>
      <c r="S15" s="567"/>
      <c r="T15" s="686">
        <f t="shared" si="4"/>
        <v>1.4841945780562789</v>
      </c>
      <c r="U15" s="686">
        <f t="shared" si="4"/>
        <v>0.64280776076372037</v>
      </c>
      <c r="V15" s="686">
        <f t="shared" si="4"/>
        <v>0.20887574834885192</v>
      </c>
      <c r="W15" s="567">
        <f t="shared" si="4"/>
        <v>2.3358780871688509</v>
      </c>
      <c r="X15" s="567"/>
      <c r="Y15" s="567">
        <f>(L15/$N9)*100</f>
        <v>2.9417821316153323E-3</v>
      </c>
      <c r="Z15" s="567"/>
      <c r="AA15" s="461">
        <f t="shared" si="5"/>
        <v>4.1936954826942028</v>
      </c>
      <c r="AB15" s="185"/>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row>
    <row r="16" spans="1:141" s="892" customFormat="1" ht="24.95" customHeight="1" x14ac:dyDescent="0.2">
      <c r="A16" s="562" t="s">
        <v>406</v>
      </c>
      <c r="B16" s="887"/>
      <c r="C16" s="560">
        <f>SUM(C19:C50)</f>
        <v>1976</v>
      </c>
      <c r="D16" s="560">
        <f>SUM(D19:D50)</f>
        <v>38464</v>
      </c>
      <c r="E16" s="560">
        <f>SUM(E19:E50)</f>
        <v>40440</v>
      </c>
      <c r="F16" s="560"/>
      <c r="G16" s="560">
        <f>SUM(G19:G50)</f>
        <v>22210</v>
      </c>
      <c r="H16" s="560">
        <f>SUM(H19:H50)</f>
        <v>11410</v>
      </c>
      <c r="I16" s="560">
        <f>SUM(I19:I50)</f>
        <v>5329</v>
      </c>
      <c r="J16" s="560">
        <f>SUM(G16:I16)</f>
        <v>38949</v>
      </c>
      <c r="K16" s="560"/>
      <c r="L16" s="560">
        <f>SUM(L19:L50)</f>
        <v>423</v>
      </c>
      <c r="M16" s="560"/>
      <c r="N16" s="560">
        <f>E16+J16</f>
        <v>79389</v>
      </c>
      <c r="O16" s="560"/>
      <c r="P16" s="653">
        <f>(C16/$N$6)*100</f>
        <v>1.3408245799744862</v>
      </c>
      <c r="Q16" s="653">
        <f>(D16/$N$6)*100</f>
        <v>26.099937572944658</v>
      </c>
      <c r="R16" s="653">
        <f>(E16/$N$6)*100</f>
        <v>27.440762152919145</v>
      </c>
      <c r="S16" s="653"/>
      <c r="T16" s="653">
        <f>(G16/$N$6)*100</f>
        <v>15.070705425725375</v>
      </c>
      <c r="U16" s="653">
        <f>(H16/$N$6)*100</f>
        <v>7.7423119724235265</v>
      </c>
      <c r="V16" s="653">
        <f>(I16/$N$6)*100</f>
        <v>3.6160193252449582</v>
      </c>
      <c r="W16" s="653">
        <f>(J16/$N$6)*100</f>
        <v>26.42903672339386</v>
      </c>
      <c r="X16" s="653"/>
      <c r="Y16" s="653">
        <f>(L16/$N$7)*100</f>
        <v>0.28537888601036271</v>
      </c>
      <c r="Z16" s="653"/>
      <c r="AA16" s="761">
        <f>(N16/$N$6)*100</f>
        <v>53.869798876312998</v>
      </c>
      <c r="AB16" s="563"/>
      <c r="AC16" s="472"/>
      <c r="AD16" s="472"/>
      <c r="AE16" s="472"/>
      <c r="AF16" s="472"/>
      <c r="AG16" s="472"/>
      <c r="AH16" s="472"/>
      <c r="AI16" s="472"/>
      <c r="AJ16" s="472"/>
      <c r="AK16" s="472"/>
      <c r="AL16" s="472"/>
      <c r="AM16" s="472"/>
      <c r="AN16" s="472"/>
      <c r="AO16" s="472"/>
      <c r="AP16" s="472"/>
      <c r="AQ16" s="472"/>
      <c r="AR16" s="472"/>
      <c r="AS16" s="472"/>
      <c r="AT16" s="472"/>
      <c r="AU16" s="472"/>
      <c r="AV16" s="472"/>
      <c r="AW16" s="472"/>
      <c r="AX16" s="472"/>
      <c r="AY16" s="472"/>
      <c r="AZ16" s="472"/>
      <c r="BA16" s="472"/>
      <c r="BB16" s="472"/>
      <c r="BC16" s="472"/>
      <c r="BD16" s="472"/>
      <c r="BE16" s="472"/>
      <c r="BF16" s="472"/>
      <c r="BG16" s="472"/>
      <c r="BH16" s="472"/>
      <c r="BI16" s="472"/>
      <c r="BJ16" s="472"/>
      <c r="BK16" s="472"/>
      <c r="BL16" s="472"/>
      <c r="BM16" s="472"/>
      <c r="BN16" s="472"/>
      <c r="BO16" s="472"/>
      <c r="BP16" s="472"/>
      <c r="BQ16" s="472"/>
      <c r="BR16" s="472"/>
      <c r="BS16" s="472"/>
      <c r="BT16" s="472"/>
      <c r="BU16" s="472"/>
      <c r="BV16" s="472"/>
      <c r="BW16" s="472"/>
      <c r="BX16" s="472"/>
      <c r="BY16" s="472"/>
      <c r="BZ16" s="472"/>
      <c r="CA16" s="561"/>
      <c r="CB16" s="561"/>
      <c r="CC16" s="561"/>
      <c r="CD16" s="561"/>
      <c r="CE16" s="561"/>
      <c r="CF16" s="561"/>
      <c r="CG16" s="561"/>
      <c r="CH16" s="561"/>
      <c r="CI16" s="561"/>
      <c r="CJ16" s="561"/>
      <c r="CK16" s="561"/>
      <c r="CL16" s="561"/>
      <c r="CM16" s="561"/>
      <c r="CN16" s="561"/>
      <c r="CO16" s="561"/>
      <c r="CP16" s="561"/>
      <c r="CQ16" s="561"/>
      <c r="CR16" s="561"/>
      <c r="CS16" s="561"/>
      <c r="CT16" s="561"/>
      <c r="CU16" s="561"/>
      <c r="CV16" s="561"/>
      <c r="CW16" s="561"/>
      <c r="CX16" s="561"/>
      <c r="CY16" s="561"/>
      <c r="CZ16" s="561"/>
      <c r="DA16" s="561"/>
      <c r="DB16" s="561"/>
      <c r="DC16" s="561"/>
      <c r="DD16" s="561"/>
      <c r="DE16" s="561"/>
      <c r="DF16" s="561"/>
      <c r="DG16" s="561"/>
      <c r="DH16" s="561"/>
      <c r="DI16" s="561"/>
      <c r="DJ16" s="561"/>
      <c r="DK16" s="561"/>
      <c r="DL16" s="561"/>
      <c r="DM16" s="561"/>
      <c r="DN16" s="561"/>
      <c r="DO16" s="561"/>
      <c r="DP16" s="561"/>
      <c r="DQ16" s="561"/>
      <c r="DR16" s="561"/>
      <c r="DS16" s="561"/>
      <c r="DT16" s="561"/>
      <c r="DU16" s="561"/>
      <c r="DV16" s="561"/>
      <c r="DW16" s="561"/>
      <c r="DX16" s="561"/>
      <c r="DY16" s="561"/>
      <c r="DZ16" s="561"/>
      <c r="EA16" s="561"/>
      <c r="EB16" s="561"/>
      <c r="EC16" s="561"/>
      <c r="ED16" s="561"/>
      <c r="EE16" s="561"/>
      <c r="EF16" s="561"/>
      <c r="EG16" s="561"/>
      <c r="EH16" s="561"/>
      <c r="EI16" s="561"/>
      <c r="EJ16" s="561"/>
      <c r="EK16" s="561"/>
    </row>
    <row r="17" spans="1:141" s="892" customFormat="1" ht="24.95" customHeight="1" x14ac:dyDescent="0.2">
      <c r="A17" s="562" t="s">
        <v>407</v>
      </c>
      <c r="B17" s="887"/>
      <c r="C17" s="560">
        <f>SUM(C19:C50)</f>
        <v>1976</v>
      </c>
      <c r="D17" s="560">
        <f>SUM(D19:D50)</f>
        <v>38464</v>
      </c>
      <c r="E17" s="560">
        <f>SUM(E19:E50)</f>
        <v>40440</v>
      </c>
      <c r="F17" s="560"/>
      <c r="G17" s="560">
        <f t="shared" ref="G17:L17" si="7">SUM(G19:G50)</f>
        <v>22210</v>
      </c>
      <c r="H17" s="560">
        <f t="shared" si="7"/>
        <v>11410</v>
      </c>
      <c r="I17" s="560">
        <f t="shared" si="7"/>
        <v>5329</v>
      </c>
      <c r="J17" s="560">
        <f t="shared" si="7"/>
        <v>38949</v>
      </c>
      <c r="K17" s="560">
        <f t="shared" si="7"/>
        <v>0</v>
      </c>
      <c r="L17" s="560">
        <f t="shared" si="7"/>
        <v>423</v>
      </c>
      <c r="M17" s="560"/>
      <c r="N17" s="560">
        <f>SUM(N19:N50)</f>
        <v>79389</v>
      </c>
      <c r="O17" s="560"/>
      <c r="P17" s="653">
        <f>(C17/$N$17)*100</f>
        <v>2.4890098124425299</v>
      </c>
      <c r="Q17" s="653">
        <f>(D17/$N$17)*100</f>
        <v>48.450037158800335</v>
      </c>
      <c r="R17" s="653">
        <f>(E17/$N$17)*100</f>
        <v>50.93904697124286</v>
      </c>
      <c r="S17" s="653"/>
      <c r="T17" s="653">
        <f>(G17/$N$17)*100</f>
        <v>27.976167982969933</v>
      </c>
      <c r="U17" s="653">
        <f>(H17/$N$17)*100</f>
        <v>14.372268198365013</v>
      </c>
      <c r="V17" s="653">
        <f>(I17/$N$17)*100</f>
        <v>6.7125168474221866</v>
      </c>
      <c r="W17" s="653">
        <f>(J17/$N$17)*100</f>
        <v>49.060953028757133</v>
      </c>
      <c r="X17" s="653"/>
      <c r="Y17" s="653" t="s">
        <v>89</v>
      </c>
      <c r="Z17" s="653"/>
      <c r="AA17" s="761">
        <f>(N17/$N$17)*100</f>
        <v>100</v>
      </c>
      <c r="AB17" s="563"/>
      <c r="AC17" s="472"/>
      <c r="AD17" s="472"/>
      <c r="AE17" s="472"/>
      <c r="AF17" s="472"/>
      <c r="AG17" s="472"/>
      <c r="AH17" s="472"/>
      <c r="AI17" s="472"/>
      <c r="AJ17" s="472"/>
      <c r="AK17" s="472"/>
      <c r="AL17" s="472"/>
      <c r="AM17" s="472"/>
      <c r="AN17" s="472"/>
      <c r="AO17" s="472"/>
      <c r="AP17" s="472"/>
      <c r="AQ17" s="472"/>
      <c r="AR17" s="472"/>
      <c r="AS17" s="472"/>
      <c r="AT17" s="472"/>
      <c r="AU17" s="472"/>
      <c r="AV17" s="472"/>
      <c r="AW17" s="472"/>
      <c r="AX17" s="472"/>
      <c r="AY17" s="472"/>
      <c r="AZ17" s="472"/>
      <c r="BA17" s="472"/>
      <c r="BB17" s="472"/>
      <c r="BC17" s="472"/>
      <c r="BD17" s="472"/>
      <c r="BE17" s="472"/>
      <c r="BF17" s="472"/>
      <c r="BG17" s="472"/>
      <c r="BH17" s="472"/>
      <c r="BI17" s="472"/>
      <c r="BJ17" s="472"/>
      <c r="BK17" s="472"/>
      <c r="BL17" s="472"/>
      <c r="BM17" s="472"/>
      <c r="BN17" s="472"/>
      <c r="BO17" s="472"/>
      <c r="BP17" s="472"/>
      <c r="BQ17" s="472"/>
      <c r="BR17" s="472"/>
      <c r="BS17" s="472"/>
      <c r="BT17" s="472"/>
      <c r="BU17" s="472"/>
      <c r="BV17" s="472"/>
      <c r="BW17" s="472"/>
      <c r="BX17" s="472"/>
      <c r="BY17" s="472"/>
      <c r="BZ17" s="472"/>
      <c r="CA17" s="561"/>
      <c r="CB17" s="561"/>
      <c r="CC17" s="561"/>
      <c r="CD17" s="561"/>
      <c r="CE17" s="561"/>
      <c r="CF17" s="561"/>
      <c r="CG17" s="561"/>
      <c r="CH17" s="561"/>
      <c r="CI17" s="561"/>
      <c r="CJ17" s="561"/>
      <c r="CK17" s="561"/>
      <c r="CL17" s="561"/>
      <c r="CM17" s="561"/>
      <c r="CN17" s="561"/>
      <c r="CO17" s="561"/>
      <c r="CP17" s="561"/>
      <c r="CQ17" s="561"/>
      <c r="CR17" s="561"/>
      <c r="CS17" s="561"/>
      <c r="CT17" s="561"/>
      <c r="CU17" s="561"/>
      <c r="CV17" s="561"/>
      <c r="CW17" s="561"/>
      <c r="CX17" s="561"/>
      <c r="CY17" s="561"/>
      <c r="CZ17" s="561"/>
      <c r="DA17" s="561"/>
      <c r="DB17" s="561"/>
      <c r="DC17" s="561"/>
      <c r="DD17" s="561"/>
      <c r="DE17" s="561"/>
      <c r="DF17" s="561"/>
      <c r="DG17" s="561"/>
      <c r="DH17" s="561"/>
      <c r="DI17" s="561"/>
      <c r="DJ17" s="561"/>
      <c r="DK17" s="561"/>
      <c r="DL17" s="561"/>
      <c r="DM17" s="561"/>
      <c r="DN17" s="561"/>
      <c r="DO17" s="561"/>
      <c r="DP17" s="561"/>
      <c r="DQ17" s="561"/>
      <c r="DR17" s="561"/>
      <c r="DS17" s="561"/>
      <c r="DT17" s="561"/>
      <c r="DU17" s="561"/>
      <c r="DV17" s="561"/>
      <c r="DW17" s="561"/>
      <c r="DX17" s="561"/>
      <c r="DY17" s="561"/>
      <c r="DZ17" s="561"/>
      <c r="EA17" s="561"/>
      <c r="EB17" s="561"/>
      <c r="EC17" s="561"/>
      <c r="ED17" s="561"/>
      <c r="EE17" s="561"/>
      <c r="EF17" s="561"/>
      <c r="EG17" s="561"/>
      <c r="EH17" s="561"/>
      <c r="EI17" s="561"/>
      <c r="EJ17" s="561"/>
      <c r="EK17" s="561"/>
    </row>
    <row r="18" spans="1:141" s="451" customFormat="1" ht="24.95" customHeight="1" x14ac:dyDescent="0.2">
      <c r="A18" s="93" t="s">
        <v>408</v>
      </c>
      <c r="B18" s="513"/>
      <c r="C18" s="139"/>
      <c r="D18" s="139"/>
      <c r="E18" s="139"/>
      <c r="F18" s="139"/>
      <c r="G18" s="139"/>
      <c r="H18" s="139"/>
      <c r="I18" s="139"/>
      <c r="J18" s="139"/>
      <c r="K18" s="139"/>
      <c r="L18" s="139"/>
      <c r="M18" s="139"/>
      <c r="N18" s="139">
        <f>L17+N17</f>
        <v>79812</v>
      </c>
      <c r="O18" s="139"/>
      <c r="P18" s="270"/>
      <c r="Q18" s="270"/>
      <c r="R18" s="270"/>
      <c r="S18" s="270"/>
      <c r="T18" s="270"/>
      <c r="U18" s="270"/>
      <c r="V18" s="270"/>
      <c r="W18" s="270"/>
      <c r="X18" s="270"/>
      <c r="Y18" s="270">
        <f>(L17/$N$18)*100</f>
        <v>0.52999548940009023</v>
      </c>
      <c r="Z18" s="270"/>
      <c r="AA18" s="750"/>
      <c r="AB18" s="194"/>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553"/>
      <c r="CB18" s="553"/>
      <c r="CC18" s="553"/>
      <c r="CD18" s="553"/>
      <c r="CE18" s="553"/>
      <c r="CF18" s="553"/>
      <c r="CG18" s="553"/>
      <c r="CH18" s="553"/>
      <c r="CI18" s="553"/>
      <c r="CJ18" s="553"/>
      <c r="CK18" s="553"/>
      <c r="CL18" s="553"/>
      <c r="CM18" s="553"/>
      <c r="CN18" s="553"/>
      <c r="CO18" s="553"/>
      <c r="CP18" s="553"/>
      <c r="CQ18" s="553"/>
      <c r="CR18" s="553"/>
      <c r="CS18" s="553"/>
      <c r="CT18" s="553"/>
      <c r="CU18" s="553"/>
      <c r="CV18" s="553"/>
      <c r="CW18" s="553"/>
      <c r="CX18" s="553"/>
      <c r="CY18" s="553"/>
      <c r="CZ18" s="553"/>
      <c r="DA18" s="553"/>
      <c r="DB18" s="553"/>
      <c r="DC18" s="553"/>
      <c r="DD18" s="553"/>
      <c r="DE18" s="553"/>
      <c r="DF18" s="553"/>
      <c r="DG18" s="553"/>
      <c r="DH18" s="553"/>
      <c r="DI18" s="553"/>
      <c r="DJ18" s="553"/>
      <c r="DK18" s="553"/>
      <c r="DL18" s="553"/>
      <c r="DM18" s="553"/>
      <c r="DN18" s="553"/>
      <c r="DO18" s="553"/>
      <c r="DP18" s="553"/>
      <c r="DQ18" s="553"/>
      <c r="DR18" s="553"/>
      <c r="DS18" s="553"/>
      <c r="DT18" s="553"/>
      <c r="DU18" s="553"/>
      <c r="DV18" s="553"/>
      <c r="DW18" s="553"/>
      <c r="DX18" s="553"/>
      <c r="DY18" s="553"/>
      <c r="DZ18" s="553"/>
      <c r="EA18" s="553"/>
      <c r="EB18" s="553"/>
      <c r="EC18" s="553"/>
      <c r="ED18" s="553"/>
      <c r="EE18" s="553"/>
      <c r="EF18" s="553"/>
      <c r="EG18" s="553"/>
      <c r="EH18" s="553"/>
      <c r="EI18" s="553"/>
      <c r="EJ18" s="553"/>
      <c r="EK18" s="553"/>
    </row>
    <row r="19" spans="1:141" s="17" customFormat="1" ht="15" customHeight="1" x14ac:dyDescent="0.2">
      <c r="A19" s="16"/>
      <c r="B19" s="517" t="s">
        <v>409</v>
      </c>
      <c r="C19" s="518">
        <v>340</v>
      </c>
      <c r="D19" s="518">
        <v>7436</v>
      </c>
      <c r="E19" s="519">
        <f t="shared" ref="E19:E50" si="8">SUM(C19:D19)</f>
        <v>7776</v>
      </c>
      <c r="F19" s="519"/>
      <c r="G19" s="518">
        <v>3961</v>
      </c>
      <c r="H19" s="518">
        <v>1845</v>
      </c>
      <c r="I19" s="518">
        <v>324</v>
      </c>
      <c r="J19" s="519">
        <f t="shared" ref="J19:J50" si="9">SUM(G19:I19)</f>
        <v>6130</v>
      </c>
      <c r="K19" s="518"/>
      <c r="L19" s="518">
        <v>0</v>
      </c>
      <c r="M19" s="518"/>
      <c r="N19" s="519">
        <f t="shared" ref="N19:N50" si="10">E19+J19</f>
        <v>13906</v>
      </c>
      <c r="O19" s="517"/>
      <c r="P19" s="749">
        <f>(C19/$N$17)*100</f>
        <v>0.42827091914496973</v>
      </c>
      <c r="Q19" s="749">
        <f t="shared" ref="Q19:Q50" si="11">(D19/$N$17)*100</f>
        <v>9.3665369257705731</v>
      </c>
      <c r="R19" s="749">
        <f t="shared" ref="R19:R50" si="12">(E19/$N$17)*100</f>
        <v>9.7948078449155425</v>
      </c>
      <c r="S19" s="749"/>
      <c r="T19" s="749">
        <f t="shared" ref="T19:T50" si="13">(G19/$N$17)*100</f>
        <v>4.9893562080388971</v>
      </c>
      <c r="U19" s="749">
        <f t="shared" ref="U19:U50" si="14">(H19/$N$17)*100</f>
        <v>2.3239995465366738</v>
      </c>
      <c r="V19" s="749">
        <f t="shared" ref="V19:V50" si="15">(I19/$N$17)*100</f>
        <v>0.40811699353814762</v>
      </c>
      <c r="W19" s="749">
        <f t="shared" ref="W19:W50" si="16">(J19/$N$17)*100</f>
        <v>7.721472748113718</v>
      </c>
      <c r="X19" s="749"/>
      <c r="Y19" s="749">
        <f t="shared" ref="Y19:Y50" si="17">(L19/$N$18)*100</f>
        <v>0</v>
      </c>
      <c r="Z19" s="748"/>
      <c r="AA19" s="747">
        <f t="shared" ref="AA19:AA50" si="18">(N19/$N$17)*100</f>
        <v>17.516280593029261</v>
      </c>
      <c r="AB19" s="185"/>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row>
    <row r="20" spans="1:141" s="17" customFormat="1" ht="15" customHeight="1" x14ac:dyDescent="0.2">
      <c r="A20" s="16"/>
      <c r="B20" s="520" t="s">
        <v>410</v>
      </c>
      <c r="C20" s="521">
        <v>174</v>
      </c>
      <c r="D20" s="521">
        <v>2645</v>
      </c>
      <c r="E20" s="522">
        <f t="shared" si="8"/>
        <v>2819</v>
      </c>
      <c r="F20" s="522"/>
      <c r="G20" s="521">
        <v>5930</v>
      </c>
      <c r="H20" s="521">
        <v>3020</v>
      </c>
      <c r="I20" s="521">
        <v>973</v>
      </c>
      <c r="J20" s="522">
        <f t="shared" si="9"/>
        <v>9923</v>
      </c>
      <c r="K20" s="521"/>
      <c r="L20" s="521">
        <v>0</v>
      </c>
      <c r="M20" s="521"/>
      <c r="N20" s="522">
        <f t="shared" si="10"/>
        <v>12742</v>
      </c>
      <c r="O20" s="520"/>
      <c r="P20" s="746">
        <f t="shared" ref="P20:P50" si="19">(C20/$N$17)*100</f>
        <v>0.21917394097419038</v>
      </c>
      <c r="Q20" s="746">
        <f t="shared" si="11"/>
        <v>3.3316958268777794</v>
      </c>
      <c r="R20" s="746">
        <f t="shared" si="12"/>
        <v>3.5508697678519696</v>
      </c>
      <c r="S20" s="746"/>
      <c r="T20" s="746">
        <f t="shared" si="13"/>
        <v>7.4695486780284428</v>
      </c>
      <c r="U20" s="746">
        <f t="shared" si="14"/>
        <v>3.8040534582876719</v>
      </c>
      <c r="V20" s="746">
        <f t="shared" si="15"/>
        <v>1.2256106009648693</v>
      </c>
      <c r="W20" s="746">
        <f t="shared" si="16"/>
        <v>12.499212737280983</v>
      </c>
      <c r="X20" s="746"/>
      <c r="Y20" s="746">
        <f t="shared" si="17"/>
        <v>0</v>
      </c>
      <c r="Z20" s="745"/>
      <c r="AA20" s="744">
        <f>(N20/$N$17)*100</f>
        <v>16.050082505132952</v>
      </c>
      <c r="AB20" s="185"/>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row>
    <row r="21" spans="1:141" s="17" customFormat="1" ht="15" customHeight="1" x14ac:dyDescent="0.2">
      <c r="A21" s="16"/>
      <c r="B21" s="523" t="s">
        <v>411</v>
      </c>
      <c r="C21" s="524">
        <v>26</v>
      </c>
      <c r="D21" s="524">
        <v>4981</v>
      </c>
      <c r="E21" s="525">
        <f t="shared" si="8"/>
        <v>5007</v>
      </c>
      <c r="F21" s="525"/>
      <c r="G21" s="524">
        <v>3376</v>
      </c>
      <c r="H21" s="524">
        <v>1781</v>
      </c>
      <c r="I21" s="524">
        <v>244</v>
      </c>
      <c r="J21" s="525">
        <f t="shared" si="9"/>
        <v>5401</v>
      </c>
      <c r="K21" s="524"/>
      <c r="L21" s="524">
        <v>423</v>
      </c>
      <c r="M21" s="524"/>
      <c r="N21" s="525">
        <f t="shared" si="10"/>
        <v>10408</v>
      </c>
      <c r="O21" s="523"/>
      <c r="P21" s="743">
        <f t="shared" si="19"/>
        <v>3.2750129111085914E-2</v>
      </c>
      <c r="Q21" s="743">
        <f t="shared" si="11"/>
        <v>6.2741689654738062</v>
      </c>
      <c r="R21" s="743">
        <f t="shared" si="12"/>
        <v>6.3069190945848925</v>
      </c>
      <c r="S21" s="743"/>
      <c r="T21" s="743">
        <f t="shared" si="13"/>
        <v>4.2524783030394637</v>
      </c>
      <c r="U21" s="743">
        <f t="shared" si="14"/>
        <v>2.2433838441093852</v>
      </c>
      <c r="V21" s="743">
        <f t="shared" si="15"/>
        <v>0.30734736550403707</v>
      </c>
      <c r="W21" s="743">
        <f t="shared" si="16"/>
        <v>6.8032095126528862</v>
      </c>
      <c r="X21" s="743"/>
      <c r="Y21" s="743">
        <f t="shared" si="17"/>
        <v>0.52999548940009023</v>
      </c>
      <c r="Z21" s="742"/>
      <c r="AA21" s="741">
        <f t="shared" si="18"/>
        <v>13.110128607237778</v>
      </c>
      <c r="AB21" s="185"/>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row>
    <row r="22" spans="1:141" s="17" customFormat="1" ht="15" customHeight="1" x14ac:dyDescent="0.2">
      <c r="A22" s="16"/>
      <c r="B22" s="526" t="s">
        <v>412</v>
      </c>
      <c r="C22" s="527">
        <v>480</v>
      </c>
      <c r="D22" s="527">
        <v>7774</v>
      </c>
      <c r="E22" s="528">
        <f t="shared" si="8"/>
        <v>8254</v>
      </c>
      <c r="F22" s="528"/>
      <c r="G22" s="527">
        <v>46</v>
      </c>
      <c r="H22" s="527">
        <v>1</v>
      </c>
      <c r="I22" s="527">
        <v>1</v>
      </c>
      <c r="J22" s="528">
        <f t="shared" si="9"/>
        <v>48</v>
      </c>
      <c r="K22" s="527"/>
      <c r="L22" s="527">
        <v>0</v>
      </c>
      <c r="M22" s="527"/>
      <c r="N22" s="528">
        <f t="shared" si="10"/>
        <v>8302</v>
      </c>
      <c r="O22" s="526"/>
      <c r="P22" s="740">
        <f t="shared" si="19"/>
        <v>0.60461776820466306</v>
      </c>
      <c r="Q22" s="740">
        <f t="shared" si="11"/>
        <v>9.7922886042146899</v>
      </c>
      <c r="R22" s="740">
        <f t="shared" si="12"/>
        <v>10.396906372419352</v>
      </c>
      <c r="S22" s="740"/>
      <c r="T22" s="740">
        <f t="shared" si="13"/>
        <v>5.7942536119613544E-2</v>
      </c>
      <c r="U22" s="740">
        <f t="shared" si="14"/>
        <v>1.2596203504263814E-3</v>
      </c>
      <c r="V22" s="740">
        <f t="shared" si="15"/>
        <v>1.2596203504263814E-3</v>
      </c>
      <c r="W22" s="740">
        <f t="shared" si="16"/>
        <v>6.0461776820466308E-2</v>
      </c>
      <c r="X22" s="740"/>
      <c r="Y22" s="740">
        <f t="shared" si="17"/>
        <v>0</v>
      </c>
      <c r="Z22" s="739"/>
      <c r="AA22" s="738">
        <f t="shared" si="18"/>
        <v>10.457368149239819</v>
      </c>
      <c r="AB22" s="185"/>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row>
    <row r="23" spans="1:141" s="17" customFormat="1" ht="15" customHeight="1" x14ac:dyDescent="0.2">
      <c r="A23" s="16"/>
      <c r="B23" s="520" t="s">
        <v>413</v>
      </c>
      <c r="C23" s="521">
        <v>33</v>
      </c>
      <c r="D23" s="521">
        <v>1678</v>
      </c>
      <c r="E23" s="522">
        <f t="shared" si="8"/>
        <v>1711</v>
      </c>
      <c r="F23" s="522"/>
      <c r="G23" s="521">
        <v>3100</v>
      </c>
      <c r="H23" s="521">
        <v>1581</v>
      </c>
      <c r="I23" s="521">
        <v>280</v>
      </c>
      <c r="J23" s="522">
        <f t="shared" si="9"/>
        <v>4961</v>
      </c>
      <c r="K23" s="521"/>
      <c r="L23" s="521">
        <v>0</v>
      </c>
      <c r="M23" s="521"/>
      <c r="N23" s="522">
        <f t="shared" si="10"/>
        <v>6672</v>
      </c>
      <c r="O23" s="520"/>
      <c r="P23" s="746">
        <f t="shared" si="19"/>
        <v>4.1567471564070584E-2</v>
      </c>
      <c r="Q23" s="746">
        <f t="shared" si="11"/>
        <v>2.1136429480154684</v>
      </c>
      <c r="R23" s="746">
        <f t="shared" si="12"/>
        <v>2.1552104195795385</v>
      </c>
      <c r="S23" s="746"/>
      <c r="T23" s="746">
        <f t="shared" si="13"/>
        <v>3.9048230863217825</v>
      </c>
      <c r="U23" s="746">
        <f t="shared" si="14"/>
        <v>1.9914597740241089</v>
      </c>
      <c r="V23" s="746">
        <f t="shared" si="15"/>
        <v>0.35269369811938678</v>
      </c>
      <c r="W23" s="746">
        <f t="shared" si="16"/>
        <v>6.2489765584652783</v>
      </c>
      <c r="X23" s="746"/>
      <c r="Y23" s="746">
        <f t="shared" si="17"/>
        <v>0</v>
      </c>
      <c r="Z23" s="745"/>
      <c r="AA23" s="744">
        <f t="shared" si="18"/>
        <v>8.4041869780448177</v>
      </c>
      <c r="AB23" s="185"/>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row>
    <row r="24" spans="1:141" s="17" customFormat="1" ht="15" customHeight="1" x14ac:dyDescent="0.2">
      <c r="A24" s="16"/>
      <c r="B24" s="517" t="s">
        <v>414</v>
      </c>
      <c r="C24" s="518">
        <v>430</v>
      </c>
      <c r="D24" s="518">
        <v>4455</v>
      </c>
      <c r="E24" s="519">
        <f t="shared" si="8"/>
        <v>4885</v>
      </c>
      <c r="F24" s="519"/>
      <c r="G24" s="518">
        <v>67</v>
      </c>
      <c r="H24" s="518">
        <v>0</v>
      </c>
      <c r="I24" s="518">
        <v>0</v>
      </c>
      <c r="J24" s="519">
        <f t="shared" si="9"/>
        <v>67</v>
      </c>
      <c r="K24" s="518"/>
      <c r="L24" s="518">
        <v>0</v>
      </c>
      <c r="M24" s="518"/>
      <c r="N24" s="519">
        <f t="shared" si="10"/>
        <v>4952</v>
      </c>
      <c r="O24" s="517"/>
      <c r="P24" s="749">
        <f t="shared" si="19"/>
        <v>0.54163675068334405</v>
      </c>
      <c r="Q24" s="749">
        <f t="shared" si="11"/>
        <v>5.6116086611495293</v>
      </c>
      <c r="R24" s="749">
        <f t="shared" si="12"/>
        <v>6.1532454118328737</v>
      </c>
      <c r="S24" s="749"/>
      <c r="T24" s="749">
        <f t="shared" si="13"/>
        <v>8.4394563478567552E-2</v>
      </c>
      <c r="U24" s="749">
        <f t="shared" si="14"/>
        <v>0</v>
      </c>
      <c r="V24" s="749">
        <f t="shared" si="15"/>
        <v>0</v>
      </c>
      <c r="W24" s="749">
        <f t="shared" si="16"/>
        <v>8.4394563478567552E-2</v>
      </c>
      <c r="X24" s="749"/>
      <c r="Y24" s="749">
        <f t="shared" si="17"/>
        <v>0</v>
      </c>
      <c r="Z24" s="748"/>
      <c r="AA24" s="747">
        <f t="shared" si="18"/>
        <v>6.2376399753114411</v>
      </c>
      <c r="AB24" s="185"/>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row>
    <row r="25" spans="1:141" s="17" customFormat="1" ht="15" customHeight="1" x14ac:dyDescent="0.2">
      <c r="A25" s="16"/>
      <c r="B25" s="529" t="s">
        <v>415</v>
      </c>
      <c r="C25" s="530">
        <v>188</v>
      </c>
      <c r="D25" s="530">
        <v>1743</v>
      </c>
      <c r="E25" s="531">
        <f t="shared" si="8"/>
        <v>1931</v>
      </c>
      <c r="F25" s="531"/>
      <c r="G25" s="530">
        <v>1141</v>
      </c>
      <c r="H25" s="530">
        <v>456</v>
      </c>
      <c r="I25" s="530">
        <v>255</v>
      </c>
      <c r="J25" s="531">
        <f t="shared" si="9"/>
        <v>1852</v>
      </c>
      <c r="K25" s="530"/>
      <c r="L25" s="530">
        <v>0</v>
      </c>
      <c r="M25" s="530"/>
      <c r="N25" s="531">
        <f t="shared" si="10"/>
        <v>3783</v>
      </c>
      <c r="O25" s="529"/>
      <c r="P25" s="737">
        <f t="shared" si="19"/>
        <v>0.23680862588015972</v>
      </c>
      <c r="Q25" s="737">
        <f t="shared" si="11"/>
        <v>2.1955182707931828</v>
      </c>
      <c r="R25" s="737">
        <f t="shared" si="12"/>
        <v>2.4323268966733429</v>
      </c>
      <c r="S25" s="737"/>
      <c r="T25" s="737">
        <f t="shared" si="13"/>
        <v>1.4372268198365012</v>
      </c>
      <c r="U25" s="737">
        <f t="shared" si="14"/>
        <v>0.57438687979442993</v>
      </c>
      <c r="V25" s="737">
        <f t="shared" si="15"/>
        <v>0.32120318935872727</v>
      </c>
      <c r="W25" s="737">
        <f t="shared" si="16"/>
        <v>2.3328168889896586</v>
      </c>
      <c r="X25" s="737"/>
      <c r="Y25" s="737">
        <f t="shared" si="17"/>
        <v>0</v>
      </c>
      <c r="Z25" s="736"/>
      <c r="AA25" s="735">
        <f t="shared" si="18"/>
        <v>4.7651437856630015</v>
      </c>
      <c r="AB25" s="185"/>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row>
    <row r="26" spans="1:141" s="17" customFormat="1" ht="15" customHeight="1" x14ac:dyDescent="0.2">
      <c r="A26" s="16"/>
      <c r="B26" s="520" t="s">
        <v>416</v>
      </c>
      <c r="C26" s="521">
        <v>5</v>
      </c>
      <c r="D26" s="521">
        <v>372</v>
      </c>
      <c r="E26" s="522">
        <f t="shared" si="8"/>
        <v>377</v>
      </c>
      <c r="F26" s="522"/>
      <c r="G26" s="521">
        <v>1435</v>
      </c>
      <c r="H26" s="521">
        <v>712</v>
      </c>
      <c r="I26" s="521">
        <v>142</v>
      </c>
      <c r="J26" s="522">
        <f t="shared" si="9"/>
        <v>2289</v>
      </c>
      <c r="K26" s="521"/>
      <c r="L26" s="521">
        <v>0</v>
      </c>
      <c r="M26" s="521"/>
      <c r="N26" s="522">
        <f t="shared" si="10"/>
        <v>2666</v>
      </c>
      <c r="O26" s="520"/>
      <c r="P26" s="746">
        <f t="shared" si="19"/>
        <v>6.2981017521319075E-3</v>
      </c>
      <c r="Q26" s="746">
        <f t="shared" si="11"/>
        <v>0.46857877035861395</v>
      </c>
      <c r="R26" s="746">
        <f t="shared" si="12"/>
        <v>0.47487687211074581</v>
      </c>
      <c r="S26" s="746"/>
      <c r="T26" s="746">
        <f t="shared" si="13"/>
        <v>1.8075552028618573</v>
      </c>
      <c r="U26" s="746">
        <f t="shared" si="14"/>
        <v>0.89684968950358368</v>
      </c>
      <c r="V26" s="746">
        <f t="shared" si="15"/>
        <v>0.17886608976054616</v>
      </c>
      <c r="W26" s="746">
        <f t="shared" si="16"/>
        <v>2.8832709821259872</v>
      </c>
      <c r="X26" s="746"/>
      <c r="Y26" s="746">
        <f t="shared" si="17"/>
        <v>0</v>
      </c>
      <c r="Z26" s="745"/>
      <c r="AA26" s="744">
        <f t="shared" si="18"/>
        <v>3.3581478542367331</v>
      </c>
      <c r="AB26" s="185"/>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row>
    <row r="27" spans="1:141" s="17" customFormat="1" ht="15" customHeight="1" x14ac:dyDescent="0.2">
      <c r="A27" s="16"/>
      <c r="B27" s="520" t="s">
        <v>417</v>
      </c>
      <c r="C27" s="521">
        <v>0</v>
      </c>
      <c r="D27" s="521">
        <v>3</v>
      </c>
      <c r="E27" s="522">
        <f t="shared" si="8"/>
        <v>3</v>
      </c>
      <c r="F27" s="522"/>
      <c r="G27" s="521">
        <v>4</v>
      </c>
      <c r="H27" s="521">
        <v>66</v>
      </c>
      <c r="I27" s="521">
        <v>2085</v>
      </c>
      <c r="J27" s="522">
        <f t="shared" si="9"/>
        <v>2155</v>
      </c>
      <c r="K27" s="521"/>
      <c r="L27" s="521">
        <v>0</v>
      </c>
      <c r="M27" s="521"/>
      <c r="N27" s="522">
        <f t="shared" si="10"/>
        <v>2158</v>
      </c>
      <c r="O27" s="520"/>
      <c r="P27" s="746">
        <f t="shared" si="19"/>
        <v>0</v>
      </c>
      <c r="Q27" s="746">
        <f t="shared" si="11"/>
        <v>3.7788610512791442E-3</v>
      </c>
      <c r="R27" s="746">
        <f t="shared" si="12"/>
        <v>3.7788610512791442E-3</v>
      </c>
      <c r="S27" s="746"/>
      <c r="T27" s="746">
        <f t="shared" si="13"/>
        <v>5.0384814017055257E-3</v>
      </c>
      <c r="U27" s="746">
        <f t="shared" si="14"/>
        <v>8.3134943128141167E-2</v>
      </c>
      <c r="V27" s="746">
        <f t="shared" si="15"/>
        <v>2.6263084306390057</v>
      </c>
      <c r="W27" s="746">
        <f t="shared" si="16"/>
        <v>2.7144818551688523</v>
      </c>
      <c r="X27" s="746"/>
      <c r="Y27" s="746">
        <f t="shared" si="17"/>
        <v>0</v>
      </c>
      <c r="Z27" s="745"/>
      <c r="AA27" s="744">
        <f t="shared" si="18"/>
        <v>2.7182607162201311</v>
      </c>
      <c r="AB27" s="185"/>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row>
    <row r="28" spans="1:141" s="17" customFormat="1" ht="15" customHeight="1" x14ac:dyDescent="0.2">
      <c r="A28" s="16"/>
      <c r="B28" s="532" t="s">
        <v>418</v>
      </c>
      <c r="C28" s="533">
        <v>11</v>
      </c>
      <c r="D28" s="533">
        <v>1846</v>
      </c>
      <c r="E28" s="534">
        <f t="shared" si="8"/>
        <v>1857</v>
      </c>
      <c r="F28" s="534"/>
      <c r="G28" s="533">
        <v>22</v>
      </c>
      <c r="H28" s="533">
        <v>6</v>
      </c>
      <c r="I28" s="533">
        <v>0</v>
      </c>
      <c r="J28" s="534">
        <f t="shared" si="9"/>
        <v>28</v>
      </c>
      <c r="K28" s="533"/>
      <c r="L28" s="533">
        <v>0</v>
      </c>
      <c r="M28" s="533"/>
      <c r="N28" s="534">
        <f t="shared" si="10"/>
        <v>1885</v>
      </c>
      <c r="O28" s="532"/>
      <c r="P28" s="734">
        <f t="shared" si="19"/>
        <v>1.3855823854690195E-2</v>
      </c>
      <c r="Q28" s="734">
        <f t="shared" si="11"/>
        <v>2.3252591668871005</v>
      </c>
      <c r="R28" s="734">
        <f t="shared" si="12"/>
        <v>2.3391149907417903</v>
      </c>
      <c r="S28" s="734"/>
      <c r="T28" s="734">
        <f t="shared" si="13"/>
        <v>2.771164770938039E-2</v>
      </c>
      <c r="U28" s="734">
        <f t="shared" si="14"/>
        <v>7.5577221025582885E-3</v>
      </c>
      <c r="V28" s="734">
        <f t="shared" si="15"/>
        <v>0</v>
      </c>
      <c r="W28" s="734">
        <f t="shared" si="16"/>
        <v>3.5269369811938678E-2</v>
      </c>
      <c r="X28" s="734"/>
      <c r="Y28" s="734">
        <f t="shared" si="17"/>
        <v>0</v>
      </c>
      <c r="Z28" s="733"/>
      <c r="AA28" s="732">
        <f t="shared" si="18"/>
        <v>2.3743843605537291</v>
      </c>
      <c r="AB28" s="185"/>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row>
    <row r="29" spans="1:141" s="17" customFormat="1" ht="15" customHeight="1" x14ac:dyDescent="0.2">
      <c r="A29" s="16"/>
      <c r="B29" s="535" t="s">
        <v>419</v>
      </c>
      <c r="C29" s="536">
        <v>15</v>
      </c>
      <c r="D29" s="536">
        <v>1273</v>
      </c>
      <c r="E29" s="537">
        <f t="shared" si="8"/>
        <v>1288</v>
      </c>
      <c r="F29" s="537"/>
      <c r="G29" s="536">
        <v>319</v>
      </c>
      <c r="H29" s="536">
        <v>161</v>
      </c>
      <c r="I29" s="536">
        <v>30</v>
      </c>
      <c r="J29" s="537">
        <f t="shared" si="9"/>
        <v>510</v>
      </c>
      <c r="K29" s="536"/>
      <c r="L29" s="536">
        <v>0</v>
      </c>
      <c r="M29" s="536"/>
      <c r="N29" s="537">
        <f t="shared" si="10"/>
        <v>1798</v>
      </c>
      <c r="O29" s="535"/>
      <c r="P29" s="731">
        <f t="shared" si="19"/>
        <v>1.8894305256395721E-2</v>
      </c>
      <c r="Q29" s="731">
        <f t="shared" si="11"/>
        <v>1.6034967060927836</v>
      </c>
      <c r="R29" s="731">
        <f t="shared" si="12"/>
        <v>1.6223910113491793</v>
      </c>
      <c r="S29" s="731"/>
      <c r="T29" s="731">
        <f t="shared" si="13"/>
        <v>0.40181889178601565</v>
      </c>
      <c r="U29" s="731">
        <f t="shared" si="14"/>
        <v>0.20279887641864741</v>
      </c>
      <c r="V29" s="731">
        <f t="shared" si="15"/>
        <v>3.7788610512791442E-2</v>
      </c>
      <c r="W29" s="731">
        <f t="shared" si="16"/>
        <v>0.64240637871745454</v>
      </c>
      <c r="X29" s="731"/>
      <c r="Y29" s="731">
        <f t="shared" si="17"/>
        <v>0</v>
      </c>
      <c r="Z29" s="730"/>
      <c r="AA29" s="754">
        <f t="shared" si="18"/>
        <v>2.2647973900666338</v>
      </c>
      <c r="AB29" s="185"/>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row>
    <row r="30" spans="1:141" s="17" customFormat="1" ht="15" customHeight="1" x14ac:dyDescent="0.2">
      <c r="A30" s="16"/>
      <c r="B30" s="523" t="s">
        <v>420</v>
      </c>
      <c r="C30" s="524">
        <v>39</v>
      </c>
      <c r="D30" s="524">
        <v>258</v>
      </c>
      <c r="E30" s="525">
        <f t="shared" si="8"/>
        <v>297</v>
      </c>
      <c r="F30" s="525"/>
      <c r="G30" s="524">
        <v>457</v>
      </c>
      <c r="H30" s="524">
        <v>365</v>
      </c>
      <c r="I30" s="524">
        <v>308</v>
      </c>
      <c r="J30" s="525">
        <f t="shared" si="9"/>
        <v>1130</v>
      </c>
      <c r="K30" s="524"/>
      <c r="L30" s="524">
        <v>0</v>
      </c>
      <c r="M30" s="524"/>
      <c r="N30" s="525">
        <f t="shared" si="10"/>
        <v>1427</v>
      </c>
      <c r="O30" s="523"/>
      <c r="P30" s="743">
        <f t="shared" si="19"/>
        <v>4.9125193666628875E-2</v>
      </c>
      <c r="Q30" s="743">
        <f t="shared" si="11"/>
        <v>0.32498205041000644</v>
      </c>
      <c r="R30" s="743">
        <f t="shared" si="12"/>
        <v>0.37410724407663531</v>
      </c>
      <c r="S30" s="743"/>
      <c r="T30" s="743">
        <f t="shared" si="13"/>
        <v>0.5756465001448563</v>
      </c>
      <c r="U30" s="743">
        <f t="shared" si="14"/>
        <v>0.45976142790562929</v>
      </c>
      <c r="V30" s="743">
        <f t="shared" si="15"/>
        <v>0.38796306793132551</v>
      </c>
      <c r="W30" s="743">
        <f t="shared" si="16"/>
        <v>1.423370995981811</v>
      </c>
      <c r="X30" s="743"/>
      <c r="Y30" s="743">
        <f t="shared" si="17"/>
        <v>0</v>
      </c>
      <c r="Z30" s="742"/>
      <c r="AA30" s="741">
        <f t="shared" si="18"/>
        <v>1.7974782400584464</v>
      </c>
      <c r="AB30" s="185"/>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row>
    <row r="31" spans="1:141" s="17" customFormat="1" ht="15" customHeight="1" x14ac:dyDescent="0.2">
      <c r="A31" s="16"/>
      <c r="B31" s="532" t="s">
        <v>421</v>
      </c>
      <c r="C31" s="533">
        <v>5</v>
      </c>
      <c r="D31" s="533">
        <v>1319</v>
      </c>
      <c r="E31" s="534">
        <f t="shared" si="8"/>
        <v>1324</v>
      </c>
      <c r="F31" s="534"/>
      <c r="G31" s="533">
        <v>43</v>
      </c>
      <c r="H31" s="533">
        <v>3</v>
      </c>
      <c r="I31" s="533">
        <v>0</v>
      </c>
      <c r="J31" s="534">
        <f t="shared" si="9"/>
        <v>46</v>
      </c>
      <c r="K31" s="533"/>
      <c r="L31" s="533">
        <v>0</v>
      </c>
      <c r="M31" s="533"/>
      <c r="N31" s="534">
        <f t="shared" si="10"/>
        <v>1370</v>
      </c>
      <c r="O31" s="532"/>
      <c r="P31" s="734">
        <f t="shared" si="19"/>
        <v>6.2981017521319075E-3</v>
      </c>
      <c r="Q31" s="734">
        <f t="shared" si="11"/>
        <v>1.6614392422123974</v>
      </c>
      <c r="R31" s="734">
        <f t="shared" si="12"/>
        <v>1.6677373439645291</v>
      </c>
      <c r="S31" s="734"/>
      <c r="T31" s="734">
        <f t="shared" si="13"/>
        <v>5.4163675068334402E-2</v>
      </c>
      <c r="U31" s="734">
        <f t="shared" si="14"/>
        <v>3.7788610512791442E-3</v>
      </c>
      <c r="V31" s="734">
        <f t="shared" si="15"/>
        <v>0</v>
      </c>
      <c r="W31" s="734">
        <f t="shared" si="16"/>
        <v>5.7942536119613544E-2</v>
      </c>
      <c r="X31" s="734"/>
      <c r="Y31" s="734">
        <f t="shared" si="17"/>
        <v>0</v>
      </c>
      <c r="Z31" s="733"/>
      <c r="AA31" s="732">
        <f t="shared" si="18"/>
        <v>1.7256798800841424</v>
      </c>
      <c r="AB31" s="185"/>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row>
    <row r="32" spans="1:141" s="17" customFormat="1" ht="15" customHeight="1" x14ac:dyDescent="0.2">
      <c r="A32" s="16"/>
      <c r="B32" s="532" t="s">
        <v>422</v>
      </c>
      <c r="C32" s="533">
        <v>58</v>
      </c>
      <c r="D32" s="533">
        <v>408</v>
      </c>
      <c r="E32" s="534">
        <f t="shared" si="8"/>
        <v>466</v>
      </c>
      <c r="F32" s="534"/>
      <c r="G32" s="533">
        <v>376</v>
      </c>
      <c r="H32" s="533">
        <v>143</v>
      </c>
      <c r="I32" s="533">
        <v>20</v>
      </c>
      <c r="J32" s="534">
        <f t="shared" si="9"/>
        <v>539</v>
      </c>
      <c r="K32" s="533"/>
      <c r="L32" s="533">
        <v>0</v>
      </c>
      <c r="M32" s="533"/>
      <c r="N32" s="534">
        <f t="shared" si="10"/>
        <v>1005</v>
      </c>
      <c r="O32" s="532"/>
      <c r="P32" s="734">
        <f t="shared" si="19"/>
        <v>7.3057980324730126E-2</v>
      </c>
      <c r="Q32" s="734">
        <f t="shared" si="11"/>
        <v>0.51392510297396365</v>
      </c>
      <c r="R32" s="734">
        <f t="shared" si="12"/>
        <v>0.58698308329869375</v>
      </c>
      <c r="S32" s="734"/>
      <c r="T32" s="734">
        <f t="shared" si="13"/>
        <v>0.47361725176031944</v>
      </c>
      <c r="U32" s="734">
        <f t="shared" si="14"/>
        <v>0.18012571011097256</v>
      </c>
      <c r="V32" s="734">
        <f t="shared" si="15"/>
        <v>2.519240700852763E-2</v>
      </c>
      <c r="W32" s="734">
        <f t="shared" si="16"/>
        <v>0.67893536887981965</v>
      </c>
      <c r="X32" s="734"/>
      <c r="Y32" s="734">
        <f t="shared" si="17"/>
        <v>0</v>
      </c>
      <c r="Z32" s="733"/>
      <c r="AA32" s="732">
        <f t="shared" si="18"/>
        <v>1.2659184521785134</v>
      </c>
      <c r="AB32" s="185"/>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row>
    <row r="33" spans="1:141" s="17" customFormat="1" ht="15" customHeight="1" x14ac:dyDescent="0.2">
      <c r="A33" s="16"/>
      <c r="B33" s="517" t="s">
        <v>423</v>
      </c>
      <c r="C33" s="518">
        <v>3</v>
      </c>
      <c r="D33" s="518">
        <v>88</v>
      </c>
      <c r="E33" s="519">
        <f t="shared" si="8"/>
        <v>91</v>
      </c>
      <c r="F33" s="519"/>
      <c r="G33" s="518">
        <v>472</v>
      </c>
      <c r="H33" s="518">
        <v>344</v>
      </c>
      <c r="I33" s="518">
        <v>69</v>
      </c>
      <c r="J33" s="519">
        <f t="shared" si="9"/>
        <v>885</v>
      </c>
      <c r="K33" s="518"/>
      <c r="L33" s="518">
        <v>0</v>
      </c>
      <c r="M33" s="518"/>
      <c r="N33" s="519">
        <f t="shared" si="10"/>
        <v>976</v>
      </c>
      <c r="O33" s="517"/>
      <c r="P33" s="749">
        <f t="shared" si="19"/>
        <v>3.7788610512791442E-3</v>
      </c>
      <c r="Q33" s="749">
        <f t="shared" si="11"/>
        <v>0.11084659083752156</v>
      </c>
      <c r="R33" s="749">
        <f t="shared" si="12"/>
        <v>0.11462545188880072</v>
      </c>
      <c r="S33" s="749"/>
      <c r="T33" s="749">
        <f t="shared" si="13"/>
        <v>0.59454080540125198</v>
      </c>
      <c r="U33" s="749">
        <f t="shared" si="14"/>
        <v>0.43330940054667522</v>
      </c>
      <c r="V33" s="749">
        <f t="shared" si="15"/>
        <v>8.6913804179420323E-2</v>
      </c>
      <c r="W33" s="749">
        <f t="shared" si="16"/>
        <v>1.1147640101273475</v>
      </c>
      <c r="X33" s="749"/>
      <c r="Y33" s="749">
        <f t="shared" si="17"/>
        <v>0</v>
      </c>
      <c r="Z33" s="748"/>
      <c r="AA33" s="747">
        <f t="shared" si="18"/>
        <v>1.2293894620161483</v>
      </c>
      <c r="AB33" s="185"/>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row>
    <row r="34" spans="1:141" s="17" customFormat="1" ht="15" customHeight="1" x14ac:dyDescent="0.2">
      <c r="A34" s="16"/>
      <c r="B34" s="535" t="s">
        <v>424</v>
      </c>
      <c r="C34" s="536">
        <v>3</v>
      </c>
      <c r="D34" s="536">
        <v>85</v>
      </c>
      <c r="E34" s="537">
        <f t="shared" si="8"/>
        <v>88</v>
      </c>
      <c r="F34" s="537"/>
      <c r="G34" s="536">
        <v>424</v>
      </c>
      <c r="H34" s="536">
        <v>286</v>
      </c>
      <c r="I34" s="536">
        <v>38</v>
      </c>
      <c r="J34" s="537">
        <f t="shared" si="9"/>
        <v>748</v>
      </c>
      <c r="K34" s="536"/>
      <c r="L34" s="536">
        <v>0</v>
      </c>
      <c r="M34" s="536"/>
      <c r="N34" s="537">
        <f t="shared" si="10"/>
        <v>836</v>
      </c>
      <c r="O34" s="535"/>
      <c r="P34" s="731">
        <f t="shared" si="19"/>
        <v>3.7788610512791442E-3</v>
      </c>
      <c r="Q34" s="731">
        <f t="shared" si="11"/>
        <v>0.10706772978624243</v>
      </c>
      <c r="R34" s="731">
        <f t="shared" si="12"/>
        <v>0.11084659083752156</v>
      </c>
      <c r="S34" s="731"/>
      <c r="T34" s="731">
        <f t="shared" si="13"/>
        <v>0.53407902858078571</v>
      </c>
      <c r="U34" s="731">
        <f t="shared" si="14"/>
        <v>0.36025142022194512</v>
      </c>
      <c r="V34" s="731">
        <f t="shared" si="15"/>
        <v>4.7865573316202496E-2</v>
      </c>
      <c r="W34" s="731">
        <f t="shared" si="16"/>
        <v>0.94219602211893339</v>
      </c>
      <c r="X34" s="731"/>
      <c r="Y34" s="731">
        <f t="shared" si="17"/>
        <v>0</v>
      </c>
      <c r="Z34" s="730"/>
      <c r="AA34" s="754">
        <f t="shared" si="18"/>
        <v>1.053042612956455</v>
      </c>
      <c r="AB34" s="185"/>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row>
    <row r="35" spans="1:141" s="17" customFormat="1" ht="15" customHeight="1" x14ac:dyDescent="0.2">
      <c r="A35" s="16"/>
      <c r="B35" s="526" t="s">
        <v>425</v>
      </c>
      <c r="C35" s="527">
        <v>2</v>
      </c>
      <c r="D35" s="527">
        <v>773</v>
      </c>
      <c r="E35" s="528">
        <f t="shared" si="8"/>
        <v>775</v>
      </c>
      <c r="F35" s="528"/>
      <c r="G35" s="527">
        <v>37</v>
      </c>
      <c r="H35" s="527">
        <v>8</v>
      </c>
      <c r="I35" s="527">
        <v>0</v>
      </c>
      <c r="J35" s="528">
        <f t="shared" si="9"/>
        <v>45</v>
      </c>
      <c r="K35" s="527"/>
      <c r="L35" s="527">
        <v>0</v>
      </c>
      <c r="M35" s="527"/>
      <c r="N35" s="528">
        <f t="shared" si="10"/>
        <v>820</v>
      </c>
      <c r="O35" s="526"/>
      <c r="P35" s="740">
        <f t="shared" si="19"/>
        <v>2.5192407008527628E-3</v>
      </c>
      <c r="Q35" s="740">
        <f t="shared" si="11"/>
        <v>0.97368653087959289</v>
      </c>
      <c r="R35" s="740">
        <f t="shared" si="12"/>
        <v>0.97620577158044564</v>
      </c>
      <c r="S35" s="740"/>
      <c r="T35" s="740">
        <f t="shared" si="13"/>
        <v>4.6605952965776118E-2</v>
      </c>
      <c r="U35" s="740">
        <f t="shared" si="14"/>
        <v>1.0076962803411051E-2</v>
      </c>
      <c r="V35" s="740">
        <f t="shared" si="15"/>
        <v>0</v>
      </c>
      <c r="W35" s="740">
        <f t="shared" si="16"/>
        <v>5.6682915769187166E-2</v>
      </c>
      <c r="X35" s="740"/>
      <c r="Y35" s="740">
        <f t="shared" si="17"/>
        <v>0</v>
      </c>
      <c r="Z35" s="739"/>
      <c r="AA35" s="738">
        <f t="shared" si="18"/>
        <v>1.0328886873496328</v>
      </c>
      <c r="AB35" s="185"/>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row>
    <row r="36" spans="1:141" s="17" customFormat="1" ht="15" customHeight="1" x14ac:dyDescent="0.2">
      <c r="A36" s="16"/>
      <c r="B36" s="517" t="s">
        <v>426</v>
      </c>
      <c r="C36" s="518">
        <v>2</v>
      </c>
      <c r="D36" s="518">
        <v>27</v>
      </c>
      <c r="E36" s="519">
        <f t="shared" si="8"/>
        <v>29</v>
      </c>
      <c r="F36" s="519"/>
      <c r="G36" s="518">
        <v>425</v>
      </c>
      <c r="H36" s="518">
        <v>302</v>
      </c>
      <c r="I36" s="518">
        <v>31</v>
      </c>
      <c r="J36" s="519">
        <f t="shared" si="9"/>
        <v>758</v>
      </c>
      <c r="K36" s="518"/>
      <c r="L36" s="518">
        <v>0</v>
      </c>
      <c r="M36" s="518"/>
      <c r="N36" s="519">
        <f t="shared" si="10"/>
        <v>787</v>
      </c>
      <c r="O36" s="517"/>
      <c r="P36" s="749">
        <f t="shared" si="19"/>
        <v>2.5192407008527628E-3</v>
      </c>
      <c r="Q36" s="749">
        <f t="shared" si="11"/>
        <v>3.4009749461512299E-2</v>
      </c>
      <c r="R36" s="749">
        <f t="shared" si="12"/>
        <v>3.6528990162365063E-2</v>
      </c>
      <c r="S36" s="749"/>
      <c r="T36" s="749">
        <f t="shared" si="13"/>
        <v>0.53533864893121208</v>
      </c>
      <c r="U36" s="749">
        <f t="shared" si="14"/>
        <v>0.38040534582876723</v>
      </c>
      <c r="V36" s="749">
        <f t="shared" si="15"/>
        <v>3.9048230863217827E-2</v>
      </c>
      <c r="W36" s="749">
        <f t="shared" si="16"/>
        <v>0.95479222562319721</v>
      </c>
      <c r="X36" s="749"/>
      <c r="Y36" s="749">
        <f t="shared" si="17"/>
        <v>0</v>
      </c>
      <c r="Z36" s="748"/>
      <c r="AA36" s="747">
        <f t="shared" si="18"/>
        <v>0.9913212157855622</v>
      </c>
      <c r="AB36" s="185"/>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row>
    <row r="37" spans="1:141" s="17" customFormat="1" ht="15" customHeight="1" x14ac:dyDescent="0.2">
      <c r="A37" s="16"/>
      <c r="B37" s="538" t="s">
        <v>427</v>
      </c>
      <c r="C37" s="539">
        <v>11</v>
      </c>
      <c r="D37" s="539">
        <v>374</v>
      </c>
      <c r="E37" s="540">
        <f t="shared" si="8"/>
        <v>385</v>
      </c>
      <c r="F37" s="540"/>
      <c r="G37" s="539">
        <v>157</v>
      </c>
      <c r="H37" s="539">
        <v>66</v>
      </c>
      <c r="I37" s="539">
        <v>8</v>
      </c>
      <c r="J37" s="540">
        <f t="shared" si="9"/>
        <v>231</v>
      </c>
      <c r="K37" s="539"/>
      <c r="L37" s="539">
        <v>0</v>
      </c>
      <c r="M37" s="539"/>
      <c r="N37" s="540">
        <f t="shared" si="10"/>
        <v>616</v>
      </c>
      <c r="O37" s="538"/>
      <c r="P37" s="755">
        <f t="shared" si="19"/>
        <v>1.3855823854690195E-2</v>
      </c>
      <c r="Q37" s="755">
        <f t="shared" si="11"/>
        <v>0.47109801105946669</v>
      </c>
      <c r="R37" s="755">
        <f t="shared" si="12"/>
        <v>0.48495383491415683</v>
      </c>
      <c r="S37" s="755"/>
      <c r="T37" s="755">
        <f t="shared" si="13"/>
        <v>0.1977603950169419</v>
      </c>
      <c r="U37" s="755">
        <f t="shared" si="14"/>
        <v>8.3134943128141167E-2</v>
      </c>
      <c r="V37" s="755">
        <f t="shared" si="15"/>
        <v>1.0076962803411051E-2</v>
      </c>
      <c r="W37" s="755">
        <f t="shared" si="16"/>
        <v>0.29097230094849413</v>
      </c>
      <c r="X37" s="755"/>
      <c r="Y37" s="755">
        <f t="shared" si="17"/>
        <v>0</v>
      </c>
      <c r="Z37" s="756"/>
      <c r="AA37" s="757">
        <f t="shared" si="18"/>
        <v>0.77592613586265102</v>
      </c>
      <c r="AB37" s="185"/>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row>
    <row r="38" spans="1:141" s="17" customFormat="1" ht="15" customHeight="1" x14ac:dyDescent="0.2">
      <c r="A38" s="16"/>
      <c r="B38" s="529" t="s">
        <v>428</v>
      </c>
      <c r="C38" s="530">
        <v>15</v>
      </c>
      <c r="D38" s="530">
        <v>37</v>
      </c>
      <c r="E38" s="531">
        <f t="shared" si="8"/>
        <v>52</v>
      </c>
      <c r="F38" s="531"/>
      <c r="G38" s="530">
        <v>108</v>
      </c>
      <c r="H38" s="530">
        <v>123</v>
      </c>
      <c r="I38" s="530">
        <v>304</v>
      </c>
      <c r="J38" s="531">
        <f t="shared" si="9"/>
        <v>535</v>
      </c>
      <c r="K38" s="530"/>
      <c r="L38" s="530">
        <v>0</v>
      </c>
      <c r="M38" s="530"/>
      <c r="N38" s="531">
        <f t="shared" si="10"/>
        <v>587</v>
      </c>
      <c r="O38" s="529"/>
      <c r="P38" s="737">
        <f t="shared" si="19"/>
        <v>1.8894305256395721E-2</v>
      </c>
      <c r="Q38" s="737">
        <f t="shared" si="11"/>
        <v>4.6605952965776118E-2</v>
      </c>
      <c r="R38" s="737">
        <f t="shared" si="12"/>
        <v>6.5500258222171828E-2</v>
      </c>
      <c r="S38" s="737"/>
      <c r="T38" s="737">
        <f t="shared" si="13"/>
        <v>0.1360389978460492</v>
      </c>
      <c r="U38" s="737">
        <f t="shared" si="14"/>
        <v>0.15493330310244494</v>
      </c>
      <c r="V38" s="737">
        <f t="shared" si="15"/>
        <v>0.38292458652961997</v>
      </c>
      <c r="W38" s="737">
        <f t="shared" si="16"/>
        <v>0.67389688747811416</v>
      </c>
      <c r="X38" s="737"/>
      <c r="Y38" s="737">
        <f t="shared" si="17"/>
        <v>0</v>
      </c>
      <c r="Z38" s="736"/>
      <c r="AA38" s="735">
        <f t="shared" si="18"/>
        <v>0.73939714570028592</v>
      </c>
      <c r="AB38" s="185"/>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row>
    <row r="39" spans="1:141" s="17" customFormat="1" ht="15" customHeight="1" x14ac:dyDescent="0.2">
      <c r="A39" s="16"/>
      <c r="B39" s="529" t="s">
        <v>429</v>
      </c>
      <c r="C39" s="530">
        <v>78</v>
      </c>
      <c r="D39" s="530">
        <v>123</v>
      </c>
      <c r="E39" s="531">
        <f t="shared" si="8"/>
        <v>201</v>
      </c>
      <c r="F39" s="531"/>
      <c r="G39" s="530">
        <v>84</v>
      </c>
      <c r="H39" s="530">
        <v>70</v>
      </c>
      <c r="I39" s="530">
        <v>175</v>
      </c>
      <c r="J39" s="531">
        <f t="shared" si="9"/>
        <v>329</v>
      </c>
      <c r="K39" s="530"/>
      <c r="L39" s="530">
        <v>0</v>
      </c>
      <c r="M39" s="530"/>
      <c r="N39" s="531">
        <f t="shared" si="10"/>
        <v>530</v>
      </c>
      <c r="O39" s="529"/>
      <c r="P39" s="737">
        <f t="shared" si="19"/>
        <v>9.8250387333257749E-2</v>
      </c>
      <c r="Q39" s="737">
        <f t="shared" si="11"/>
        <v>0.15493330310244494</v>
      </c>
      <c r="R39" s="737">
        <f t="shared" si="12"/>
        <v>0.25318369043570266</v>
      </c>
      <c r="S39" s="737"/>
      <c r="T39" s="737">
        <f t="shared" si="13"/>
        <v>0.10580810943581603</v>
      </c>
      <c r="U39" s="737">
        <f t="shared" si="14"/>
        <v>8.8173424529846695E-2</v>
      </c>
      <c r="V39" s="737">
        <f t="shared" si="15"/>
        <v>0.22043356132461678</v>
      </c>
      <c r="W39" s="737">
        <f t="shared" si="16"/>
        <v>0.41441509529027948</v>
      </c>
      <c r="X39" s="737"/>
      <c r="Y39" s="737">
        <f t="shared" si="17"/>
        <v>0</v>
      </c>
      <c r="Z39" s="736"/>
      <c r="AA39" s="735">
        <f t="shared" si="18"/>
        <v>0.66759878572598219</v>
      </c>
      <c r="AB39" s="185"/>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row>
    <row r="40" spans="1:141" s="17" customFormat="1" ht="15" customHeight="1" x14ac:dyDescent="0.2">
      <c r="A40" s="16"/>
      <c r="B40" s="526" t="s">
        <v>430</v>
      </c>
      <c r="C40" s="527">
        <v>4</v>
      </c>
      <c r="D40" s="527">
        <v>280</v>
      </c>
      <c r="E40" s="528">
        <f t="shared" si="8"/>
        <v>284</v>
      </c>
      <c r="F40" s="528"/>
      <c r="G40" s="527">
        <v>10</v>
      </c>
      <c r="H40" s="527">
        <v>3</v>
      </c>
      <c r="I40" s="527">
        <v>1</v>
      </c>
      <c r="J40" s="528">
        <f t="shared" si="9"/>
        <v>14</v>
      </c>
      <c r="K40" s="527"/>
      <c r="L40" s="527">
        <v>0</v>
      </c>
      <c r="M40" s="527"/>
      <c r="N40" s="528">
        <f t="shared" si="10"/>
        <v>298</v>
      </c>
      <c r="O40" s="526"/>
      <c r="P40" s="740">
        <f t="shared" si="19"/>
        <v>5.0384814017055257E-3</v>
      </c>
      <c r="Q40" s="740">
        <f t="shared" si="11"/>
        <v>0.35269369811938678</v>
      </c>
      <c r="R40" s="740">
        <f t="shared" si="12"/>
        <v>0.35773217952109232</v>
      </c>
      <c r="S40" s="740"/>
      <c r="T40" s="740">
        <f t="shared" si="13"/>
        <v>1.2596203504263815E-2</v>
      </c>
      <c r="U40" s="740">
        <f t="shared" si="14"/>
        <v>3.7788610512791442E-3</v>
      </c>
      <c r="V40" s="740">
        <f t="shared" si="15"/>
        <v>1.2596203504263814E-3</v>
      </c>
      <c r="W40" s="740">
        <f t="shared" si="16"/>
        <v>1.7634684905969339E-2</v>
      </c>
      <c r="X40" s="740"/>
      <c r="Y40" s="740">
        <f t="shared" si="17"/>
        <v>0</v>
      </c>
      <c r="Z40" s="739"/>
      <c r="AA40" s="738">
        <f t="shared" si="18"/>
        <v>0.37536686442706169</v>
      </c>
      <c r="AB40" s="185"/>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row>
    <row r="41" spans="1:141" s="17" customFormat="1" ht="15" customHeight="1" x14ac:dyDescent="0.2">
      <c r="A41" s="16"/>
      <c r="B41" s="526" t="s">
        <v>431</v>
      </c>
      <c r="C41" s="527">
        <v>6</v>
      </c>
      <c r="D41" s="527">
        <v>140</v>
      </c>
      <c r="E41" s="528">
        <f t="shared" si="8"/>
        <v>146</v>
      </c>
      <c r="F41" s="528"/>
      <c r="G41" s="527">
        <v>33</v>
      </c>
      <c r="H41" s="527">
        <v>3</v>
      </c>
      <c r="I41" s="527">
        <v>1</v>
      </c>
      <c r="J41" s="528">
        <f t="shared" si="9"/>
        <v>37</v>
      </c>
      <c r="K41" s="527"/>
      <c r="L41" s="527">
        <v>0</v>
      </c>
      <c r="M41" s="527"/>
      <c r="N41" s="528">
        <f t="shared" si="10"/>
        <v>183</v>
      </c>
      <c r="O41" s="526"/>
      <c r="P41" s="740">
        <f t="shared" si="19"/>
        <v>7.5577221025582885E-3</v>
      </c>
      <c r="Q41" s="740">
        <f t="shared" si="11"/>
        <v>0.17634684905969339</v>
      </c>
      <c r="R41" s="740">
        <f t="shared" si="12"/>
        <v>0.1839045711622517</v>
      </c>
      <c r="S41" s="740"/>
      <c r="T41" s="740">
        <f t="shared" si="13"/>
        <v>4.1567471564070584E-2</v>
      </c>
      <c r="U41" s="740">
        <f t="shared" si="14"/>
        <v>3.7788610512791442E-3</v>
      </c>
      <c r="V41" s="740">
        <f t="shared" si="15"/>
        <v>1.2596203504263814E-3</v>
      </c>
      <c r="W41" s="740">
        <f t="shared" si="16"/>
        <v>4.6605952965776118E-2</v>
      </c>
      <c r="X41" s="740"/>
      <c r="Y41" s="740">
        <f t="shared" si="17"/>
        <v>0</v>
      </c>
      <c r="Z41" s="739"/>
      <c r="AA41" s="738">
        <f t="shared" si="18"/>
        <v>0.23051052412802783</v>
      </c>
      <c r="AB41" s="185"/>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row>
    <row r="42" spans="1:141" s="17" customFormat="1" ht="15" customHeight="1" x14ac:dyDescent="0.2">
      <c r="A42" s="16"/>
      <c r="B42" s="523" t="s">
        <v>432</v>
      </c>
      <c r="C42" s="524">
        <v>1</v>
      </c>
      <c r="D42" s="524">
        <v>24</v>
      </c>
      <c r="E42" s="525">
        <f t="shared" si="8"/>
        <v>25</v>
      </c>
      <c r="F42" s="525"/>
      <c r="G42" s="524">
        <v>59</v>
      </c>
      <c r="H42" s="524">
        <v>39</v>
      </c>
      <c r="I42" s="524">
        <v>34</v>
      </c>
      <c r="J42" s="525">
        <f t="shared" si="9"/>
        <v>132</v>
      </c>
      <c r="K42" s="524"/>
      <c r="L42" s="524">
        <v>0</v>
      </c>
      <c r="M42" s="524"/>
      <c r="N42" s="525">
        <f t="shared" si="10"/>
        <v>157</v>
      </c>
      <c r="O42" s="523"/>
      <c r="P42" s="743">
        <f t="shared" si="19"/>
        <v>1.2596203504263814E-3</v>
      </c>
      <c r="Q42" s="743">
        <f t="shared" si="11"/>
        <v>3.0230888410233154E-2</v>
      </c>
      <c r="R42" s="743">
        <f t="shared" si="12"/>
        <v>3.1490508760659536E-2</v>
      </c>
      <c r="S42" s="743"/>
      <c r="T42" s="743">
        <f t="shared" si="13"/>
        <v>7.4317600675156498E-2</v>
      </c>
      <c r="U42" s="743">
        <f t="shared" si="14"/>
        <v>4.9125193666628875E-2</v>
      </c>
      <c r="V42" s="743">
        <f t="shared" si="15"/>
        <v>4.2827091914496969E-2</v>
      </c>
      <c r="W42" s="743">
        <f t="shared" si="16"/>
        <v>0.16626988625628233</v>
      </c>
      <c r="X42" s="743"/>
      <c r="Y42" s="743">
        <f t="shared" si="17"/>
        <v>0</v>
      </c>
      <c r="Z42" s="742"/>
      <c r="AA42" s="741">
        <f t="shared" si="18"/>
        <v>0.1977603950169419</v>
      </c>
      <c r="AB42" s="185"/>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row>
    <row r="43" spans="1:141" s="17" customFormat="1" ht="15" customHeight="1" x14ac:dyDescent="0.2">
      <c r="A43" s="16"/>
      <c r="B43" s="538" t="s">
        <v>433</v>
      </c>
      <c r="C43" s="539">
        <v>15</v>
      </c>
      <c r="D43" s="539">
        <v>78</v>
      </c>
      <c r="E43" s="540">
        <f t="shared" si="8"/>
        <v>93</v>
      </c>
      <c r="F43" s="540"/>
      <c r="G43" s="539">
        <v>42</v>
      </c>
      <c r="H43" s="539">
        <v>17</v>
      </c>
      <c r="I43" s="539">
        <v>4</v>
      </c>
      <c r="J43" s="540">
        <f t="shared" si="9"/>
        <v>63</v>
      </c>
      <c r="K43" s="539"/>
      <c r="L43" s="539">
        <v>0</v>
      </c>
      <c r="M43" s="539"/>
      <c r="N43" s="540">
        <f t="shared" si="10"/>
        <v>156</v>
      </c>
      <c r="O43" s="538"/>
      <c r="P43" s="755">
        <f t="shared" si="19"/>
        <v>1.8894305256395721E-2</v>
      </c>
      <c r="Q43" s="755">
        <f t="shared" si="11"/>
        <v>9.8250387333257749E-2</v>
      </c>
      <c r="R43" s="755">
        <f t="shared" si="12"/>
        <v>0.11714469258965349</v>
      </c>
      <c r="S43" s="755"/>
      <c r="T43" s="755">
        <f t="shared" si="13"/>
        <v>5.2904054717908017E-2</v>
      </c>
      <c r="U43" s="755">
        <f t="shared" si="14"/>
        <v>2.1413545957248484E-2</v>
      </c>
      <c r="V43" s="755">
        <f t="shared" si="15"/>
        <v>5.0384814017055257E-3</v>
      </c>
      <c r="W43" s="755">
        <f t="shared" si="16"/>
        <v>7.9356082076862025E-2</v>
      </c>
      <c r="X43" s="755"/>
      <c r="Y43" s="755">
        <f t="shared" si="17"/>
        <v>0</v>
      </c>
      <c r="Z43" s="756"/>
      <c r="AA43" s="757">
        <f t="shared" si="18"/>
        <v>0.1965007746665155</v>
      </c>
      <c r="AB43" s="185"/>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row>
    <row r="44" spans="1:141" s="17" customFormat="1" ht="15" customHeight="1" x14ac:dyDescent="0.2">
      <c r="A44" s="16"/>
      <c r="B44" s="526" t="s">
        <v>434</v>
      </c>
      <c r="C44" s="527">
        <v>2</v>
      </c>
      <c r="D44" s="527">
        <v>86</v>
      </c>
      <c r="E44" s="528">
        <f t="shared" si="8"/>
        <v>88</v>
      </c>
      <c r="F44" s="528"/>
      <c r="G44" s="527">
        <v>15</v>
      </c>
      <c r="H44" s="527">
        <v>2</v>
      </c>
      <c r="I44" s="527">
        <v>1</v>
      </c>
      <c r="J44" s="528">
        <f t="shared" si="9"/>
        <v>18</v>
      </c>
      <c r="K44" s="527"/>
      <c r="L44" s="527">
        <v>0</v>
      </c>
      <c r="M44" s="527"/>
      <c r="N44" s="528">
        <f t="shared" si="10"/>
        <v>106</v>
      </c>
      <c r="O44" s="526"/>
      <c r="P44" s="740">
        <f t="shared" si="19"/>
        <v>2.5192407008527628E-3</v>
      </c>
      <c r="Q44" s="740">
        <f t="shared" si="11"/>
        <v>0.1083273501366688</v>
      </c>
      <c r="R44" s="740">
        <f t="shared" si="12"/>
        <v>0.11084659083752156</v>
      </c>
      <c r="S44" s="740"/>
      <c r="T44" s="740">
        <f t="shared" si="13"/>
        <v>1.8894305256395721E-2</v>
      </c>
      <c r="U44" s="740">
        <f t="shared" si="14"/>
        <v>2.5192407008527628E-3</v>
      </c>
      <c r="V44" s="740">
        <f t="shared" si="15"/>
        <v>1.2596203504263814E-3</v>
      </c>
      <c r="W44" s="740">
        <f t="shared" si="16"/>
        <v>2.267316630767487E-2</v>
      </c>
      <c r="X44" s="740"/>
      <c r="Y44" s="740">
        <f t="shared" si="17"/>
        <v>0</v>
      </c>
      <c r="Z44" s="739"/>
      <c r="AA44" s="738">
        <f t="shared" si="18"/>
        <v>0.13351975714519643</v>
      </c>
      <c r="AB44" s="185"/>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row>
    <row r="45" spans="1:141" s="17" customFormat="1" ht="15" customHeight="1" x14ac:dyDescent="0.2">
      <c r="A45" s="16"/>
      <c r="B45" s="532" t="s">
        <v>435</v>
      </c>
      <c r="C45" s="533">
        <v>25</v>
      </c>
      <c r="D45" s="533">
        <v>54</v>
      </c>
      <c r="E45" s="534">
        <f t="shared" si="8"/>
        <v>79</v>
      </c>
      <c r="F45" s="534"/>
      <c r="G45" s="533">
        <v>23</v>
      </c>
      <c r="H45" s="533">
        <v>3</v>
      </c>
      <c r="I45" s="533">
        <v>0</v>
      </c>
      <c r="J45" s="534">
        <f t="shared" si="9"/>
        <v>26</v>
      </c>
      <c r="K45" s="533"/>
      <c r="L45" s="533">
        <v>0</v>
      </c>
      <c r="M45" s="533"/>
      <c r="N45" s="534">
        <f t="shared" si="10"/>
        <v>105</v>
      </c>
      <c r="O45" s="532"/>
      <c r="P45" s="734">
        <f t="shared" si="19"/>
        <v>3.1490508760659536E-2</v>
      </c>
      <c r="Q45" s="734">
        <f t="shared" si="11"/>
        <v>6.8019498923024599E-2</v>
      </c>
      <c r="R45" s="734">
        <f t="shared" si="12"/>
        <v>9.9510007683684149E-2</v>
      </c>
      <c r="S45" s="734"/>
      <c r="T45" s="734">
        <f t="shared" si="13"/>
        <v>2.8971268059806772E-2</v>
      </c>
      <c r="U45" s="734">
        <f t="shared" si="14"/>
        <v>3.7788610512791442E-3</v>
      </c>
      <c r="V45" s="734">
        <f t="shared" si="15"/>
        <v>0</v>
      </c>
      <c r="W45" s="734">
        <f t="shared" si="16"/>
        <v>3.2750129111085914E-2</v>
      </c>
      <c r="X45" s="734"/>
      <c r="Y45" s="734">
        <f t="shared" si="17"/>
        <v>0</v>
      </c>
      <c r="Z45" s="733"/>
      <c r="AA45" s="732">
        <f t="shared" si="18"/>
        <v>0.13226013679477006</v>
      </c>
      <c r="AB45" s="185"/>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row>
    <row r="46" spans="1:141" s="17" customFormat="1" ht="15" customHeight="1" x14ac:dyDescent="0.2">
      <c r="A46" s="16"/>
      <c r="B46" s="526" t="s">
        <v>436</v>
      </c>
      <c r="C46" s="527">
        <v>1</v>
      </c>
      <c r="D46" s="527">
        <v>56</v>
      </c>
      <c r="E46" s="528">
        <f t="shared" si="8"/>
        <v>57</v>
      </c>
      <c r="F46" s="528"/>
      <c r="G46" s="527">
        <v>7</v>
      </c>
      <c r="H46" s="527">
        <v>1</v>
      </c>
      <c r="I46" s="527">
        <v>1</v>
      </c>
      <c r="J46" s="528">
        <f t="shared" si="9"/>
        <v>9</v>
      </c>
      <c r="K46" s="527"/>
      <c r="L46" s="527">
        <v>0</v>
      </c>
      <c r="M46" s="527"/>
      <c r="N46" s="528">
        <f t="shared" si="10"/>
        <v>66</v>
      </c>
      <c r="O46" s="526"/>
      <c r="P46" s="740">
        <f t="shared" si="19"/>
        <v>1.2596203504263814E-3</v>
      </c>
      <c r="Q46" s="740">
        <f t="shared" si="11"/>
        <v>7.0538739623877356E-2</v>
      </c>
      <c r="R46" s="740">
        <f t="shared" si="12"/>
        <v>7.1798359974303741E-2</v>
      </c>
      <c r="S46" s="740"/>
      <c r="T46" s="740">
        <f t="shared" si="13"/>
        <v>8.8173424529846695E-3</v>
      </c>
      <c r="U46" s="740">
        <f t="shared" si="14"/>
        <v>1.2596203504263814E-3</v>
      </c>
      <c r="V46" s="740">
        <f t="shared" si="15"/>
        <v>1.2596203504263814E-3</v>
      </c>
      <c r="W46" s="740">
        <f t="shared" si="16"/>
        <v>1.1336583153837435E-2</v>
      </c>
      <c r="X46" s="740"/>
      <c r="Y46" s="740">
        <f t="shared" si="17"/>
        <v>0</v>
      </c>
      <c r="Z46" s="739"/>
      <c r="AA46" s="738">
        <f t="shared" si="18"/>
        <v>8.3134943128141167E-2</v>
      </c>
      <c r="AB46" s="185"/>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row>
    <row r="47" spans="1:141" s="17" customFormat="1" ht="15" customHeight="1" x14ac:dyDescent="0.2">
      <c r="A47" s="16"/>
      <c r="B47" s="532" t="s">
        <v>437</v>
      </c>
      <c r="C47" s="533">
        <v>4</v>
      </c>
      <c r="D47" s="533">
        <v>24</v>
      </c>
      <c r="E47" s="534">
        <f t="shared" si="8"/>
        <v>28</v>
      </c>
      <c r="F47" s="534"/>
      <c r="G47" s="533">
        <v>22</v>
      </c>
      <c r="H47" s="533">
        <v>1</v>
      </c>
      <c r="I47" s="533">
        <v>0</v>
      </c>
      <c r="J47" s="534">
        <f t="shared" si="9"/>
        <v>23</v>
      </c>
      <c r="K47" s="533"/>
      <c r="L47" s="533">
        <v>0</v>
      </c>
      <c r="M47" s="533"/>
      <c r="N47" s="534">
        <f t="shared" si="10"/>
        <v>51</v>
      </c>
      <c r="O47" s="532"/>
      <c r="P47" s="734">
        <f t="shared" si="19"/>
        <v>5.0384814017055257E-3</v>
      </c>
      <c r="Q47" s="734">
        <f t="shared" si="11"/>
        <v>3.0230888410233154E-2</v>
      </c>
      <c r="R47" s="734">
        <f t="shared" si="12"/>
        <v>3.5269369811938678E-2</v>
      </c>
      <c r="S47" s="734"/>
      <c r="T47" s="734">
        <f t="shared" si="13"/>
        <v>2.771164770938039E-2</v>
      </c>
      <c r="U47" s="734">
        <f t="shared" si="14"/>
        <v>1.2596203504263814E-3</v>
      </c>
      <c r="V47" s="734">
        <f t="shared" si="15"/>
        <v>0</v>
      </c>
      <c r="W47" s="734">
        <f t="shared" si="16"/>
        <v>2.8971268059806772E-2</v>
      </c>
      <c r="X47" s="734"/>
      <c r="Y47" s="734">
        <f t="shared" si="17"/>
        <v>0</v>
      </c>
      <c r="Z47" s="733"/>
      <c r="AA47" s="732">
        <f t="shared" si="18"/>
        <v>6.4240637871745457E-2</v>
      </c>
      <c r="AB47" s="185"/>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row>
    <row r="48" spans="1:141" s="17" customFormat="1" ht="15" customHeight="1" x14ac:dyDescent="0.2">
      <c r="A48" s="16"/>
      <c r="B48" s="532" t="s">
        <v>438</v>
      </c>
      <c r="C48" s="533">
        <v>0</v>
      </c>
      <c r="D48" s="533">
        <v>7</v>
      </c>
      <c r="E48" s="534">
        <f t="shared" si="8"/>
        <v>7</v>
      </c>
      <c r="F48" s="534"/>
      <c r="G48" s="533">
        <v>11</v>
      </c>
      <c r="H48" s="533">
        <v>1</v>
      </c>
      <c r="I48" s="533">
        <v>0</v>
      </c>
      <c r="J48" s="534">
        <f t="shared" si="9"/>
        <v>12</v>
      </c>
      <c r="K48" s="533"/>
      <c r="L48" s="533">
        <v>0</v>
      </c>
      <c r="M48" s="533"/>
      <c r="N48" s="534">
        <f t="shared" si="10"/>
        <v>19</v>
      </c>
      <c r="O48" s="532"/>
      <c r="P48" s="734">
        <f t="shared" si="19"/>
        <v>0</v>
      </c>
      <c r="Q48" s="734">
        <f t="shared" si="11"/>
        <v>8.8173424529846695E-3</v>
      </c>
      <c r="R48" s="734">
        <f t="shared" si="12"/>
        <v>8.8173424529846695E-3</v>
      </c>
      <c r="S48" s="734"/>
      <c r="T48" s="734">
        <f t="shared" si="13"/>
        <v>1.3855823854690195E-2</v>
      </c>
      <c r="U48" s="734">
        <f t="shared" si="14"/>
        <v>1.2596203504263814E-3</v>
      </c>
      <c r="V48" s="734">
        <f t="shared" si="15"/>
        <v>0</v>
      </c>
      <c r="W48" s="734">
        <f t="shared" si="16"/>
        <v>1.5115444205116577E-2</v>
      </c>
      <c r="X48" s="734"/>
      <c r="Y48" s="734">
        <f t="shared" si="17"/>
        <v>0</v>
      </c>
      <c r="Z48" s="733"/>
      <c r="AA48" s="732">
        <f t="shared" si="18"/>
        <v>2.3932786658101248E-2</v>
      </c>
      <c r="AB48" s="185"/>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row>
    <row r="49" spans="1:421" s="17" customFormat="1" ht="15" customHeight="1" x14ac:dyDescent="0.2">
      <c r="A49" s="16"/>
      <c r="B49" s="532" t="s">
        <v>439</v>
      </c>
      <c r="C49" s="533">
        <v>0</v>
      </c>
      <c r="D49" s="533">
        <v>9</v>
      </c>
      <c r="E49" s="534">
        <f t="shared" si="8"/>
        <v>9</v>
      </c>
      <c r="F49" s="534"/>
      <c r="G49" s="533">
        <v>2</v>
      </c>
      <c r="H49" s="533">
        <v>1</v>
      </c>
      <c r="I49" s="533">
        <v>0</v>
      </c>
      <c r="J49" s="534">
        <f t="shared" si="9"/>
        <v>3</v>
      </c>
      <c r="K49" s="533"/>
      <c r="L49" s="533">
        <v>0</v>
      </c>
      <c r="M49" s="533"/>
      <c r="N49" s="534">
        <f t="shared" si="10"/>
        <v>12</v>
      </c>
      <c r="O49" s="532"/>
      <c r="P49" s="734">
        <f t="shared" si="19"/>
        <v>0</v>
      </c>
      <c r="Q49" s="734">
        <f t="shared" si="11"/>
        <v>1.1336583153837435E-2</v>
      </c>
      <c r="R49" s="734">
        <f t="shared" si="12"/>
        <v>1.1336583153837435E-2</v>
      </c>
      <c r="S49" s="734"/>
      <c r="T49" s="734">
        <f t="shared" si="13"/>
        <v>2.5192407008527628E-3</v>
      </c>
      <c r="U49" s="734">
        <f t="shared" si="14"/>
        <v>1.2596203504263814E-3</v>
      </c>
      <c r="V49" s="734">
        <f t="shared" si="15"/>
        <v>0</v>
      </c>
      <c r="W49" s="734">
        <f t="shared" si="16"/>
        <v>3.7788610512791442E-3</v>
      </c>
      <c r="X49" s="734"/>
      <c r="Y49" s="734">
        <f t="shared" si="17"/>
        <v>0</v>
      </c>
      <c r="Z49" s="733"/>
      <c r="AA49" s="732">
        <f t="shared" si="18"/>
        <v>1.5115444205116577E-2</v>
      </c>
      <c r="AB49" s="185"/>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row>
    <row r="50" spans="1:421" s="17" customFormat="1" ht="15" customHeight="1" x14ac:dyDescent="0.2">
      <c r="A50" s="16"/>
      <c r="B50" s="541" t="s">
        <v>440</v>
      </c>
      <c r="C50" s="542">
        <v>0</v>
      </c>
      <c r="D50" s="542">
        <v>8</v>
      </c>
      <c r="E50" s="543">
        <f t="shared" si="8"/>
        <v>8</v>
      </c>
      <c r="F50" s="543"/>
      <c r="G50" s="542">
        <v>2</v>
      </c>
      <c r="H50" s="542">
        <v>0</v>
      </c>
      <c r="I50" s="542">
        <v>0</v>
      </c>
      <c r="J50" s="543">
        <f t="shared" si="9"/>
        <v>2</v>
      </c>
      <c r="K50" s="542"/>
      <c r="L50" s="542">
        <v>0</v>
      </c>
      <c r="M50" s="542"/>
      <c r="N50" s="543">
        <f t="shared" si="10"/>
        <v>10</v>
      </c>
      <c r="O50" s="541"/>
      <c r="P50" s="758">
        <f t="shared" si="19"/>
        <v>0</v>
      </c>
      <c r="Q50" s="758">
        <f t="shared" si="11"/>
        <v>1.0076962803411051E-2</v>
      </c>
      <c r="R50" s="758">
        <f t="shared" si="12"/>
        <v>1.0076962803411051E-2</v>
      </c>
      <c r="S50" s="758"/>
      <c r="T50" s="758">
        <f t="shared" si="13"/>
        <v>2.5192407008527628E-3</v>
      </c>
      <c r="U50" s="758">
        <f t="shared" si="14"/>
        <v>0</v>
      </c>
      <c r="V50" s="758">
        <f t="shared" si="15"/>
        <v>0</v>
      </c>
      <c r="W50" s="758">
        <f t="shared" si="16"/>
        <v>2.5192407008527628E-3</v>
      </c>
      <c r="X50" s="758"/>
      <c r="Y50" s="758">
        <f t="shared" si="17"/>
        <v>0</v>
      </c>
      <c r="Z50" s="759"/>
      <c r="AA50" s="760">
        <f t="shared" si="18"/>
        <v>1.2596203504263815E-2</v>
      </c>
      <c r="AB50" s="185"/>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row>
    <row r="51" spans="1:421" s="17" customFormat="1" ht="15" customHeight="1" x14ac:dyDescent="0.2">
      <c r="A51" s="108"/>
      <c r="B51" s="544"/>
      <c r="C51" s="199"/>
      <c r="D51" s="199"/>
      <c r="E51" s="199"/>
      <c r="F51" s="207"/>
      <c r="G51" s="199"/>
      <c r="H51" s="199"/>
      <c r="I51" s="199"/>
      <c r="J51" s="199"/>
      <c r="K51" s="199"/>
      <c r="L51" s="199"/>
      <c r="M51" s="199"/>
      <c r="N51" s="199"/>
      <c r="O51" s="199"/>
      <c r="P51" s="317"/>
      <c r="Q51" s="317"/>
      <c r="R51" s="317"/>
      <c r="S51" s="317"/>
      <c r="T51" s="317"/>
      <c r="U51" s="317"/>
      <c r="V51" s="317"/>
      <c r="W51" s="545"/>
      <c r="X51" s="545"/>
      <c r="Y51" s="545"/>
      <c r="Z51" s="545"/>
      <c r="AA51" s="546"/>
      <c r="AB51" s="44"/>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row>
    <row r="52" spans="1:421" s="17" customFormat="1" ht="15" customHeight="1" x14ac:dyDescent="0.2">
      <c r="A52" s="115"/>
      <c r="B52" s="547"/>
      <c r="C52" s="220"/>
      <c r="D52" s="220"/>
      <c r="E52" s="220"/>
      <c r="F52" s="548"/>
      <c r="G52" s="220"/>
      <c r="H52" s="220"/>
      <c r="I52" s="220"/>
      <c r="J52" s="220"/>
      <c r="K52" s="220"/>
      <c r="L52" s="220"/>
      <c r="M52" s="220"/>
      <c r="N52" s="220"/>
      <c r="O52" s="220"/>
      <c r="P52" s="549"/>
      <c r="Q52" s="549"/>
      <c r="R52" s="549"/>
      <c r="S52" s="549"/>
      <c r="T52" s="549"/>
      <c r="U52" s="549"/>
      <c r="V52" s="549"/>
      <c r="W52" s="550"/>
      <c r="X52" s="550"/>
      <c r="Y52" s="550"/>
      <c r="Z52" s="550"/>
      <c r="AA52" s="551"/>
      <c r="AB52" s="44"/>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row>
    <row r="53" spans="1:421" s="162" customFormat="1" x14ac:dyDescent="0.2">
      <c r="A53" s="16" t="s">
        <v>662</v>
      </c>
      <c r="B53" s="17"/>
      <c r="C53" s="17"/>
      <c r="D53" s="17"/>
      <c r="E53" s="17"/>
      <c r="F53" s="17"/>
      <c r="G53" s="17"/>
      <c r="H53" s="17"/>
      <c r="I53" s="17"/>
      <c r="J53" s="17"/>
      <c r="K53" s="17"/>
      <c r="L53" s="17"/>
      <c r="M53" s="17"/>
      <c r="N53" s="497"/>
      <c r="O53" s="497"/>
      <c r="P53" s="497"/>
      <c r="Q53" s="497"/>
      <c r="R53" s="497"/>
      <c r="S53" s="497"/>
      <c r="T53" s="497"/>
      <c r="U53" s="497"/>
      <c r="V53" s="497"/>
      <c r="W53" s="497"/>
      <c r="X53" s="497"/>
      <c r="Y53" s="497"/>
      <c r="Z53" s="497"/>
      <c r="AA53" s="552"/>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row>
    <row r="54" spans="1:421" s="162" customFormat="1" x14ac:dyDescent="0.2">
      <c r="A54" s="16" t="s">
        <v>660</v>
      </c>
      <c r="B54" s="17"/>
      <c r="C54" s="17"/>
      <c r="D54" s="17"/>
      <c r="E54" s="17"/>
      <c r="F54" s="17"/>
      <c r="G54" s="17"/>
      <c r="H54" s="17"/>
      <c r="I54" s="17"/>
      <c r="J54" s="17"/>
      <c r="K54" s="17"/>
      <c r="L54" s="17"/>
      <c r="M54" s="17"/>
      <c r="N54" s="497"/>
      <c r="O54" s="497"/>
      <c r="P54" s="497"/>
      <c r="Q54" s="497"/>
      <c r="R54" s="497"/>
      <c r="S54" s="497"/>
      <c r="T54" s="497"/>
      <c r="U54" s="497"/>
      <c r="V54" s="497"/>
      <c r="W54" s="497"/>
      <c r="X54" s="497"/>
      <c r="Y54" s="497"/>
      <c r="Z54" s="497"/>
      <c r="AA54" s="552"/>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row>
    <row r="55" spans="1:421" s="162" customFormat="1" x14ac:dyDescent="0.2">
      <c r="A55" s="16" t="s">
        <v>661</v>
      </c>
      <c r="B55" s="255"/>
      <c r="C55" s="255"/>
      <c r="D55" s="255"/>
      <c r="E55" s="497"/>
      <c r="F55" s="17"/>
      <c r="G55" s="17"/>
      <c r="H55" s="17"/>
      <c r="I55" s="17"/>
      <c r="J55" s="17"/>
      <c r="K55" s="17"/>
      <c r="L55" s="17"/>
      <c r="M55" s="17"/>
      <c r="N55" s="497"/>
      <c r="O55" s="497"/>
      <c r="P55" s="497"/>
      <c r="Q55" s="497"/>
      <c r="R55" s="497"/>
      <c r="S55" s="497"/>
      <c r="T55" s="497"/>
      <c r="U55" s="497"/>
      <c r="V55" s="497"/>
      <c r="W55" s="497"/>
      <c r="X55" s="497"/>
      <c r="Y55" s="497"/>
      <c r="Z55" s="497"/>
      <c r="AA55" s="552"/>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row>
    <row r="56" spans="1:421" s="162" customFormat="1" x14ac:dyDescent="0.2">
      <c r="A56" s="823" t="s">
        <v>441</v>
      </c>
      <c r="B56" s="255"/>
      <c r="C56" s="255"/>
      <c r="D56" s="255"/>
      <c r="E56" s="497"/>
      <c r="F56" s="822"/>
      <c r="G56" s="822"/>
      <c r="H56" s="822"/>
      <c r="I56" s="822"/>
      <c r="J56" s="822"/>
      <c r="K56" s="822"/>
      <c r="L56" s="822"/>
      <c r="M56" s="822"/>
      <c r="N56" s="497"/>
      <c r="O56" s="497"/>
      <c r="P56" s="497"/>
      <c r="Q56" s="497"/>
      <c r="R56" s="497"/>
      <c r="S56" s="497"/>
      <c r="T56" s="497"/>
      <c r="U56" s="497"/>
      <c r="V56" s="497"/>
      <c r="W56" s="497"/>
      <c r="X56" s="497"/>
      <c r="Y56" s="497"/>
      <c r="Z56" s="497"/>
      <c r="AA56" s="552"/>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row>
    <row r="57" spans="1:421" s="162" customFormat="1" x14ac:dyDescent="0.2">
      <c r="A57" s="823" t="s">
        <v>442</v>
      </c>
      <c r="B57" s="822"/>
      <c r="C57" s="822"/>
      <c r="D57" s="822"/>
      <c r="E57" s="822"/>
      <c r="F57" s="822"/>
      <c r="G57" s="822"/>
      <c r="H57" s="822"/>
      <c r="I57" s="822"/>
      <c r="J57" s="822"/>
      <c r="K57" s="822"/>
      <c r="L57" s="822"/>
      <c r="M57" s="822"/>
      <c r="N57" s="497"/>
      <c r="O57" s="497"/>
      <c r="P57" s="497"/>
      <c r="Q57" s="497"/>
      <c r="R57" s="497"/>
      <c r="S57" s="497"/>
      <c r="T57" s="497"/>
      <c r="U57" s="497"/>
      <c r="V57" s="497"/>
      <c r="W57" s="497"/>
      <c r="X57" s="497"/>
      <c r="Y57" s="497"/>
      <c r="Z57" s="497"/>
      <c r="AA57" s="552"/>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row>
    <row r="58" spans="1:421" s="162" customFormat="1" x14ac:dyDescent="0.2">
      <c r="A58" s="823" t="s">
        <v>443</v>
      </c>
      <c r="B58" s="822"/>
      <c r="C58" s="822"/>
      <c r="D58" s="822"/>
      <c r="E58" s="822"/>
      <c r="F58" s="822"/>
      <c r="G58" s="822"/>
      <c r="H58" s="822"/>
      <c r="I58" s="822"/>
      <c r="J58" s="822"/>
      <c r="K58" s="822"/>
      <c r="L58" s="822"/>
      <c r="M58" s="822"/>
      <c r="N58" s="497"/>
      <c r="O58" s="497"/>
      <c r="P58" s="497"/>
      <c r="Q58" s="497"/>
      <c r="R58" s="497"/>
      <c r="S58" s="497"/>
      <c r="T58" s="497"/>
      <c r="U58" s="497"/>
      <c r="V58" s="497"/>
      <c r="W58" s="497"/>
      <c r="X58" s="497"/>
      <c r="Y58" s="497"/>
      <c r="Z58" s="497"/>
      <c r="AA58" s="552"/>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row>
    <row r="59" spans="1:421" s="162" customFormat="1" x14ac:dyDescent="0.2">
      <c r="A59" s="823" t="s">
        <v>444</v>
      </c>
      <c r="B59" s="822"/>
      <c r="C59" s="822"/>
      <c r="D59" s="822"/>
      <c r="E59" s="822"/>
      <c r="F59" s="822"/>
      <c r="G59" s="822"/>
      <c r="H59" s="822"/>
      <c r="I59" s="822"/>
      <c r="J59" s="822"/>
      <c r="K59" s="822"/>
      <c r="L59" s="822"/>
      <c r="M59" s="822"/>
      <c r="N59" s="497"/>
      <c r="O59" s="497"/>
      <c r="P59" s="497"/>
      <c r="Q59" s="497"/>
      <c r="R59" s="497"/>
      <c r="S59" s="497"/>
      <c r="T59" s="497"/>
      <c r="U59" s="497"/>
      <c r="V59" s="497"/>
      <c r="W59" s="497"/>
      <c r="X59" s="497"/>
      <c r="Y59" s="497"/>
      <c r="Z59" s="497"/>
      <c r="AA59" s="552"/>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row>
    <row r="60" spans="1:421" s="162" customFormat="1" x14ac:dyDescent="0.2">
      <c r="A60" s="54"/>
      <c r="B60" s="55"/>
      <c r="C60" s="55"/>
      <c r="D60" s="55"/>
      <c r="E60" s="55"/>
      <c r="F60" s="55"/>
      <c r="G60" s="55"/>
      <c r="H60" s="55"/>
      <c r="I60" s="55"/>
      <c r="J60" s="55"/>
      <c r="K60" s="55"/>
      <c r="L60" s="55"/>
      <c r="M60" s="55"/>
      <c r="N60" s="55"/>
      <c r="O60" s="55"/>
      <c r="P60" s="55"/>
      <c r="Q60" s="55"/>
      <c r="R60" s="55"/>
      <c r="S60" s="55"/>
      <c r="T60" s="55"/>
      <c r="U60" s="55"/>
      <c r="V60" s="55"/>
      <c r="W60" s="55"/>
      <c r="X60" s="55"/>
      <c r="Y60" s="55"/>
      <c r="Z60" s="55"/>
      <c r="AA60" s="188"/>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row>
    <row r="61" spans="1:421" s="20" customFormat="1" x14ac:dyDescent="0.2">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row>
    <row r="62" spans="1:421" s="20" customFormat="1" x14ac:dyDescent="0.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row>
    <row r="63" spans="1:421" s="20" customFormat="1" x14ac:dyDescent="0.2">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row>
    <row r="64" spans="1:421" s="20" customFormat="1" x14ac:dyDescent="0.2">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row>
    <row r="65" spans="79:421" s="20" customFormat="1" x14ac:dyDescent="0.2">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row>
    <row r="66" spans="79:421" s="20" customFormat="1" x14ac:dyDescent="0.2">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row>
    <row r="67" spans="79:421" s="20" customFormat="1" x14ac:dyDescent="0.2">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row>
    <row r="68" spans="79:421" s="20" customFormat="1" x14ac:dyDescent="0.2">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row>
    <row r="69" spans="79:421" s="20" customFormat="1" x14ac:dyDescent="0.2">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row>
    <row r="70" spans="79:421" s="20" customFormat="1" x14ac:dyDescent="0.2">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row>
    <row r="71" spans="79:421" s="20" customFormat="1" x14ac:dyDescent="0.2">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row>
    <row r="72" spans="79:421" s="20" customFormat="1" x14ac:dyDescent="0.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row>
    <row r="73" spans="79:421" s="20" customFormat="1" x14ac:dyDescent="0.2">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row>
    <row r="74" spans="79:421" s="20" customFormat="1" x14ac:dyDescent="0.2">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row>
    <row r="75" spans="79:421" s="20" customFormat="1" x14ac:dyDescent="0.2">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row>
    <row r="76" spans="79:421" s="20" customFormat="1" x14ac:dyDescent="0.2">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row>
    <row r="77" spans="79:421" s="20" customFormat="1" x14ac:dyDescent="0.2">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row>
    <row r="78" spans="79:421" s="20" customFormat="1" x14ac:dyDescent="0.2">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row>
    <row r="79" spans="79:421" s="20" customFormat="1" x14ac:dyDescent="0.2">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row>
    <row r="80" spans="79:421" s="20" customFormat="1" x14ac:dyDescent="0.2">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row>
    <row r="81" spans="79:421" s="20" customFormat="1" x14ac:dyDescent="0.2">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row>
    <row r="82" spans="79:421" s="20" customFormat="1" x14ac:dyDescent="0.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row>
    <row r="83" spans="79:421" s="20" customFormat="1" x14ac:dyDescent="0.2">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row>
    <row r="84" spans="79:421" s="20" customFormat="1" x14ac:dyDescent="0.2">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row>
    <row r="85" spans="79:421" s="20" customFormat="1" x14ac:dyDescent="0.2">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row>
    <row r="86" spans="79:421" s="20" customFormat="1" x14ac:dyDescent="0.2">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row>
    <row r="87" spans="79:421" s="20" customFormat="1" x14ac:dyDescent="0.2">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row>
    <row r="88" spans="79:421" s="20" customFormat="1" x14ac:dyDescent="0.2">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row>
    <row r="89" spans="79:421" s="20" customFormat="1" x14ac:dyDescent="0.2">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row>
    <row r="90" spans="79:421" s="20" customFormat="1" x14ac:dyDescent="0.2">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row>
    <row r="91" spans="79:421" s="20" customFormat="1" x14ac:dyDescent="0.2">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row>
    <row r="92" spans="79:421" s="20" customFormat="1" x14ac:dyDescent="0.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row>
    <row r="93" spans="79:421" s="20" customFormat="1" x14ac:dyDescent="0.2">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row>
    <row r="94" spans="79:421" s="20" customFormat="1" x14ac:dyDescent="0.2">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row>
    <row r="95" spans="79:421" s="20" customFormat="1" x14ac:dyDescent="0.2">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row>
    <row r="96" spans="79:421" s="20" customFormat="1" x14ac:dyDescent="0.2">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row>
    <row r="97" spans="79:421" s="20" customFormat="1" x14ac:dyDescent="0.2">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row>
    <row r="98" spans="79:421" s="20" customFormat="1" x14ac:dyDescent="0.2">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row>
    <row r="99" spans="79:421" s="20" customFormat="1" x14ac:dyDescent="0.2">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row>
    <row r="100" spans="79:421" s="20" customFormat="1" x14ac:dyDescent="0.2">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row>
    <row r="101" spans="79:421" s="20" customFormat="1" x14ac:dyDescent="0.2">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row>
    <row r="102" spans="79:421" s="20" customFormat="1" x14ac:dyDescent="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row>
    <row r="103" spans="79:421" s="20" customFormat="1" x14ac:dyDescent="0.2">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row>
    <row r="104" spans="79:421" s="20" customFormat="1" x14ac:dyDescent="0.2">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row>
    <row r="105" spans="79:421" s="20" customFormat="1" x14ac:dyDescent="0.2">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row>
    <row r="106" spans="79:421" s="20" customFormat="1" x14ac:dyDescent="0.2">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c r="OF106"/>
      <c r="OG106"/>
      <c r="OH106"/>
      <c r="OI106"/>
      <c r="OJ106"/>
      <c r="OK106"/>
      <c r="OL106"/>
      <c r="OM106"/>
      <c r="ON106"/>
      <c r="OO106"/>
      <c r="OP106"/>
      <c r="OQ106"/>
      <c r="OR106"/>
      <c r="OS106"/>
      <c r="OT106"/>
      <c r="OU106"/>
      <c r="OV106"/>
      <c r="OW106"/>
      <c r="OX106"/>
      <c r="OY106"/>
      <c r="OZ106"/>
      <c r="PA106"/>
      <c r="PB106"/>
      <c r="PC106"/>
      <c r="PD106"/>
      <c r="PE106"/>
    </row>
    <row r="107" spans="79:421" s="20" customFormat="1" x14ac:dyDescent="0.2">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row>
    <row r="108" spans="79:421" s="20" customFormat="1" x14ac:dyDescent="0.2">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row>
    <row r="109" spans="79:421" s="20" customFormat="1" x14ac:dyDescent="0.2">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row>
    <row r="110" spans="79:421" s="20" customFormat="1" x14ac:dyDescent="0.2">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c r="MA110"/>
      <c r="MB110"/>
      <c r="MC110"/>
      <c r="MD110"/>
      <c r="ME110"/>
      <c r="MF110"/>
      <c r="MG110"/>
      <c r="MH110"/>
      <c r="MI110"/>
      <c r="MJ110"/>
      <c r="MK110"/>
      <c r="ML110"/>
      <c r="MM110"/>
      <c r="MN110"/>
      <c r="MO110"/>
      <c r="MP110"/>
      <c r="MQ110"/>
      <c r="MR110"/>
      <c r="MS110"/>
      <c r="MT110"/>
      <c r="MU110"/>
      <c r="MV110"/>
      <c r="MW110"/>
      <c r="MX110"/>
      <c r="MY110"/>
      <c r="MZ110"/>
      <c r="NA110"/>
      <c r="NB110"/>
      <c r="NC110"/>
      <c r="ND110"/>
      <c r="NE110"/>
      <c r="NF110"/>
      <c r="NG110"/>
      <c r="NH110"/>
      <c r="NI110"/>
      <c r="NJ110"/>
      <c r="NK110"/>
      <c r="NL110"/>
      <c r="NM110"/>
      <c r="NN110"/>
      <c r="NO110"/>
      <c r="NP110"/>
      <c r="NQ110"/>
      <c r="NR110"/>
      <c r="NS110"/>
      <c r="NT110"/>
      <c r="NU110"/>
      <c r="NV110"/>
      <c r="NW110"/>
      <c r="NX110"/>
      <c r="NY110"/>
      <c r="NZ110"/>
      <c r="OA110"/>
      <c r="OB110"/>
      <c r="OC110"/>
      <c r="OD110"/>
      <c r="OE110"/>
      <c r="OF110"/>
      <c r="OG110"/>
      <c r="OH110"/>
      <c r="OI110"/>
      <c r="OJ110"/>
      <c r="OK110"/>
      <c r="OL110"/>
      <c r="OM110"/>
      <c r="ON110"/>
      <c r="OO110"/>
      <c r="OP110"/>
      <c r="OQ110"/>
      <c r="OR110"/>
      <c r="OS110"/>
      <c r="OT110"/>
      <c r="OU110"/>
      <c r="OV110"/>
      <c r="OW110"/>
      <c r="OX110"/>
      <c r="OY110"/>
      <c r="OZ110"/>
      <c r="PA110"/>
      <c r="PB110"/>
      <c r="PC110"/>
      <c r="PD110"/>
      <c r="PE110"/>
    </row>
    <row r="111" spans="79:421" s="20" customFormat="1" x14ac:dyDescent="0.2">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c r="KX111"/>
      <c r="KY111"/>
      <c r="KZ111"/>
      <c r="LA111"/>
      <c r="LB111"/>
      <c r="LC111"/>
      <c r="LD111"/>
      <c r="LE111"/>
      <c r="LF111"/>
      <c r="LG111"/>
      <c r="LH111"/>
      <c r="LI111"/>
      <c r="LJ111"/>
      <c r="LK111"/>
      <c r="LL111"/>
      <c r="LM111"/>
      <c r="LN111"/>
      <c r="LO111"/>
      <c r="LP111"/>
      <c r="LQ111"/>
      <c r="LR111"/>
      <c r="LS111"/>
      <c r="LT111"/>
      <c r="LU111"/>
      <c r="LV111"/>
      <c r="LW111"/>
      <c r="LX111"/>
      <c r="LY111"/>
      <c r="LZ111"/>
      <c r="MA111"/>
      <c r="MB111"/>
      <c r="MC111"/>
      <c r="MD111"/>
      <c r="ME111"/>
      <c r="MF111"/>
      <c r="MG111"/>
      <c r="MH111"/>
      <c r="MI111"/>
      <c r="MJ111"/>
      <c r="MK111"/>
      <c r="ML111"/>
      <c r="MM111"/>
      <c r="MN111"/>
      <c r="MO111"/>
      <c r="MP111"/>
      <c r="MQ111"/>
      <c r="MR111"/>
      <c r="MS111"/>
      <c r="MT111"/>
      <c r="MU111"/>
      <c r="MV111"/>
      <c r="MW111"/>
      <c r="MX111"/>
      <c r="MY111"/>
      <c r="MZ111"/>
      <c r="NA111"/>
      <c r="NB111"/>
      <c r="NC111"/>
      <c r="ND111"/>
      <c r="NE111"/>
      <c r="NF111"/>
      <c r="NG111"/>
      <c r="NH111"/>
      <c r="NI111"/>
      <c r="NJ111"/>
      <c r="NK111"/>
      <c r="NL111"/>
      <c r="NM111"/>
      <c r="NN111"/>
      <c r="NO111"/>
      <c r="NP111"/>
      <c r="NQ111"/>
      <c r="NR111"/>
      <c r="NS111"/>
      <c r="NT111"/>
      <c r="NU111"/>
      <c r="NV111"/>
      <c r="NW111"/>
      <c r="NX111"/>
      <c r="NY111"/>
      <c r="NZ111"/>
      <c r="OA111"/>
      <c r="OB111"/>
      <c r="OC111"/>
      <c r="OD111"/>
      <c r="OE111"/>
      <c r="OF111"/>
      <c r="OG111"/>
      <c r="OH111"/>
      <c r="OI111"/>
      <c r="OJ111"/>
      <c r="OK111"/>
      <c r="OL111"/>
      <c r="OM111"/>
      <c r="ON111"/>
      <c r="OO111"/>
      <c r="OP111"/>
      <c r="OQ111"/>
      <c r="OR111"/>
      <c r="OS111"/>
      <c r="OT111"/>
      <c r="OU111"/>
      <c r="OV111"/>
      <c r="OW111"/>
      <c r="OX111"/>
      <c r="OY111"/>
      <c r="OZ111"/>
      <c r="PA111"/>
      <c r="PB111"/>
      <c r="PC111"/>
      <c r="PD111"/>
      <c r="PE111"/>
    </row>
    <row r="112" spans="79:421" s="20" customFormat="1" x14ac:dyDescent="0.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c r="MS112"/>
      <c r="MT112"/>
      <c r="MU112"/>
      <c r="MV112"/>
      <c r="MW112"/>
      <c r="MX112"/>
      <c r="MY112"/>
      <c r="MZ112"/>
      <c r="NA112"/>
      <c r="NB112"/>
      <c r="NC112"/>
      <c r="ND112"/>
      <c r="NE112"/>
      <c r="NF112"/>
      <c r="NG112"/>
      <c r="NH112"/>
      <c r="NI112"/>
      <c r="NJ112"/>
      <c r="NK112"/>
      <c r="NL112"/>
      <c r="NM112"/>
      <c r="NN112"/>
      <c r="NO112"/>
      <c r="NP112"/>
      <c r="NQ112"/>
      <c r="NR112"/>
      <c r="NS112"/>
      <c r="NT112"/>
      <c r="NU112"/>
      <c r="NV112"/>
      <c r="NW112"/>
      <c r="NX112"/>
      <c r="NY112"/>
      <c r="NZ112"/>
      <c r="OA112"/>
      <c r="OB112"/>
      <c r="OC112"/>
      <c r="OD112"/>
      <c r="OE112"/>
      <c r="OF112"/>
      <c r="OG112"/>
      <c r="OH112"/>
      <c r="OI112"/>
      <c r="OJ112"/>
      <c r="OK112"/>
      <c r="OL112"/>
      <c r="OM112"/>
      <c r="ON112"/>
      <c r="OO112"/>
      <c r="OP112"/>
      <c r="OQ112"/>
      <c r="OR112"/>
      <c r="OS112"/>
      <c r="OT112"/>
      <c r="OU112"/>
      <c r="OV112"/>
      <c r="OW112"/>
      <c r="OX112"/>
      <c r="OY112"/>
      <c r="OZ112"/>
      <c r="PA112"/>
      <c r="PB112"/>
      <c r="PC112"/>
      <c r="PD112"/>
      <c r="PE112"/>
    </row>
    <row r="113" spans="79:421" s="20" customFormat="1" x14ac:dyDescent="0.2">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c r="MS113"/>
      <c r="MT113"/>
      <c r="MU113"/>
      <c r="MV113"/>
      <c r="MW113"/>
      <c r="MX113"/>
      <c r="MY113"/>
      <c r="MZ113"/>
      <c r="NA113"/>
      <c r="NB113"/>
      <c r="NC113"/>
      <c r="ND113"/>
      <c r="NE113"/>
      <c r="NF113"/>
      <c r="NG113"/>
      <c r="NH113"/>
      <c r="NI113"/>
      <c r="NJ113"/>
      <c r="NK113"/>
      <c r="NL113"/>
      <c r="NM113"/>
      <c r="NN113"/>
      <c r="NO113"/>
      <c r="NP113"/>
      <c r="NQ113"/>
      <c r="NR113"/>
      <c r="NS113"/>
      <c r="NT113"/>
      <c r="NU113"/>
      <c r="NV113"/>
      <c r="NW113"/>
      <c r="NX113"/>
      <c r="NY113"/>
      <c r="NZ113"/>
      <c r="OA113"/>
      <c r="OB113"/>
      <c r="OC113"/>
      <c r="OD113"/>
      <c r="OE113"/>
      <c r="OF113"/>
      <c r="OG113"/>
      <c r="OH113"/>
      <c r="OI113"/>
      <c r="OJ113"/>
      <c r="OK113"/>
      <c r="OL113"/>
      <c r="OM113"/>
      <c r="ON113"/>
      <c r="OO113"/>
      <c r="OP113"/>
      <c r="OQ113"/>
      <c r="OR113"/>
      <c r="OS113"/>
      <c r="OT113"/>
      <c r="OU113"/>
      <c r="OV113"/>
      <c r="OW113"/>
      <c r="OX113"/>
      <c r="OY113"/>
      <c r="OZ113"/>
      <c r="PA113"/>
      <c r="PB113"/>
      <c r="PC113"/>
      <c r="PD113"/>
      <c r="PE113"/>
    </row>
    <row r="114" spans="79:421" s="20" customFormat="1" x14ac:dyDescent="0.2">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row>
    <row r="115" spans="79:421" s="20" customFormat="1" x14ac:dyDescent="0.2">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c r="MS115"/>
      <c r="MT115"/>
      <c r="MU115"/>
      <c r="MV115"/>
      <c r="MW115"/>
      <c r="MX115"/>
      <c r="MY115"/>
      <c r="MZ115"/>
      <c r="NA115"/>
      <c r="NB115"/>
      <c r="NC115"/>
      <c r="ND115"/>
      <c r="NE115"/>
      <c r="NF115"/>
      <c r="NG115"/>
      <c r="NH115"/>
      <c r="NI115"/>
      <c r="NJ115"/>
      <c r="NK115"/>
      <c r="NL115"/>
      <c r="NM115"/>
      <c r="NN115"/>
      <c r="NO115"/>
      <c r="NP115"/>
      <c r="NQ115"/>
      <c r="NR115"/>
      <c r="NS115"/>
      <c r="NT115"/>
      <c r="NU115"/>
      <c r="NV115"/>
      <c r="NW115"/>
      <c r="NX115"/>
      <c r="NY115"/>
      <c r="NZ115"/>
      <c r="OA115"/>
      <c r="OB115"/>
      <c r="OC115"/>
      <c r="OD115"/>
      <c r="OE115"/>
      <c r="OF115"/>
      <c r="OG115"/>
      <c r="OH115"/>
      <c r="OI115"/>
      <c r="OJ115"/>
      <c r="OK115"/>
      <c r="OL115"/>
      <c r="OM115"/>
      <c r="ON115"/>
      <c r="OO115"/>
      <c r="OP115"/>
      <c r="OQ115"/>
      <c r="OR115"/>
      <c r="OS115"/>
      <c r="OT115"/>
      <c r="OU115"/>
      <c r="OV115"/>
      <c r="OW115"/>
      <c r="OX115"/>
      <c r="OY115"/>
      <c r="OZ115"/>
      <c r="PA115"/>
      <c r="PB115"/>
      <c r="PC115"/>
      <c r="PD115"/>
      <c r="PE115"/>
    </row>
    <row r="116" spans="79:421" s="20" customFormat="1" x14ac:dyDescent="0.2">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row>
    <row r="117" spans="79:421" s="20" customFormat="1" x14ac:dyDescent="0.2">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c r="MA117"/>
      <c r="MB117"/>
      <c r="MC117"/>
      <c r="MD117"/>
      <c r="ME117"/>
      <c r="MF117"/>
      <c r="MG117"/>
      <c r="MH117"/>
      <c r="MI117"/>
      <c r="MJ117"/>
      <c r="MK117"/>
      <c r="ML117"/>
      <c r="MM117"/>
      <c r="MN117"/>
      <c r="MO117"/>
      <c r="MP117"/>
      <c r="MQ117"/>
      <c r="MR117"/>
      <c r="MS117"/>
      <c r="MT117"/>
      <c r="MU117"/>
      <c r="MV117"/>
      <c r="MW117"/>
      <c r="MX117"/>
      <c r="MY117"/>
      <c r="MZ117"/>
      <c r="NA117"/>
      <c r="NB117"/>
      <c r="NC117"/>
      <c r="ND117"/>
      <c r="NE117"/>
      <c r="NF117"/>
      <c r="NG117"/>
      <c r="NH117"/>
      <c r="NI117"/>
      <c r="NJ117"/>
      <c r="NK117"/>
      <c r="NL117"/>
      <c r="NM117"/>
      <c r="NN117"/>
      <c r="NO117"/>
      <c r="NP117"/>
      <c r="NQ117"/>
      <c r="NR117"/>
      <c r="NS117"/>
      <c r="NT117"/>
      <c r="NU117"/>
      <c r="NV117"/>
      <c r="NW117"/>
      <c r="NX117"/>
      <c r="NY117"/>
      <c r="NZ117"/>
      <c r="OA117"/>
      <c r="OB117"/>
      <c r="OC117"/>
      <c r="OD117"/>
      <c r="OE117"/>
      <c r="OF117"/>
      <c r="OG117"/>
      <c r="OH117"/>
      <c r="OI117"/>
      <c r="OJ117"/>
      <c r="OK117"/>
      <c r="OL117"/>
      <c r="OM117"/>
      <c r="ON117"/>
      <c r="OO117"/>
      <c r="OP117"/>
      <c r="OQ117"/>
      <c r="OR117"/>
      <c r="OS117"/>
      <c r="OT117"/>
      <c r="OU117"/>
      <c r="OV117"/>
      <c r="OW117"/>
      <c r="OX117"/>
      <c r="OY117"/>
      <c r="OZ117"/>
      <c r="PA117"/>
      <c r="PB117"/>
      <c r="PC117"/>
      <c r="PD117"/>
      <c r="PE117"/>
    </row>
    <row r="118" spans="79:421" s="20" customFormat="1" x14ac:dyDescent="0.2">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c r="MS118"/>
      <c r="MT118"/>
      <c r="MU118"/>
      <c r="MV118"/>
      <c r="MW118"/>
      <c r="MX118"/>
      <c r="MY118"/>
      <c r="MZ118"/>
      <c r="NA118"/>
      <c r="NB118"/>
      <c r="NC118"/>
      <c r="ND118"/>
      <c r="NE118"/>
      <c r="NF118"/>
      <c r="NG118"/>
      <c r="NH118"/>
      <c r="NI118"/>
      <c r="NJ118"/>
      <c r="NK118"/>
      <c r="NL118"/>
      <c r="NM118"/>
      <c r="NN118"/>
      <c r="NO118"/>
      <c r="NP118"/>
      <c r="NQ118"/>
      <c r="NR118"/>
      <c r="NS118"/>
      <c r="NT118"/>
      <c r="NU118"/>
      <c r="NV118"/>
      <c r="NW118"/>
      <c r="NX118"/>
      <c r="NY118"/>
      <c r="NZ118"/>
      <c r="OA118"/>
      <c r="OB118"/>
      <c r="OC118"/>
      <c r="OD118"/>
      <c r="OE118"/>
      <c r="OF118"/>
      <c r="OG118"/>
      <c r="OH118"/>
      <c r="OI118"/>
      <c r="OJ118"/>
      <c r="OK118"/>
      <c r="OL118"/>
      <c r="OM118"/>
      <c r="ON118"/>
      <c r="OO118"/>
      <c r="OP118"/>
      <c r="OQ118"/>
      <c r="OR118"/>
      <c r="OS118"/>
      <c r="OT118"/>
      <c r="OU118"/>
      <c r="OV118"/>
      <c r="OW118"/>
      <c r="OX118"/>
      <c r="OY118"/>
      <c r="OZ118"/>
      <c r="PA118"/>
      <c r="PB118"/>
      <c r="PC118"/>
      <c r="PD118"/>
      <c r="PE118"/>
    </row>
    <row r="119" spans="79:421" s="20" customFormat="1" x14ac:dyDescent="0.2">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c r="MS119"/>
      <c r="MT119"/>
      <c r="MU119"/>
      <c r="MV119"/>
      <c r="MW119"/>
      <c r="MX119"/>
      <c r="MY119"/>
      <c r="MZ119"/>
      <c r="NA119"/>
      <c r="NB119"/>
      <c r="NC119"/>
      <c r="ND119"/>
      <c r="NE119"/>
      <c r="NF119"/>
      <c r="NG119"/>
      <c r="NH119"/>
      <c r="NI119"/>
      <c r="NJ119"/>
      <c r="NK119"/>
      <c r="NL119"/>
      <c r="NM119"/>
      <c r="NN119"/>
      <c r="NO119"/>
      <c r="NP119"/>
      <c r="NQ119"/>
      <c r="NR119"/>
      <c r="NS119"/>
      <c r="NT119"/>
      <c r="NU119"/>
      <c r="NV119"/>
      <c r="NW119"/>
      <c r="NX119"/>
      <c r="NY119"/>
      <c r="NZ119"/>
      <c r="OA119"/>
      <c r="OB119"/>
      <c r="OC119"/>
      <c r="OD119"/>
      <c r="OE119"/>
      <c r="OF119"/>
      <c r="OG119"/>
      <c r="OH119"/>
      <c r="OI119"/>
      <c r="OJ119"/>
      <c r="OK119"/>
      <c r="OL119"/>
      <c r="OM119"/>
      <c r="ON119"/>
      <c r="OO119"/>
      <c r="OP119"/>
      <c r="OQ119"/>
      <c r="OR119"/>
      <c r="OS119"/>
      <c r="OT119"/>
      <c r="OU119"/>
      <c r="OV119"/>
      <c r="OW119"/>
      <c r="OX119"/>
      <c r="OY119"/>
      <c r="OZ119"/>
      <c r="PA119"/>
      <c r="PB119"/>
      <c r="PC119"/>
      <c r="PD119"/>
      <c r="PE119"/>
    </row>
    <row r="120" spans="79:421" s="20" customFormat="1" x14ac:dyDescent="0.2">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c r="MS120"/>
      <c r="MT120"/>
      <c r="MU120"/>
      <c r="MV120"/>
      <c r="MW120"/>
      <c r="MX120"/>
      <c r="MY120"/>
      <c r="MZ120"/>
      <c r="NA120"/>
      <c r="NB120"/>
      <c r="NC120"/>
      <c r="ND120"/>
      <c r="NE120"/>
      <c r="NF120"/>
      <c r="NG120"/>
      <c r="NH120"/>
      <c r="NI120"/>
      <c r="NJ120"/>
      <c r="NK120"/>
      <c r="NL120"/>
      <c r="NM120"/>
      <c r="NN120"/>
      <c r="NO120"/>
      <c r="NP120"/>
      <c r="NQ120"/>
      <c r="NR120"/>
      <c r="NS120"/>
      <c r="NT120"/>
      <c r="NU120"/>
      <c r="NV120"/>
      <c r="NW120"/>
      <c r="NX120"/>
      <c r="NY120"/>
      <c r="NZ120"/>
      <c r="OA120"/>
      <c r="OB120"/>
      <c r="OC120"/>
      <c r="OD120"/>
      <c r="OE120"/>
      <c r="OF120"/>
      <c r="OG120"/>
      <c r="OH120"/>
      <c r="OI120"/>
      <c r="OJ120"/>
      <c r="OK120"/>
      <c r="OL120"/>
      <c r="OM120"/>
      <c r="ON120"/>
      <c r="OO120"/>
      <c r="OP120"/>
      <c r="OQ120"/>
      <c r="OR120"/>
      <c r="OS120"/>
      <c r="OT120"/>
      <c r="OU120"/>
      <c r="OV120"/>
      <c r="OW120"/>
      <c r="OX120"/>
      <c r="OY120"/>
      <c r="OZ120"/>
      <c r="PA120"/>
      <c r="PB120"/>
      <c r="PC120"/>
      <c r="PD120"/>
      <c r="PE120"/>
    </row>
    <row r="121" spans="79:421" s="20" customFormat="1" x14ac:dyDescent="0.2">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c r="MS121"/>
      <c r="MT121"/>
      <c r="MU121"/>
      <c r="MV121"/>
      <c r="MW121"/>
      <c r="MX121"/>
      <c r="MY121"/>
      <c r="MZ121"/>
      <c r="NA121"/>
      <c r="NB121"/>
      <c r="NC121"/>
      <c r="ND121"/>
      <c r="NE121"/>
      <c r="NF121"/>
      <c r="NG121"/>
      <c r="NH121"/>
      <c r="NI121"/>
      <c r="NJ121"/>
      <c r="NK121"/>
      <c r="NL121"/>
      <c r="NM121"/>
      <c r="NN121"/>
      <c r="NO121"/>
      <c r="NP121"/>
      <c r="NQ121"/>
      <c r="NR121"/>
      <c r="NS121"/>
      <c r="NT121"/>
      <c r="NU121"/>
      <c r="NV121"/>
      <c r="NW121"/>
      <c r="NX121"/>
      <c r="NY121"/>
      <c r="NZ121"/>
      <c r="OA121"/>
      <c r="OB121"/>
      <c r="OC121"/>
      <c r="OD121"/>
      <c r="OE121"/>
      <c r="OF121"/>
      <c r="OG121"/>
      <c r="OH121"/>
      <c r="OI121"/>
      <c r="OJ121"/>
      <c r="OK121"/>
      <c r="OL121"/>
      <c r="OM121"/>
      <c r="ON121"/>
      <c r="OO121"/>
      <c r="OP121"/>
      <c r="OQ121"/>
      <c r="OR121"/>
      <c r="OS121"/>
      <c r="OT121"/>
      <c r="OU121"/>
      <c r="OV121"/>
      <c r="OW121"/>
      <c r="OX121"/>
      <c r="OY121"/>
      <c r="OZ121"/>
      <c r="PA121"/>
      <c r="PB121"/>
      <c r="PC121"/>
      <c r="PD121"/>
      <c r="PE121"/>
    </row>
    <row r="122" spans="79:421" s="20" customFormat="1" x14ac:dyDescent="0.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row>
    <row r="123" spans="79:421" s="20" customFormat="1" x14ac:dyDescent="0.2">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c r="MS123"/>
      <c r="MT123"/>
      <c r="MU123"/>
      <c r="MV123"/>
      <c r="MW123"/>
      <c r="MX123"/>
      <c r="MY123"/>
      <c r="MZ123"/>
      <c r="NA123"/>
      <c r="NB123"/>
      <c r="NC123"/>
      <c r="ND123"/>
      <c r="NE123"/>
      <c r="NF123"/>
      <c r="NG123"/>
      <c r="NH123"/>
      <c r="NI123"/>
      <c r="NJ123"/>
      <c r="NK123"/>
      <c r="NL123"/>
      <c r="NM123"/>
      <c r="NN123"/>
      <c r="NO123"/>
      <c r="NP123"/>
      <c r="NQ123"/>
      <c r="NR123"/>
      <c r="NS123"/>
      <c r="NT123"/>
      <c r="NU123"/>
      <c r="NV123"/>
      <c r="NW123"/>
      <c r="NX123"/>
      <c r="NY123"/>
      <c r="NZ123"/>
      <c r="OA123"/>
      <c r="OB123"/>
      <c r="OC123"/>
      <c r="OD123"/>
      <c r="OE123"/>
      <c r="OF123"/>
      <c r="OG123"/>
      <c r="OH123"/>
      <c r="OI123"/>
      <c r="OJ123"/>
      <c r="OK123"/>
      <c r="OL123"/>
      <c r="OM123"/>
      <c r="ON123"/>
      <c r="OO123"/>
      <c r="OP123"/>
      <c r="OQ123"/>
      <c r="OR123"/>
      <c r="OS123"/>
      <c r="OT123"/>
      <c r="OU123"/>
      <c r="OV123"/>
      <c r="OW123"/>
      <c r="OX123"/>
      <c r="OY123"/>
      <c r="OZ123"/>
      <c r="PA123"/>
      <c r="PB123"/>
      <c r="PC123"/>
      <c r="PD123"/>
      <c r="PE123"/>
    </row>
    <row r="124" spans="79:421" s="20" customFormat="1" x14ac:dyDescent="0.2">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c r="MS124"/>
      <c r="MT124"/>
      <c r="MU124"/>
      <c r="MV124"/>
      <c r="MW124"/>
      <c r="MX124"/>
      <c r="MY124"/>
      <c r="MZ124"/>
      <c r="NA124"/>
      <c r="NB124"/>
      <c r="NC124"/>
      <c r="ND124"/>
      <c r="NE124"/>
      <c r="NF124"/>
      <c r="NG124"/>
      <c r="NH124"/>
      <c r="NI124"/>
      <c r="NJ124"/>
      <c r="NK124"/>
      <c r="NL124"/>
      <c r="NM124"/>
      <c r="NN124"/>
      <c r="NO124"/>
      <c r="NP124"/>
      <c r="NQ124"/>
      <c r="NR124"/>
      <c r="NS124"/>
      <c r="NT124"/>
      <c r="NU124"/>
      <c r="NV124"/>
      <c r="NW124"/>
      <c r="NX124"/>
      <c r="NY124"/>
      <c r="NZ124"/>
      <c r="OA124"/>
      <c r="OB124"/>
      <c r="OC124"/>
      <c r="OD124"/>
      <c r="OE124"/>
      <c r="OF124"/>
      <c r="OG124"/>
      <c r="OH124"/>
      <c r="OI124"/>
      <c r="OJ124"/>
      <c r="OK124"/>
      <c r="OL124"/>
      <c r="OM124"/>
      <c r="ON124"/>
      <c r="OO124"/>
      <c r="OP124"/>
      <c r="OQ124"/>
      <c r="OR124"/>
      <c r="OS124"/>
      <c r="OT124"/>
      <c r="OU124"/>
      <c r="OV124"/>
      <c r="OW124"/>
      <c r="OX124"/>
      <c r="OY124"/>
      <c r="OZ124"/>
      <c r="PA124"/>
      <c r="PB124"/>
      <c r="PC124"/>
      <c r="PD124"/>
      <c r="PE124"/>
    </row>
    <row r="125" spans="79:421" s="20" customFormat="1" x14ac:dyDescent="0.2">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c r="MS125"/>
      <c r="MT125"/>
      <c r="MU125"/>
      <c r="MV125"/>
      <c r="MW125"/>
      <c r="MX125"/>
      <c r="MY125"/>
      <c r="MZ125"/>
      <c r="NA125"/>
      <c r="NB125"/>
      <c r="NC125"/>
      <c r="ND125"/>
      <c r="NE125"/>
      <c r="NF125"/>
      <c r="NG125"/>
      <c r="NH125"/>
      <c r="NI125"/>
      <c r="NJ125"/>
      <c r="NK125"/>
      <c r="NL125"/>
      <c r="NM125"/>
      <c r="NN125"/>
      <c r="NO125"/>
      <c r="NP125"/>
      <c r="NQ125"/>
      <c r="NR125"/>
      <c r="NS125"/>
      <c r="NT125"/>
      <c r="NU125"/>
      <c r="NV125"/>
      <c r="NW125"/>
      <c r="NX125"/>
      <c r="NY125"/>
      <c r="NZ125"/>
      <c r="OA125"/>
      <c r="OB125"/>
      <c r="OC125"/>
      <c r="OD125"/>
      <c r="OE125"/>
      <c r="OF125"/>
      <c r="OG125"/>
      <c r="OH125"/>
      <c r="OI125"/>
      <c r="OJ125"/>
      <c r="OK125"/>
      <c r="OL125"/>
      <c r="OM125"/>
      <c r="ON125"/>
      <c r="OO125"/>
      <c r="OP125"/>
      <c r="OQ125"/>
      <c r="OR125"/>
      <c r="OS125"/>
      <c r="OT125"/>
      <c r="OU125"/>
      <c r="OV125"/>
      <c r="OW125"/>
      <c r="OX125"/>
      <c r="OY125"/>
      <c r="OZ125"/>
      <c r="PA125"/>
      <c r="PB125"/>
      <c r="PC125"/>
      <c r="PD125"/>
      <c r="PE125"/>
    </row>
    <row r="126" spans="79:421" s="20" customFormat="1" x14ac:dyDescent="0.2">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c r="MS126"/>
      <c r="MT126"/>
      <c r="MU126"/>
      <c r="MV126"/>
      <c r="MW126"/>
      <c r="MX126"/>
      <c r="MY126"/>
      <c r="MZ126"/>
      <c r="NA126"/>
      <c r="NB126"/>
      <c r="NC126"/>
      <c r="ND126"/>
      <c r="NE126"/>
      <c r="NF126"/>
      <c r="NG126"/>
      <c r="NH126"/>
      <c r="NI126"/>
      <c r="NJ126"/>
      <c r="NK126"/>
      <c r="NL126"/>
      <c r="NM126"/>
      <c r="NN126"/>
      <c r="NO126"/>
      <c r="NP126"/>
      <c r="NQ126"/>
      <c r="NR126"/>
      <c r="NS126"/>
      <c r="NT126"/>
      <c r="NU126"/>
      <c r="NV126"/>
      <c r="NW126"/>
      <c r="NX126"/>
      <c r="NY126"/>
      <c r="NZ126"/>
      <c r="OA126"/>
      <c r="OB126"/>
      <c r="OC126"/>
      <c r="OD126"/>
      <c r="OE126"/>
      <c r="OF126"/>
      <c r="OG126"/>
      <c r="OH126"/>
      <c r="OI126"/>
      <c r="OJ126"/>
      <c r="OK126"/>
      <c r="OL126"/>
      <c r="OM126"/>
      <c r="ON126"/>
      <c r="OO126"/>
      <c r="OP126"/>
      <c r="OQ126"/>
      <c r="OR126"/>
      <c r="OS126"/>
      <c r="OT126"/>
      <c r="OU126"/>
      <c r="OV126"/>
      <c r="OW126"/>
      <c r="OX126"/>
      <c r="OY126"/>
      <c r="OZ126"/>
      <c r="PA126"/>
      <c r="PB126"/>
      <c r="PC126"/>
      <c r="PD126"/>
      <c r="PE126"/>
    </row>
    <row r="127" spans="79:421" s="20" customFormat="1" x14ac:dyDescent="0.2">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c r="MS127"/>
      <c r="MT127"/>
      <c r="MU127"/>
      <c r="MV127"/>
      <c r="MW127"/>
      <c r="MX127"/>
      <c r="MY127"/>
      <c r="MZ127"/>
      <c r="NA127"/>
      <c r="NB127"/>
      <c r="NC127"/>
      <c r="ND127"/>
      <c r="NE127"/>
      <c r="NF127"/>
      <c r="NG127"/>
      <c r="NH127"/>
      <c r="NI127"/>
      <c r="NJ127"/>
      <c r="NK127"/>
      <c r="NL127"/>
      <c r="NM127"/>
      <c r="NN127"/>
      <c r="NO127"/>
      <c r="NP127"/>
      <c r="NQ127"/>
      <c r="NR127"/>
      <c r="NS127"/>
      <c r="NT127"/>
      <c r="NU127"/>
      <c r="NV127"/>
      <c r="NW127"/>
      <c r="NX127"/>
      <c r="NY127"/>
      <c r="NZ127"/>
      <c r="OA127"/>
      <c r="OB127"/>
      <c r="OC127"/>
      <c r="OD127"/>
      <c r="OE127"/>
      <c r="OF127"/>
      <c r="OG127"/>
      <c r="OH127"/>
      <c r="OI127"/>
      <c r="OJ127"/>
      <c r="OK127"/>
      <c r="OL127"/>
      <c r="OM127"/>
      <c r="ON127"/>
      <c r="OO127"/>
      <c r="OP127"/>
      <c r="OQ127"/>
      <c r="OR127"/>
      <c r="OS127"/>
      <c r="OT127"/>
      <c r="OU127"/>
      <c r="OV127"/>
      <c r="OW127"/>
      <c r="OX127"/>
      <c r="OY127"/>
      <c r="OZ127"/>
      <c r="PA127"/>
      <c r="PB127"/>
      <c r="PC127"/>
      <c r="PD127"/>
      <c r="PE127"/>
    </row>
    <row r="128" spans="79:421" s="20" customFormat="1" x14ac:dyDescent="0.2">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c r="MS128"/>
      <c r="MT128"/>
      <c r="MU128"/>
      <c r="MV128"/>
      <c r="MW128"/>
      <c r="MX128"/>
      <c r="MY128"/>
      <c r="MZ128"/>
      <c r="NA128"/>
      <c r="NB128"/>
      <c r="NC128"/>
      <c r="ND128"/>
      <c r="NE128"/>
      <c r="NF128"/>
      <c r="NG128"/>
      <c r="NH128"/>
      <c r="NI128"/>
      <c r="NJ128"/>
      <c r="NK128"/>
      <c r="NL128"/>
      <c r="NM128"/>
      <c r="NN128"/>
      <c r="NO128"/>
      <c r="NP128"/>
      <c r="NQ128"/>
      <c r="NR128"/>
      <c r="NS128"/>
      <c r="NT128"/>
      <c r="NU128"/>
      <c r="NV128"/>
      <c r="NW128"/>
      <c r="NX128"/>
      <c r="NY128"/>
      <c r="NZ128"/>
      <c r="OA128"/>
      <c r="OB128"/>
      <c r="OC128"/>
      <c r="OD128"/>
      <c r="OE128"/>
      <c r="OF128"/>
      <c r="OG128"/>
      <c r="OH128"/>
      <c r="OI128"/>
      <c r="OJ128"/>
      <c r="OK128"/>
      <c r="OL128"/>
      <c r="OM128"/>
      <c r="ON128"/>
      <c r="OO128"/>
      <c r="OP128"/>
      <c r="OQ128"/>
      <c r="OR128"/>
      <c r="OS128"/>
      <c r="OT128"/>
      <c r="OU128"/>
      <c r="OV128"/>
      <c r="OW128"/>
      <c r="OX128"/>
      <c r="OY128"/>
      <c r="OZ128"/>
      <c r="PA128"/>
      <c r="PB128"/>
      <c r="PC128"/>
      <c r="PD128"/>
      <c r="PE128"/>
    </row>
    <row r="129" spans="79:421" s="20" customFormat="1" x14ac:dyDescent="0.2">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c r="MS129"/>
      <c r="MT129"/>
      <c r="MU129"/>
      <c r="MV129"/>
      <c r="MW129"/>
      <c r="MX129"/>
      <c r="MY129"/>
      <c r="MZ129"/>
      <c r="NA129"/>
      <c r="NB129"/>
      <c r="NC129"/>
      <c r="ND129"/>
      <c r="NE129"/>
      <c r="NF129"/>
      <c r="NG129"/>
      <c r="NH129"/>
      <c r="NI129"/>
      <c r="NJ129"/>
      <c r="NK129"/>
      <c r="NL129"/>
      <c r="NM129"/>
      <c r="NN129"/>
      <c r="NO129"/>
      <c r="NP129"/>
      <c r="NQ129"/>
      <c r="NR129"/>
      <c r="NS129"/>
      <c r="NT129"/>
      <c r="NU129"/>
      <c r="NV129"/>
      <c r="NW129"/>
      <c r="NX129"/>
      <c r="NY129"/>
      <c r="NZ129"/>
      <c r="OA129"/>
      <c r="OB129"/>
      <c r="OC129"/>
      <c r="OD129"/>
      <c r="OE129"/>
      <c r="OF129"/>
      <c r="OG129"/>
      <c r="OH129"/>
      <c r="OI129"/>
      <c r="OJ129"/>
      <c r="OK129"/>
      <c r="OL129"/>
      <c r="OM129"/>
      <c r="ON129"/>
      <c r="OO129"/>
      <c r="OP129"/>
      <c r="OQ129"/>
      <c r="OR129"/>
      <c r="OS129"/>
      <c r="OT129"/>
      <c r="OU129"/>
      <c r="OV129"/>
      <c r="OW129"/>
      <c r="OX129"/>
      <c r="OY129"/>
      <c r="OZ129"/>
      <c r="PA129"/>
      <c r="PB129"/>
      <c r="PC129"/>
      <c r="PD129"/>
      <c r="PE129"/>
    </row>
    <row r="130" spans="79:421" s="20" customFormat="1" x14ac:dyDescent="0.2">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c r="MS130"/>
      <c r="MT130"/>
      <c r="MU130"/>
      <c r="MV130"/>
      <c r="MW130"/>
      <c r="MX130"/>
      <c r="MY130"/>
      <c r="MZ130"/>
      <c r="NA130"/>
      <c r="NB130"/>
      <c r="NC130"/>
      <c r="ND130"/>
      <c r="NE130"/>
      <c r="NF130"/>
      <c r="NG130"/>
      <c r="NH130"/>
      <c r="NI130"/>
      <c r="NJ130"/>
      <c r="NK130"/>
      <c r="NL130"/>
      <c r="NM130"/>
      <c r="NN130"/>
      <c r="NO130"/>
      <c r="NP130"/>
      <c r="NQ130"/>
      <c r="NR130"/>
      <c r="NS130"/>
      <c r="NT130"/>
      <c r="NU130"/>
      <c r="NV130"/>
      <c r="NW130"/>
      <c r="NX130"/>
      <c r="NY130"/>
      <c r="NZ130"/>
      <c r="OA130"/>
      <c r="OB130"/>
      <c r="OC130"/>
      <c r="OD130"/>
      <c r="OE130"/>
      <c r="OF130"/>
      <c r="OG130"/>
      <c r="OH130"/>
      <c r="OI130"/>
      <c r="OJ130"/>
      <c r="OK130"/>
      <c r="OL130"/>
      <c r="OM130"/>
      <c r="ON130"/>
      <c r="OO130"/>
      <c r="OP130"/>
      <c r="OQ130"/>
      <c r="OR130"/>
      <c r="OS130"/>
      <c r="OT130"/>
      <c r="OU130"/>
      <c r="OV130"/>
      <c r="OW130"/>
      <c r="OX130"/>
      <c r="OY130"/>
      <c r="OZ130"/>
      <c r="PA130"/>
      <c r="PB130"/>
      <c r="PC130"/>
      <c r="PD130"/>
      <c r="PE130"/>
    </row>
    <row r="131" spans="79:421" s="20" customFormat="1" x14ac:dyDescent="0.2">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c r="MS131"/>
      <c r="MT131"/>
      <c r="MU131"/>
      <c r="MV131"/>
      <c r="MW131"/>
      <c r="MX131"/>
      <c r="MY131"/>
      <c r="MZ131"/>
      <c r="NA131"/>
      <c r="NB131"/>
      <c r="NC131"/>
      <c r="ND131"/>
      <c r="NE131"/>
      <c r="NF131"/>
      <c r="NG131"/>
      <c r="NH131"/>
      <c r="NI131"/>
      <c r="NJ131"/>
      <c r="NK131"/>
      <c r="NL131"/>
      <c r="NM131"/>
      <c r="NN131"/>
      <c r="NO131"/>
      <c r="NP131"/>
      <c r="NQ131"/>
      <c r="NR131"/>
      <c r="NS131"/>
      <c r="NT131"/>
      <c r="NU131"/>
      <c r="NV131"/>
      <c r="NW131"/>
      <c r="NX131"/>
      <c r="NY131"/>
      <c r="NZ131"/>
      <c r="OA131"/>
      <c r="OB131"/>
      <c r="OC131"/>
      <c r="OD131"/>
      <c r="OE131"/>
      <c r="OF131"/>
      <c r="OG131"/>
      <c r="OH131"/>
      <c r="OI131"/>
      <c r="OJ131"/>
      <c r="OK131"/>
      <c r="OL131"/>
      <c r="OM131"/>
      <c r="ON131"/>
      <c r="OO131"/>
      <c r="OP131"/>
      <c r="OQ131"/>
      <c r="OR131"/>
      <c r="OS131"/>
      <c r="OT131"/>
      <c r="OU131"/>
      <c r="OV131"/>
      <c r="OW131"/>
      <c r="OX131"/>
      <c r="OY131"/>
      <c r="OZ131"/>
      <c r="PA131"/>
      <c r="PB131"/>
      <c r="PC131"/>
      <c r="PD131"/>
      <c r="PE131"/>
    </row>
    <row r="132" spans="79:421" s="20" customFormat="1" x14ac:dyDescent="0.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c r="MS132"/>
      <c r="MT132"/>
      <c r="MU132"/>
      <c r="MV132"/>
      <c r="MW132"/>
      <c r="MX132"/>
      <c r="MY132"/>
      <c r="MZ132"/>
      <c r="NA132"/>
      <c r="NB132"/>
      <c r="NC132"/>
      <c r="ND132"/>
      <c r="NE132"/>
      <c r="NF132"/>
      <c r="NG132"/>
      <c r="NH132"/>
      <c r="NI132"/>
      <c r="NJ132"/>
      <c r="NK132"/>
      <c r="NL132"/>
      <c r="NM132"/>
      <c r="NN132"/>
      <c r="NO132"/>
      <c r="NP132"/>
      <c r="NQ132"/>
      <c r="NR132"/>
      <c r="NS132"/>
      <c r="NT132"/>
      <c r="NU132"/>
      <c r="NV132"/>
      <c r="NW132"/>
      <c r="NX132"/>
      <c r="NY132"/>
      <c r="NZ132"/>
      <c r="OA132"/>
      <c r="OB132"/>
      <c r="OC132"/>
      <c r="OD132"/>
      <c r="OE132"/>
      <c r="OF132"/>
      <c r="OG132"/>
      <c r="OH132"/>
      <c r="OI132"/>
      <c r="OJ132"/>
      <c r="OK132"/>
      <c r="OL132"/>
      <c r="OM132"/>
      <c r="ON132"/>
      <c r="OO132"/>
      <c r="OP132"/>
      <c r="OQ132"/>
      <c r="OR132"/>
      <c r="OS132"/>
      <c r="OT132"/>
      <c r="OU132"/>
      <c r="OV132"/>
      <c r="OW132"/>
      <c r="OX132"/>
      <c r="OY132"/>
      <c r="OZ132"/>
      <c r="PA132"/>
      <c r="PB132"/>
      <c r="PC132"/>
      <c r="PD132"/>
      <c r="PE132"/>
    </row>
    <row r="133" spans="79:421" s="20" customFormat="1" x14ac:dyDescent="0.2">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c r="MS133"/>
      <c r="MT133"/>
      <c r="MU133"/>
      <c r="MV133"/>
      <c r="MW133"/>
      <c r="MX133"/>
      <c r="MY133"/>
      <c r="MZ133"/>
      <c r="NA133"/>
      <c r="NB133"/>
      <c r="NC133"/>
      <c r="ND133"/>
      <c r="NE133"/>
      <c r="NF133"/>
      <c r="NG133"/>
      <c r="NH133"/>
      <c r="NI133"/>
      <c r="NJ133"/>
      <c r="NK133"/>
      <c r="NL133"/>
      <c r="NM133"/>
      <c r="NN133"/>
      <c r="NO133"/>
      <c r="NP133"/>
      <c r="NQ133"/>
      <c r="NR133"/>
      <c r="NS133"/>
      <c r="NT133"/>
      <c r="NU133"/>
      <c r="NV133"/>
      <c r="NW133"/>
      <c r="NX133"/>
      <c r="NY133"/>
      <c r="NZ133"/>
      <c r="OA133"/>
      <c r="OB133"/>
      <c r="OC133"/>
      <c r="OD133"/>
      <c r="OE133"/>
      <c r="OF133"/>
      <c r="OG133"/>
      <c r="OH133"/>
      <c r="OI133"/>
      <c r="OJ133"/>
      <c r="OK133"/>
      <c r="OL133"/>
      <c r="OM133"/>
      <c r="ON133"/>
      <c r="OO133"/>
      <c r="OP133"/>
      <c r="OQ133"/>
      <c r="OR133"/>
      <c r="OS133"/>
      <c r="OT133"/>
      <c r="OU133"/>
      <c r="OV133"/>
      <c r="OW133"/>
      <c r="OX133"/>
      <c r="OY133"/>
      <c r="OZ133"/>
      <c r="PA133"/>
      <c r="PB133"/>
      <c r="PC133"/>
      <c r="PD133"/>
      <c r="PE133"/>
    </row>
    <row r="134" spans="79:421" s="20" customFormat="1" x14ac:dyDescent="0.2">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c r="MS134"/>
      <c r="MT134"/>
      <c r="MU134"/>
      <c r="MV134"/>
      <c r="MW134"/>
      <c r="MX134"/>
      <c r="MY134"/>
      <c r="MZ134"/>
      <c r="NA134"/>
      <c r="NB134"/>
      <c r="NC134"/>
      <c r="ND134"/>
      <c r="NE134"/>
      <c r="NF134"/>
      <c r="NG134"/>
      <c r="NH134"/>
      <c r="NI134"/>
      <c r="NJ134"/>
      <c r="NK134"/>
      <c r="NL134"/>
      <c r="NM134"/>
      <c r="NN134"/>
      <c r="NO134"/>
      <c r="NP134"/>
      <c r="NQ134"/>
      <c r="NR134"/>
      <c r="NS134"/>
      <c r="NT134"/>
      <c r="NU134"/>
      <c r="NV134"/>
      <c r="NW134"/>
      <c r="NX134"/>
      <c r="NY134"/>
      <c r="NZ134"/>
      <c r="OA134"/>
      <c r="OB134"/>
      <c r="OC134"/>
      <c r="OD134"/>
      <c r="OE134"/>
      <c r="OF134"/>
      <c r="OG134"/>
      <c r="OH134"/>
      <c r="OI134"/>
      <c r="OJ134"/>
      <c r="OK134"/>
      <c r="OL134"/>
      <c r="OM134"/>
      <c r="ON134"/>
      <c r="OO134"/>
      <c r="OP134"/>
      <c r="OQ134"/>
      <c r="OR134"/>
      <c r="OS134"/>
      <c r="OT134"/>
      <c r="OU134"/>
      <c r="OV134"/>
      <c r="OW134"/>
      <c r="OX134"/>
      <c r="OY134"/>
      <c r="OZ134"/>
      <c r="PA134"/>
      <c r="PB134"/>
      <c r="PC134"/>
      <c r="PD134"/>
      <c r="PE134"/>
    </row>
    <row r="135" spans="79:421" s="20" customFormat="1" x14ac:dyDescent="0.2">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c r="MS135"/>
      <c r="MT135"/>
      <c r="MU135"/>
      <c r="MV135"/>
      <c r="MW135"/>
      <c r="MX135"/>
      <c r="MY135"/>
      <c r="MZ135"/>
      <c r="NA135"/>
      <c r="NB135"/>
      <c r="NC135"/>
      <c r="ND135"/>
      <c r="NE135"/>
      <c r="NF135"/>
      <c r="NG135"/>
      <c r="NH135"/>
      <c r="NI135"/>
      <c r="NJ135"/>
      <c r="NK135"/>
      <c r="NL135"/>
      <c r="NM135"/>
      <c r="NN135"/>
      <c r="NO135"/>
      <c r="NP135"/>
      <c r="NQ135"/>
      <c r="NR135"/>
      <c r="NS135"/>
      <c r="NT135"/>
      <c r="NU135"/>
      <c r="NV135"/>
      <c r="NW135"/>
      <c r="NX135"/>
      <c r="NY135"/>
      <c r="NZ135"/>
      <c r="OA135"/>
      <c r="OB135"/>
      <c r="OC135"/>
      <c r="OD135"/>
      <c r="OE135"/>
      <c r="OF135"/>
      <c r="OG135"/>
      <c r="OH135"/>
      <c r="OI135"/>
      <c r="OJ135"/>
      <c r="OK135"/>
      <c r="OL135"/>
      <c r="OM135"/>
      <c r="ON135"/>
      <c r="OO135"/>
      <c r="OP135"/>
      <c r="OQ135"/>
      <c r="OR135"/>
      <c r="OS135"/>
      <c r="OT135"/>
      <c r="OU135"/>
      <c r="OV135"/>
      <c r="OW135"/>
      <c r="OX135"/>
      <c r="OY135"/>
      <c r="OZ135"/>
      <c r="PA135"/>
      <c r="PB135"/>
      <c r="PC135"/>
      <c r="PD135"/>
      <c r="PE135"/>
    </row>
    <row r="136" spans="79:421" s="20" customFormat="1" x14ac:dyDescent="0.2">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c r="MS136"/>
      <c r="MT136"/>
      <c r="MU136"/>
      <c r="MV136"/>
      <c r="MW136"/>
      <c r="MX136"/>
      <c r="MY136"/>
      <c r="MZ136"/>
      <c r="NA136"/>
      <c r="NB136"/>
      <c r="NC136"/>
      <c r="ND136"/>
      <c r="NE136"/>
      <c r="NF136"/>
      <c r="NG136"/>
      <c r="NH136"/>
      <c r="NI136"/>
      <c r="NJ136"/>
      <c r="NK136"/>
      <c r="NL136"/>
      <c r="NM136"/>
      <c r="NN136"/>
      <c r="NO136"/>
      <c r="NP136"/>
      <c r="NQ136"/>
      <c r="NR136"/>
      <c r="NS136"/>
      <c r="NT136"/>
      <c r="NU136"/>
      <c r="NV136"/>
      <c r="NW136"/>
      <c r="NX136"/>
      <c r="NY136"/>
      <c r="NZ136"/>
      <c r="OA136"/>
      <c r="OB136"/>
      <c r="OC136"/>
      <c r="OD136"/>
      <c r="OE136"/>
      <c r="OF136"/>
      <c r="OG136"/>
      <c r="OH136"/>
      <c r="OI136"/>
      <c r="OJ136"/>
      <c r="OK136"/>
      <c r="OL136"/>
      <c r="OM136"/>
      <c r="ON136"/>
      <c r="OO136"/>
      <c r="OP136"/>
      <c r="OQ136"/>
      <c r="OR136"/>
      <c r="OS136"/>
      <c r="OT136"/>
      <c r="OU136"/>
      <c r="OV136"/>
      <c r="OW136"/>
      <c r="OX136"/>
      <c r="OY136"/>
      <c r="OZ136"/>
      <c r="PA136"/>
      <c r="PB136"/>
      <c r="PC136"/>
      <c r="PD136"/>
      <c r="PE136"/>
    </row>
    <row r="137" spans="79:421" s="20" customFormat="1" x14ac:dyDescent="0.2">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c r="MS137"/>
      <c r="MT137"/>
      <c r="MU137"/>
      <c r="MV137"/>
      <c r="MW137"/>
      <c r="MX137"/>
      <c r="MY137"/>
      <c r="MZ137"/>
      <c r="NA137"/>
      <c r="NB137"/>
      <c r="NC137"/>
      <c r="ND137"/>
      <c r="NE137"/>
      <c r="NF137"/>
      <c r="NG137"/>
      <c r="NH137"/>
      <c r="NI137"/>
      <c r="NJ137"/>
      <c r="NK137"/>
      <c r="NL137"/>
      <c r="NM137"/>
      <c r="NN137"/>
      <c r="NO137"/>
      <c r="NP137"/>
      <c r="NQ137"/>
      <c r="NR137"/>
      <c r="NS137"/>
      <c r="NT137"/>
      <c r="NU137"/>
      <c r="NV137"/>
      <c r="NW137"/>
      <c r="NX137"/>
      <c r="NY137"/>
      <c r="NZ137"/>
      <c r="OA137"/>
      <c r="OB137"/>
      <c r="OC137"/>
      <c r="OD137"/>
      <c r="OE137"/>
      <c r="OF137"/>
      <c r="OG137"/>
      <c r="OH137"/>
      <c r="OI137"/>
      <c r="OJ137"/>
      <c r="OK137"/>
      <c r="OL137"/>
      <c r="OM137"/>
      <c r="ON137"/>
      <c r="OO137"/>
      <c r="OP137"/>
      <c r="OQ137"/>
      <c r="OR137"/>
      <c r="OS137"/>
      <c r="OT137"/>
      <c r="OU137"/>
      <c r="OV137"/>
      <c r="OW137"/>
      <c r="OX137"/>
      <c r="OY137"/>
      <c r="OZ137"/>
      <c r="PA137"/>
      <c r="PB137"/>
      <c r="PC137"/>
      <c r="PD137"/>
      <c r="PE137"/>
    </row>
    <row r="138" spans="79:421" s="20" customFormat="1" x14ac:dyDescent="0.2">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c r="MA138"/>
      <c r="MB138"/>
      <c r="MC138"/>
      <c r="MD138"/>
      <c r="ME138"/>
      <c r="MF138"/>
      <c r="MG138"/>
      <c r="MH138"/>
      <c r="MI138"/>
      <c r="MJ138"/>
      <c r="MK138"/>
      <c r="ML138"/>
      <c r="MM138"/>
      <c r="MN138"/>
      <c r="MO138"/>
      <c r="MP138"/>
      <c r="MQ138"/>
      <c r="MR138"/>
      <c r="MS138"/>
      <c r="MT138"/>
      <c r="MU138"/>
      <c r="MV138"/>
      <c r="MW138"/>
      <c r="MX138"/>
      <c r="MY138"/>
      <c r="MZ138"/>
      <c r="NA138"/>
      <c r="NB138"/>
      <c r="NC138"/>
      <c r="ND138"/>
      <c r="NE138"/>
      <c r="NF138"/>
      <c r="NG138"/>
      <c r="NH138"/>
      <c r="NI138"/>
      <c r="NJ138"/>
      <c r="NK138"/>
      <c r="NL138"/>
      <c r="NM138"/>
      <c r="NN138"/>
      <c r="NO138"/>
      <c r="NP138"/>
      <c r="NQ138"/>
      <c r="NR138"/>
      <c r="NS138"/>
      <c r="NT138"/>
      <c r="NU138"/>
      <c r="NV138"/>
      <c r="NW138"/>
      <c r="NX138"/>
      <c r="NY138"/>
      <c r="NZ138"/>
      <c r="OA138"/>
      <c r="OB138"/>
      <c r="OC138"/>
      <c r="OD138"/>
      <c r="OE138"/>
      <c r="OF138"/>
      <c r="OG138"/>
      <c r="OH138"/>
      <c r="OI138"/>
      <c r="OJ138"/>
      <c r="OK138"/>
      <c r="OL138"/>
      <c r="OM138"/>
      <c r="ON138"/>
      <c r="OO138"/>
      <c r="OP138"/>
      <c r="OQ138"/>
      <c r="OR138"/>
      <c r="OS138"/>
      <c r="OT138"/>
      <c r="OU138"/>
      <c r="OV138"/>
      <c r="OW138"/>
      <c r="OX138"/>
      <c r="OY138"/>
      <c r="OZ138"/>
      <c r="PA138"/>
      <c r="PB138"/>
      <c r="PC138"/>
      <c r="PD138"/>
      <c r="PE138"/>
    </row>
    <row r="139" spans="79:421" s="20" customFormat="1" x14ac:dyDescent="0.2">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row>
    <row r="140" spans="79:421" s="20" customFormat="1" x14ac:dyDescent="0.2">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c r="MA140"/>
      <c r="MB140"/>
      <c r="MC140"/>
      <c r="MD140"/>
      <c r="ME140"/>
      <c r="MF140"/>
      <c r="MG140"/>
      <c r="MH140"/>
      <c r="MI140"/>
      <c r="MJ140"/>
      <c r="MK140"/>
      <c r="ML140"/>
      <c r="MM140"/>
      <c r="MN140"/>
      <c r="MO140"/>
      <c r="MP140"/>
      <c r="MQ140"/>
      <c r="MR140"/>
      <c r="MS140"/>
      <c r="MT140"/>
      <c r="MU140"/>
      <c r="MV140"/>
      <c r="MW140"/>
      <c r="MX140"/>
      <c r="MY140"/>
      <c r="MZ140"/>
      <c r="NA140"/>
      <c r="NB140"/>
      <c r="NC140"/>
      <c r="ND140"/>
      <c r="NE140"/>
      <c r="NF140"/>
      <c r="NG140"/>
      <c r="NH140"/>
      <c r="NI140"/>
      <c r="NJ140"/>
      <c r="NK140"/>
      <c r="NL140"/>
      <c r="NM140"/>
      <c r="NN140"/>
      <c r="NO140"/>
      <c r="NP140"/>
      <c r="NQ140"/>
      <c r="NR140"/>
      <c r="NS140"/>
      <c r="NT140"/>
      <c r="NU140"/>
      <c r="NV140"/>
      <c r="NW140"/>
      <c r="NX140"/>
      <c r="NY140"/>
      <c r="NZ140"/>
      <c r="OA140"/>
      <c r="OB140"/>
      <c r="OC140"/>
      <c r="OD140"/>
      <c r="OE140"/>
      <c r="OF140"/>
      <c r="OG140"/>
      <c r="OH140"/>
      <c r="OI140"/>
      <c r="OJ140"/>
      <c r="OK140"/>
      <c r="OL140"/>
      <c r="OM140"/>
      <c r="ON140"/>
      <c r="OO140"/>
      <c r="OP140"/>
      <c r="OQ140"/>
      <c r="OR140"/>
      <c r="OS140"/>
      <c r="OT140"/>
      <c r="OU140"/>
      <c r="OV140"/>
      <c r="OW140"/>
      <c r="OX140"/>
      <c r="OY140"/>
      <c r="OZ140"/>
      <c r="PA140"/>
      <c r="PB140"/>
      <c r="PC140"/>
      <c r="PD140"/>
      <c r="PE140"/>
    </row>
    <row r="141" spans="79:421" s="20" customFormat="1" x14ac:dyDescent="0.2">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c r="MS141"/>
      <c r="MT141"/>
      <c r="MU141"/>
      <c r="MV141"/>
      <c r="MW141"/>
      <c r="MX141"/>
      <c r="MY141"/>
      <c r="MZ141"/>
      <c r="NA141"/>
      <c r="NB141"/>
      <c r="NC141"/>
      <c r="ND141"/>
      <c r="NE141"/>
      <c r="NF141"/>
      <c r="NG141"/>
      <c r="NH141"/>
      <c r="NI141"/>
      <c r="NJ141"/>
      <c r="NK141"/>
      <c r="NL141"/>
      <c r="NM141"/>
      <c r="NN141"/>
      <c r="NO141"/>
      <c r="NP141"/>
      <c r="NQ141"/>
      <c r="NR141"/>
      <c r="NS141"/>
      <c r="NT141"/>
      <c r="NU141"/>
      <c r="NV141"/>
      <c r="NW141"/>
      <c r="NX141"/>
      <c r="NY141"/>
      <c r="NZ141"/>
      <c r="OA141"/>
      <c r="OB141"/>
      <c r="OC141"/>
      <c r="OD141"/>
      <c r="OE141"/>
      <c r="OF141"/>
      <c r="OG141"/>
      <c r="OH141"/>
      <c r="OI141"/>
      <c r="OJ141"/>
      <c r="OK141"/>
      <c r="OL141"/>
      <c r="OM141"/>
      <c r="ON141"/>
      <c r="OO141"/>
      <c r="OP141"/>
      <c r="OQ141"/>
      <c r="OR141"/>
      <c r="OS141"/>
      <c r="OT141"/>
      <c r="OU141"/>
      <c r="OV141"/>
      <c r="OW141"/>
      <c r="OX141"/>
      <c r="OY141"/>
      <c r="OZ141"/>
      <c r="PA141"/>
      <c r="PB141"/>
      <c r="PC141"/>
      <c r="PD141"/>
      <c r="PE141"/>
    </row>
    <row r="142" spans="79:421" s="20" customFormat="1" x14ac:dyDescent="0.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c r="MS142"/>
      <c r="MT142"/>
      <c r="MU142"/>
      <c r="MV142"/>
      <c r="MW142"/>
      <c r="MX142"/>
      <c r="MY142"/>
      <c r="MZ142"/>
      <c r="NA142"/>
      <c r="NB142"/>
      <c r="NC142"/>
      <c r="ND142"/>
      <c r="NE142"/>
      <c r="NF142"/>
      <c r="NG142"/>
      <c r="NH142"/>
      <c r="NI142"/>
      <c r="NJ142"/>
      <c r="NK142"/>
      <c r="NL142"/>
      <c r="NM142"/>
      <c r="NN142"/>
      <c r="NO142"/>
      <c r="NP142"/>
      <c r="NQ142"/>
      <c r="NR142"/>
      <c r="NS142"/>
      <c r="NT142"/>
      <c r="NU142"/>
      <c r="NV142"/>
      <c r="NW142"/>
      <c r="NX142"/>
      <c r="NY142"/>
      <c r="NZ142"/>
      <c r="OA142"/>
      <c r="OB142"/>
      <c r="OC142"/>
      <c r="OD142"/>
      <c r="OE142"/>
      <c r="OF142"/>
      <c r="OG142"/>
      <c r="OH142"/>
      <c r="OI142"/>
      <c r="OJ142"/>
      <c r="OK142"/>
      <c r="OL142"/>
      <c r="OM142"/>
      <c r="ON142"/>
      <c r="OO142"/>
      <c r="OP142"/>
      <c r="OQ142"/>
      <c r="OR142"/>
      <c r="OS142"/>
      <c r="OT142"/>
      <c r="OU142"/>
      <c r="OV142"/>
      <c r="OW142"/>
      <c r="OX142"/>
      <c r="OY142"/>
      <c r="OZ142"/>
      <c r="PA142"/>
      <c r="PB142"/>
      <c r="PC142"/>
      <c r="PD142"/>
      <c r="PE142"/>
    </row>
    <row r="143" spans="79:421" s="20" customFormat="1" x14ac:dyDescent="0.2">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c r="MS143"/>
      <c r="MT143"/>
      <c r="MU143"/>
      <c r="MV143"/>
      <c r="MW143"/>
      <c r="MX143"/>
      <c r="MY143"/>
      <c r="MZ143"/>
      <c r="NA143"/>
      <c r="NB143"/>
      <c r="NC143"/>
      <c r="ND143"/>
      <c r="NE143"/>
      <c r="NF143"/>
      <c r="NG143"/>
      <c r="NH143"/>
      <c r="NI143"/>
      <c r="NJ143"/>
      <c r="NK143"/>
      <c r="NL143"/>
      <c r="NM143"/>
      <c r="NN143"/>
      <c r="NO143"/>
      <c r="NP143"/>
      <c r="NQ143"/>
      <c r="NR143"/>
      <c r="NS143"/>
      <c r="NT143"/>
      <c r="NU143"/>
      <c r="NV143"/>
      <c r="NW143"/>
      <c r="NX143"/>
      <c r="NY143"/>
      <c r="NZ143"/>
      <c r="OA143"/>
      <c r="OB143"/>
      <c r="OC143"/>
      <c r="OD143"/>
      <c r="OE143"/>
      <c r="OF143"/>
      <c r="OG143"/>
      <c r="OH143"/>
      <c r="OI143"/>
      <c r="OJ143"/>
      <c r="OK143"/>
      <c r="OL143"/>
      <c r="OM143"/>
      <c r="ON143"/>
      <c r="OO143"/>
      <c r="OP143"/>
      <c r="OQ143"/>
      <c r="OR143"/>
      <c r="OS143"/>
      <c r="OT143"/>
      <c r="OU143"/>
      <c r="OV143"/>
      <c r="OW143"/>
      <c r="OX143"/>
      <c r="OY143"/>
      <c r="OZ143"/>
      <c r="PA143"/>
      <c r="PB143"/>
      <c r="PC143"/>
      <c r="PD143"/>
      <c r="PE143"/>
    </row>
    <row r="144" spans="79:421" s="20" customFormat="1" x14ac:dyDescent="0.2">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c r="IZ144"/>
      <c r="JA144"/>
      <c r="JB144"/>
      <c r="JC144"/>
      <c r="JD144"/>
      <c r="JE144"/>
      <c r="JF144"/>
      <c r="JG144"/>
      <c r="JH144"/>
      <c r="JI144"/>
      <c r="JJ144"/>
      <c r="JK144"/>
      <c r="JL144"/>
      <c r="JM144"/>
      <c r="JN144"/>
      <c r="JO144"/>
      <c r="JP144"/>
      <c r="JQ144"/>
      <c r="JR144"/>
      <c r="JS144"/>
      <c r="JT144"/>
      <c r="JU144"/>
      <c r="JV144"/>
      <c r="JW144"/>
      <c r="JX144"/>
      <c r="JY144"/>
      <c r="JZ144"/>
      <c r="KA144"/>
      <c r="KB144"/>
      <c r="KC144"/>
      <c r="KD144"/>
      <c r="KE144"/>
      <c r="KF144"/>
      <c r="KG144"/>
      <c r="KH144"/>
      <c r="KI144"/>
      <c r="KJ144"/>
      <c r="KK144"/>
      <c r="KL144"/>
      <c r="KM144"/>
      <c r="KN144"/>
      <c r="KO144"/>
      <c r="KP144"/>
      <c r="KQ144"/>
      <c r="KR144"/>
      <c r="KS144"/>
      <c r="KT144"/>
      <c r="KU144"/>
      <c r="KV144"/>
      <c r="KW144"/>
      <c r="KX144"/>
      <c r="KY144"/>
      <c r="KZ144"/>
      <c r="LA144"/>
      <c r="LB144"/>
      <c r="LC144"/>
      <c r="LD144"/>
      <c r="LE144"/>
      <c r="LF144"/>
      <c r="LG144"/>
      <c r="LH144"/>
      <c r="LI144"/>
      <c r="LJ144"/>
      <c r="LK144"/>
      <c r="LL144"/>
      <c r="LM144"/>
      <c r="LN144"/>
      <c r="LO144"/>
      <c r="LP144"/>
      <c r="LQ144"/>
      <c r="LR144"/>
      <c r="LS144"/>
      <c r="LT144"/>
      <c r="LU144"/>
      <c r="LV144"/>
      <c r="LW144"/>
      <c r="LX144"/>
      <c r="LY144"/>
      <c r="LZ144"/>
      <c r="MA144"/>
      <c r="MB144"/>
      <c r="MC144"/>
      <c r="MD144"/>
      <c r="ME144"/>
      <c r="MF144"/>
      <c r="MG144"/>
      <c r="MH144"/>
      <c r="MI144"/>
      <c r="MJ144"/>
      <c r="MK144"/>
      <c r="ML144"/>
      <c r="MM144"/>
      <c r="MN144"/>
      <c r="MO144"/>
      <c r="MP144"/>
      <c r="MQ144"/>
      <c r="MR144"/>
      <c r="MS144"/>
      <c r="MT144"/>
      <c r="MU144"/>
      <c r="MV144"/>
      <c r="MW144"/>
      <c r="MX144"/>
      <c r="MY144"/>
      <c r="MZ144"/>
      <c r="NA144"/>
      <c r="NB144"/>
      <c r="NC144"/>
      <c r="ND144"/>
      <c r="NE144"/>
      <c r="NF144"/>
      <c r="NG144"/>
      <c r="NH144"/>
      <c r="NI144"/>
      <c r="NJ144"/>
      <c r="NK144"/>
      <c r="NL144"/>
      <c r="NM144"/>
      <c r="NN144"/>
      <c r="NO144"/>
      <c r="NP144"/>
      <c r="NQ144"/>
      <c r="NR144"/>
      <c r="NS144"/>
      <c r="NT144"/>
      <c r="NU144"/>
      <c r="NV144"/>
      <c r="NW144"/>
      <c r="NX144"/>
      <c r="NY144"/>
      <c r="NZ144"/>
      <c r="OA144"/>
      <c r="OB144"/>
      <c r="OC144"/>
      <c r="OD144"/>
      <c r="OE144"/>
      <c r="OF144"/>
      <c r="OG144"/>
      <c r="OH144"/>
      <c r="OI144"/>
      <c r="OJ144"/>
      <c r="OK144"/>
      <c r="OL144"/>
      <c r="OM144"/>
      <c r="ON144"/>
      <c r="OO144"/>
      <c r="OP144"/>
      <c r="OQ144"/>
      <c r="OR144"/>
      <c r="OS144"/>
      <c r="OT144"/>
      <c r="OU144"/>
      <c r="OV144"/>
      <c r="OW144"/>
      <c r="OX144"/>
      <c r="OY144"/>
      <c r="OZ144"/>
      <c r="PA144"/>
      <c r="PB144"/>
      <c r="PC144"/>
      <c r="PD144"/>
      <c r="PE144"/>
    </row>
    <row r="145" spans="79:421" s="20" customFormat="1" x14ac:dyDescent="0.2">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c r="MS145"/>
      <c r="MT145"/>
      <c r="MU145"/>
      <c r="MV145"/>
      <c r="MW145"/>
      <c r="MX145"/>
      <c r="MY145"/>
      <c r="MZ145"/>
      <c r="NA145"/>
      <c r="NB145"/>
      <c r="NC145"/>
      <c r="ND145"/>
      <c r="NE145"/>
      <c r="NF145"/>
      <c r="NG145"/>
      <c r="NH145"/>
      <c r="NI145"/>
      <c r="NJ145"/>
      <c r="NK145"/>
      <c r="NL145"/>
      <c r="NM145"/>
      <c r="NN145"/>
      <c r="NO145"/>
      <c r="NP145"/>
      <c r="NQ145"/>
      <c r="NR145"/>
      <c r="NS145"/>
      <c r="NT145"/>
      <c r="NU145"/>
      <c r="NV145"/>
      <c r="NW145"/>
      <c r="NX145"/>
      <c r="NY145"/>
      <c r="NZ145"/>
      <c r="OA145"/>
      <c r="OB145"/>
      <c r="OC145"/>
      <c r="OD145"/>
      <c r="OE145"/>
      <c r="OF145"/>
      <c r="OG145"/>
      <c r="OH145"/>
      <c r="OI145"/>
      <c r="OJ145"/>
      <c r="OK145"/>
      <c r="OL145"/>
      <c r="OM145"/>
      <c r="ON145"/>
      <c r="OO145"/>
      <c r="OP145"/>
      <c r="OQ145"/>
      <c r="OR145"/>
      <c r="OS145"/>
      <c r="OT145"/>
      <c r="OU145"/>
      <c r="OV145"/>
      <c r="OW145"/>
      <c r="OX145"/>
      <c r="OY145"/>
      <c r="OZ145"/>
      <c r="PA145"/>
      <c r="PB145"/>
      <c r="PC145"/>
      <c r="PD145"/>
      <c r="PE145"/>
    </row>
    <row r="146" spans="79:421" s="20" customFormat="1" x14ac:dyDescent="0.2">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c r="MS146"/>
      <c r="MT146"/>
      <c r="MU146"/>
      <c r="MV146"/>
      <c r="MW146"/>
      <c r="MX146"/>
      <c r="MY146"/>
      <c r="MZ146"/>
      <c r="NA146"/>
      <c r="NB146"/>
      <c r="NC146"/>
      <c r="ND146"/>
      <c r="NE146"/>
      <c r="NF146"/>
      <c r="NG146"/>
      <c r="NH146"/>
      <c r="NI146"/>
      <c r="NJ146"/>
      <c r="NK146"/>
      <c r="NL146"/>
      <c r="NM146"/>
      <c r="NN146"/>
      <c r="NO146"/>
      <c r="NP146"/>
      <c r="NQ146"/>
      <c r="NR146"/>
      <c r="NS146"/>
      <c r="NT146"/>
      <c r="NU146"/>
      <c r="NV146"/>
      <c r="NW146"/>
      <c r="NX146"/>
      <c r="NY146"/>
      <c r="NZ146"/>
      <c r="OA146"/>
      <c r="OB146"/>
      <c r="OC146"/>
      <c r="OD146"/>
      <c r="OE146"/>
      <c r="OF146"/>
      <c r="OG146"/>
      <c r="OH146"/>
      <c r="OI146"/>
      <c r="OJ146"/>
      <c r="OK146"/>
      <c r="OL146"/>
      <c r="OM146"/>
      <c r="ON146"/>
      <c r="OO146"/>
      <c r="OP146"/>
      <c r="OQ146"/>
      <c r="OR146"/>
      <c r="OS146"/>
      <c r="OT146"/>
      <c r="OU146"/>
      <c r="OV146"/>
      <c r="OW146"/>
      <c r="OX146"/>
      <c r="OY146"/>
      <c r="OZ146"/>
      <c r="PA146"/>
      <c r="PB146"/>
      <c r="PC146"/>
      <c r="PD146"/>
      <c r="PE146"/>
    </row>
    <row r="147" spans="79:421" s="20" customFormat="1" x14ac:dyDescent="0.2">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c r="MS147"/>
      <c r="MT147"/>
      <c r="MU147"/>
      <c r="MV147"/>
      <c r="MW147"/>
      <c r="MX147"/>
      <c r="MY147"/>
      <c r="MZ147"/>
      <c r="NA147"/>
      <c r="NB147"/>
      <c r="NC147"/>
      <c r="ND147"/>
      <c r="NE147"/>
      <c r="NF147"/>
      <c r="NG147"/>
      <c r="NH147"/>
      <c r="NI147"/>
      <c r="NJ147"/>
      <c r="NK147"/>
      <c r="NL147"/>
      <c r="NM147"/>
      <c r="NN147"/>
      <c r="NO147"/>
      <c r="NP147"/>
      <c r="NQ147"/>
      <c r="NR147"/>
      <c r="NS147"/>
      <c r="NT147"/>
      <c r="NU147"/>
      <c r="NV147"/>
      <c r="NW147"/>
      <c r="NX147"/>
      <c r="NY147"/>
      <c r="NZ147"/>
      <c r="OA147"/>
      <c r="OB147"/>
      <c r="OC147"/>
      <c r="OD147"/>
      <c r="OE147"/>
      <c r="OF147"/>
      <c r="OG147"/>
      <c r="OH147"/>
      <c r="OI147"/>
      <c r="OJ147"/>
      <c r="OK147"/>
      <c r="OL147"/>
      <c r="OM147"/>
      <c r="ON147"/>
      <c r="OO147"/>
      <c r="OP147"/>
      <c r="OQ147"/>
      <c r="OR147"/>
      <c r="OS147"/>
      <c r="OT147"/>
      <c r="OU147"/>
      <c r="OV147"/>
      <c r="OW147"/>
      <c r="OX147"/>
      <c r="OY147"/>
      <c r="OZ147"/>
      <c r="PA147"/>
      <c r="PB147"/>
      <c r="PC147"/>
      <c r="PD147"/>
      <c r="PE147"/>
    </row>
    <row r="148" spans="79:421" s="20" customFormat="1" x14ac:dyDescent="0.2">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c r="MS148"/>
      <c r="MT148"/>
      <c r="MU148"/>
      <c r="MV148"/>
      <c r="MW148"/>
      <c r="MX148"/>
      <c r="MY148"/>
      <c r="MZ148"/>
      <c r="NA148"/>
      <c r="NB148"/>
      <c r="NC148"/>
      <c r="ND148"/>
      <c r="NE148"/>
      <c r="NF148"/>
      <c r="NG148"/>
      <c r="NH148"/>
      <c r="NI148"/>
      <c r="NJ148"/>
      <c r="NK148"/>
      <c r="NL148"/>
      <c r="NM148"/>
      <c r="NN148"/>
      <c r="NO148"/>
      <c r="NP148"/>
      <c r="NQ148"/>
      <c r="NR148"/>
      <c r="NS148"/>
      <c r="NT148"/>
      <c r="NU148"/>
      <c r="NV148"/>
      <c r="NW148"/>
      <c r="NX148"/>
      <c r="NY148"/>
      <c r="NZ148"/>
      <c r="OA148"/>
      <c r="OB148"/>
      <c r="OC148"/>
      <c r="OD148"/>
      <c r="OE148"/>
      <c r="OF148"/>
      <c r="OG148"/>
      <c r="OH148"/>
      <c r="OI148"/>
      <c r="OJ148"/>
      <c r="OK148"/>
      <c r="OL148"/>
      <c r="OM148"/>
      <c r="ON148"/>
      <c r="OO148"/>
      <c r="OP148"/>
      <c r="OQ148"/>
      <c r="OR148"/>
      <c r="OS148"/>
      <c r="OT148"/>
      <c r="OU148"/>
      <c r="OV148"/>
      <c r="OW148"/>
      <c r="OX148"/>
      <c r="OY148"/>
      <c r="OZ148"/>
      <c r="PA148"/>
      <c r="PB148"/>
      <c r="PC148"/>
      <c r="PD148"/>
      <c r="PE148"/>
    </row>
    <row r="149" spans="79:421" s="20" customFormat="1" x14ac:dyDescent="0.2">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c r="MS149"/>
      <c r="MT149"/>
      <c r="MU149"/>
      <c r="MV149"/>
      <c r="MW149"/>
      <c r="MX149"/>
      <c r="MY149"/>
      <c r="MZ149"/>
      <c r="NA149"/>
      <c r="NB149"/>
      <c r="NC149"/>
      <c r="ND149"/>
      <c r="NE149"/>
      <c r="NF149"/>
      <c r="NG149"/>
      <c r="NH149"/>
      <c r="NI149"/>
      <c r="NJ149"/>
      <c r="NK149"/>
      <c r="NL149"/>
      <c r="NM149"/>
      <c r="NN149"/>
      <c r="NO149"/>
      <c r="NP149"/>
      <c r="NQ149"/>
      <c r="NR149"/>
      <c r="NS149"/>
      <c r="NT149"/>
      <c r="NU149"/>
      <c r="NV149"/>
      <c r="NW149"/>
      <c r="NX149"/>
      <c r="NY149"/>
      <c r="NZ149"/>
      <c r="OA149"/>
      <c r="OB149"/>
      <c r="OC149"/>
      <c r="OD149"/>
      <c r="OE149"/>
      <c r="OF149"/>
      <c r="OG149"/>
      <c r="OH149"/>
      <c r="OI149"/>
      <c r="OJ149"/>
      <c r="OK149"/>
      <c r="OL149"/>
      <c r="OM149"/>
      <c r="ON149"/>
      <c r="OO149"/>
      <c r="OP149"/>
      <c r="OQ149"/>
      <c r="OR149"/>
      <c r="OS149"/>
      <c r="OT149"/>
      <c r="OU149"/>
      <c r="OV149"/>
      <c r="OW149"/>
      <c r="OX149"/>
      <c r="OY149"/>
      <c r="OZ149"/>
      <c r="PA149"/>
      <c r="PB149"/>
      <c r="PC149"/>
      <c r="PD149"/>
      <c r="PE149"/>
    </row>
    <row r="150" spans="79:421" s="20" customFormat="1" x14ac:dyDescent="0.2">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c r="IZ150"/>
      <c r="JA150"/>
      <c r="JB150"/>
      <c r="JC150"/>
      <c r="JD150"/>
      <c r="JE150"/>
      <c r="JF150"/>
      <c r="JG150"/>
      <c r="JH150"/>
      <c r="JI150"/>
      <c r="JJ150"/>
      <c r="JK150"/>
      <c r="JL150"/>
      <c r="JM150"/>
      <c r="JN150"/>
      <c r="JO150"/>
      <c r="JP150"/>
      <c r="JQ150"/>
      <c r="JR150"/>
      <c r="JS150"/>
      <c r="JT150"/>
      <c r="JU150"/>
      <c r="JV150"/>
      <c r="JW150"/>
      <c r="JX150"/>
      <c r="JY150"/>
      <c r="JZ150"/>
      <c r="KA150"/>
      <c r="KB150"/>
      <c r="KC150"/>
      <c r="KD150"/>
      <c r="KE150"/>
      <c r="KF150"/>
      <c r="KG150"/>
      <c r="KH150"/>
      <c r="KI150"/>
      <c r="KJ150"/>
      <c r="KK150"/>
      <c r="KL150"/>
      <c r="KM150"/>
      <c r="KN150"/>
      <c r="KO150"/>
      <c r="KP150"/>
      <c r="KQ150"/>
      <c r="KR150"/>
      <c r="KS150"/>
      <c r="KT150"/>
      <c r="KU150"/>
      <c r="KV150"/>
      <c r="KW150"/>
      <c r="KX150"/>
      <c r="KY150"/>
      <c r="KZ150"/>
      <c r="LA150"/>
      <c r="LB150"/>
      <c r="LC150"/>
      <c r="LD150"/>
      <c r="LE150"/>
      <c r="LF150"/>
      <c r="LG150"/>
      <c r="LH150"/>
      <c r="LI150"/>
      <c r="LJ150"/>
      <c r="LK150"/>
      <c r="LL150"/>
      <c r="LM150"/>
      <c r="LN150"/>
      <c r="LO150"/>
      <c r="LP150"/>
      <c r="LQ150"/>
      <c r="LR150"/>
      <c r="LS150"/>
      <c r="LT150"/>
      <c r="LU150"/>
      <c r="LV150"/>
      <c r="LW150"/>
      <c r="LX150"/>
      <c r="LY150"/>
      <c r="LZ150"/>
      <c r="MA150"/>
      <c r="MB150"/>
      <c r="MC150"/>
      <c r="MD150"/>
      <c r="ME150"/>
      <c r="MF150"/>
      <c r="MG150"/>
      <c r="MH150"/>
      <c r="MI150"/>
      <c r="MJ150"/>
      <c r="MK150"/>
      <c r="ML150"/>
      <c r="MM150"/>
      <c r="MN150"/>
      <c r="MO150"/>
      <c r="MP150"/>
      <c r="MQ150"/>
      <c r="MR150"/>
      <c r="MS150"/>
      <c r="MT150"/>
      <c r="MU150"/>
      <c r="MV150"/>
      <c r="MW150"/>
      <c r="MX150"/>
      <c r="MY150"/>
      <c r="MZ150"/>
      <c r="NA150"/>
      <c r="NB150"/>
      <c r="NC150"/>
      <c r="ND150"/>
      <c r="NE150"/>
      <c r="NF150"/>
      <c r="NG150"/>
      <c r="NH150"/>
      <c r="NI150"/>
      <c r="NJ150"/>
      <c r="NK150"/>
      <c r="NL150"/>
      <c r="NM150"/>
      <c r="NN150"/>
      <c r="NO150"/>
      <c r="NP150"/>
      <c r="NQ150"/>
      <c r="NR150"/>
      <c r="NS150"/>
      <c r="NT150"/>
      <c r="NU150"/>
      <c r="NV150"/>
      <c r="NW150"/>
      <c r="NX150"/>
      <c r="NY150"/>
      <c r="NZ150"/>
      <c r="OA150"/>
      <c r="OB150"/>
      <c r="OC150"/>
      <c r="OD150"/>
      <c r="OE150"/>
      <c r="OF150"/>
      <c r="OG150"/>
      <c r="OH150"/>
      <c r="OI150"/>
      <c r="OJ150"/>
      <c r="OK150"/>
      <c r="OL150"/>
      <c r="OM150"/>
      <c r="ON150"/>
      <c r="OO150"/>
      <c r="OP150"/>
      <c r="OQ150"/>
      <c r="OR150"/>
      <c r="OS150"/>
      <c r="OT150"/>
      <c r="OU150"/>
      <c r="OV150"/>
      <c r="OW150"/>
      <c r="OX150"/>
      <c r="OY150"/>
      <c r="OZ150"/>
      <c r="PA150"/>
      <c r="PB150"/>
      <c r="PC150"/>
      <c r="PD150"/>
      <c r="PE150"/>
    </row>
    <row r="151" spans="79:421" s="20" customFormat="1" x14ac:dyDescent="0.2">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c r="MA151"/>
      <c r="MB151"/>
      <c r="MC151"/>
      <c r="MD151"/>
      <c r="ME151"/>
      <c r="MF151"/>
      <c r="MG151"/>
      <c r="MH151"/>
      <c r="MI151"/>
      <c r="MJ151"/>
      <c r="MK151"/>
      <c r="ML151"/>
      <c r="MM151"/>
      <c r="MN151"/>
      <c r="MO151"/>
      <c r="MP151"/>
      <c r="MQ151"/>
      <c r="MR151"/>
      <c r="MS151"/>
      <c r="MT151"/>
      <c r="MU151"/>
      <c r="MV151"/>
      <c r="MW151"/>
      <c r="MX151"/>
      <c r="MY151"/>
      <c r="MZ151"/>
      <c r="NA151"/>
      <c r="NB151"/>
      <c r="NC151"/>
      <c r="ND151"/>
      <c r="NE151"/>
      <c r="NF151"/>
      <c r="NG151"/>
      <c r="NH151"/>
      <c r="NI151"/>
      <c r="NJ151"/>
      <c r="NK151"/>
      <c r="NL151"/>
      <c r="NM151"/>
      <c r="NN151"/>
      <c r="NO151"/>
      <c r="NP151"/>
      <c r="NQ151"/>
      <c r="NR151"/>
      <c r="NS151"/>
      <c r="NT151"/>
      <c r="NU151"/>
      <c r="NV151"/>
      <c r="NW151"/>
      <c r="NX151"/>
      <c r="NY151"/>
      <c r="NZ151"/>
      <c r="OA151"/>
      <c r="OB151"/>
      <c r="OC151"/>
      <c r="OD151"/>
      <c r="OE151"/>
      <c r="OF151"/>
      <c r="OG151"/>
      <c r="OH151"/>
      <c r="OI151"/>
      <c r="OJ151"/>
      <c r="OK151"/>
      <c r="OL151"/>
      <c r="OM151"/>
      <c r="ON151"/>
      <c r="OO151"/>
      <c r="OP151"/>
      <c r="OQ151"/>
      <c r="OR151"/>
      <c r="OS151"/>
      <c r="OT151"/>
      <c r="OU151"/>
      <c r="OV151"/>
      <c r="OW151"/>
      <c r="OX151"/>
      <c r="OY151"/>
      <c r="OZ151"/>
      <c r="PA151"/>
      <c r="PB151"/>
      <c r="PC151"/>
      <c r="PD151"/>
      <c r="PE151"/>
    </row>
    <row r="152" spans="79:421" s="20" customFormat="1" x14ac:dyDescent="0.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c r="MA152"/>
      <c r="MB152"/>
      <c r="MC152"/>
      <c r="MD152"/>
      <c r="ME152"/>
      <c r="MF152"/>
      <c r="MG152"/>
      <c r="MH152"/>
      <c r="MI152"/>
      <c r="MJ152"/>
      <c r="MK152"/>
      <c r="ML152"/>
      <c r="MM152"/>
      <c r="MN152"/>
      <c r="MO152"/>
      <c r="MP152"/>
      <c r="MQ152"/>
      <c r="MR152"/>
      <c r="MS152"/>
      <c r="MT152"/>
      <c r="MU152"/>
      <c r="MV152"/>
      <c r="MW152"/>
      <c r="MX152"/>
      <c r="MY152"/>
      <c r="MZ152"/>
      <c r="NA152"/>
      <c r="NB152"/>
      <c r="NC152"/>
      <c r="ND152"/>
      <c r="NE152"/>
      <c r="NF152"/>
      <c r="NG152"/>
      <c r="NH152"/>
      <c r="NI152"/>
      <c r="NJ152"/>
      <c r="NK152"/>
      <c r="NL152"/>
      <c r="NM152"/>
      <c r="NN152"/>
      <c r="NO152"/>
      <c r="NP152"/>
      <c r="NQ152"/>
      <c r="NR152"/>
      <c r="NS152"/>
      <c r="NT152"/>
      <c r="NU152"/>
      <c r="NV152"/>
      <c r="NW152"/>
      <c r="NX152"/>
      <c r="NY152"/>
      <c r="NZ152"/>
      <c r="OA152"/>
      <c r="OB152"/>
      <c r="OC152"/>
      <c r="OD152"/>
      <c r="OE152"/>
      <c r="OF152"/>
      <c r="OG152"/>
      <c r="OH152"/>
      <c r="OI152"/>
      <c r="OJ152"/>
      <c r="OK152"/>
      <c r="OL152"/>
      <c r="OM152"/>
      <c r="ON152"/>
      <c r="OO152"/>
      <c r="OP152"/>
      <c r="OQ152"/>
      <c r="OR152"/>
      <c r="OS152"/>
      <c r="OT152"/>
      <c r="OU152"/>
      <c r="OV152"/>
      <c r="OW152"/>
      <c r="OX152"/>
      <c r="OY152"/>
      <c r="OZ152"/>
      <c r="PA152"/>
      <c r="PB152"/>
      <c r="PC152"/>
      <c r="PD152"/>
      <c r="PE152"/>
    </row>
    <row r="153" spans="79:421" s="20" customFormat="1" x14ac:dyDescent="0.2">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c r="MA153"/>
      <c r="MB153"/>
      <c r="MC153"/>
      <c r="MD153"/>
      <c r="ME153"/>
      <c r="MF153"/>
      <c r="MG153"/>
      <c r="MH153"/>
      <c r="MI153"/>
      <c r="MJ153"/>
      <c r="MK153"/>
      <c r="ML153"/>
      <c r="MM153"/>
      <c r="MN153"/>
      <c r="MO153"/>
      <c r="MP153"/>
      <c r="MQ153"/>
      <c r="MR153"/>
      <c r="MS153"/>
      <c r="MT153"/>
      <c r="MU153"/>
      <c r="MV153"/>
      <c r="MW153"/>
      <c r="MX153"/>
      <c r="MY153"/>
      <c r="MZ153"/>
      <c r="NA153"/>
      <c r="NB153"/>
      <c r="NC153"/>
      <c r="ND153"/>
      <c r="NE153"/>
      <c r="NF153"/>
      <c r="NG153"/>
      <c r="NH153"/>
      <c r="NI153"/>
      <c r="NJ153"/>
      <c r="NK153"/>
      <c r="NL153"/>
      <c r="NM153"/>
      <c r="NN153"/>
      <c r="NO153"/>
      <c r="NP153"/>
      <c r="NQ153"/>
      <c r="NR153"/>
      <c r="NS153"/>
      <c r="NT153"/>
      <c r="NU153"/>
      <c r="NV153"/>
      <c r="NW153"/>
      <c r="NX153"/>
      <c r="NY153"/>
      <c r="NZ153"/>
      <c r="OA153"/>
      <c r="OB153"/>
      <c r="OC153"/>
      <c r="OD153"/>
      <c r="OE153"/>
      <c r="OF153"/>
      <c r="OG153"/>
      <c r="OH153"/>
      <c r="OI153"/>
      <c r="OJ153"/>
      <c r="OK153"/>
      <c r="OL153"/>
      <c r="OM153"/>
      <c r="ON153"/>
      <c r="OO153"/>
      <c r="OP153"/>
      <c r="OQ153"/>
      <c r="OR153"/>
      <c r="OS153"/>
      <c r="OT153"/>
      <c r="OU153"/>
      <c r="OV153"/>
      <c r="OW153"/>
      <c r="OX153"/>
      <c r="OY153"/>
      <c r="OZ153"/>
      <c r="PA153"/>
      <c r="PB153"/>
      <c r="PC153"/>
      <c r="PD153"/>
      <c r="PE153"/>
    </row>
    <row r="154" spans="79:421" s="20" customFormat="1" x14ac:dyDescent="0.2">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c r="MS154"/>
      <c r="MT154"/>
      <c r="MU154"/>
      <c r="MV154"/>
      <c r="MW154"/>
      <c r="MX154"/>
      <c r="MY154"/>
      <c r="MZ154"/>
      <c r="NA154"/>
      <c r="NB154"/>
      <c r="NC154"/>
      <c r="ND154"/>
      <c r="NE154"/>
      <c r="NF154"/>
      <c r="NG154"/>
      <c r="NH154"/>
      <c r="NI154"/>
      <c r="NJ154"/>
      <c r="NK154"/>
      <c r="NL154"/>
      <c r="NM154"/>
      <c r="NN154"/>
      <c r="NO154"/>
      <c r="NP154"/>
      <c r="NQ154"/>
      <c r="NR154"/>
      <c r="NS154"/>
      <c r="NT154"/>
      <c r="NU154"/>
      <c r="NV154"/>
      <c r="NW154"/>
      <c r="NX154"/>
      <c r="NY154"/>
      <c r="NZ154"/>
      <c r="OA154"/>
      <c r="OB154"/>
      <c r="OC154"/>
      <c r="OD154"/>
      <c r="OE154"/>
      <c r="OF154"/>
      <c r="OG154"/>
      <c r="OH154"/>
      <c r="OI154"/>
      <c r="OJ154"/>
      <c r="OK154"/>
      <c r="OL154"/>
      <c r="OM154"/>
      <c r="ON154"/>
      <c r="OO154"/>
      <c r="OP154"/>
      <c r="OQ154"/>
      <c r="OR154"/>
      <c r="OS154"/>
      <c r="OT154"/>
      <c r="OU154"/>
      <c r="OV154"/>
      <c r="OW154"/>
      <c r="OX154"/>
      <c r="OY154"/>
      <c r="OZ154"/>
      <c r="PA154"/>
      <c r="PB154"/>
      <c r="PC154"/>
      <c r="PD154"/>
      <c r="PE154"/>
    </row>
    <row r="155" spans="79:421" s="20" customFormat="1" x14ac:dyDescent="0.2">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c r="MS155"/>
      <c r="MT155"/>
      <c r="MU155"/>
      <c r="MV155"/>
      <c r="MW155"/>
      <c r="MX155"/>
      <c r="MY155"/>
      <c r="MZ155"/>
      <c r="NA155"/>
      <c r="NB155"/>
      <c r="NC155"/>
      <c r="ND155"/>
      <c r="NE155"/>
      <c r="NF155"/>
      <c r="NG155"/>
      <c r="NH155"/>
      <c r="NI155"/>
      <c r="NJ155"/>
      <c r="NK155"/>
      <c r="NL155"/>
      <c r="NM155"/>
      <c r="NN155"/>
      <c r="NO155"/>
      <c r="NP155"/>
      <c r="NQ155"/>
      <c r="NR155"/>
      <c r="NS155"/>
      <c r="NT155"/>
      <c r="NU155"/>
      <c r="NV155"/>
      <c r="NW155"/>
      <c r="NX155"/>
      <c r="NY155"/>
      <c r="NZ155"/>
      <c r="OA155"/>
      <c r="OB155"/>
      <c r="OC155"/>
      <c r="OD155"/>
      <c r="OE155"/>
      <c r="OF155"/>
      <c r="OG155"/>
      <c r="OH155"/>
      <c r="OI155"/>
      <c r="OJ155"/>
      <c r="OK155"/>
      <c r="OL155"/>
      <c r="OM155"/>
      <c r="ON155"/>
      <c r="OO155"/>
      <c r="OP155"/>
      <c r="OQ155"/>
      <c r="OR155"/>
      <c r="OS155"/>
      <c r="OT155"/>
      <c r="OU155"/>
      <c r="OV155"/>
      <c r="OW155"/>
      <c r="OX155"/>
      <c r="OY155"/>
      <c r="OZ155"/>
      <c r="PA155"/>
      <c r="PB155"/>
      <c r="PC155"/>
      <c r="PD155"/>
      <c r="PE155"/>
    </row>
    <row r="156" spans="79:421" s="20" customFormat="1" x14ac:dyDescent="0.2">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c r="MS156"/>
      <c r="MT156"/>
      <c r="MU156"/>
      <c r="MV156"/>
      <c r="MW156"/>
      <c r="MX156"/>
      <c r="MY156"/>
      <c r="MZ156"/>
      <c r="NA156"/>
      <c r="NB156"/>
      <c r="NC156"/>
      <c r="ND156"/>
      <c r="NE156"/>
      <c r="NF156"/>
      <c r="NG156"/>
      <c r="NH156"/>
      <c r="NI156"/>
      <c r="NJ156"/>
      <c r="NK156"/>
      <c r="NL156"/>
      <c r="NM156"/>
      <c r="NN156"/>
      <c r="NO156"/>
      <c r="NP156"/>
      <c r="NQ156"/>
      <c r="NR156"/>
      <c r="NS156"/>
      <c r="NT156"/>
      <c r="NU156"/>
      <c r="NV156"/>
      <c r="NW156"/>
      <c r="NX156"/>
      <c r="NY156"/>
      <c r="NZ156"/>
      <c r="OA156"/>
      <c r="OB156"/>
      <c r="OC156"/>
      <c r="OD156"/>
      <c r="OE156"/>
      <c r="OF156"/>
      <c r="OG156"/>
      <c r="OH156"/>
      <c r="OI156"/>
      <c r="OJ156"/>
      <c r="OK156"/>
      <c r="OL156"/>
      <c r="OM156"/>
      <c r="ON156"/>
      <c r="OO156"/>
      <c r="OP156"/>
      <c r="OQ156"/>
      <c r="OR156"/>
      <c r="OS156"/>
      <c r="OT156"/>
      <c r="OU156"/>
      <c r="OV156"/>
      <c r="OW156"/>
      <c r="OX156"/>
      <c r="OY156"/>
      <c r="OZ156"/>
      <c r="PA156"/>
      <c r="PB156"/>
      <c r="PC156"/>
      <c r="PD156"/>
      <c r="PE156"/>
    </row>
    <row r="157" spans="79:421" s="20" customFormat="1" x14ac:dyDescent="0.2">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c r="MS157"/>
      <c r="MT157"/>
      <c r="MU157"/>
      <c r="MV157"/>
      <c r="MW157"/>
      <c r="MX157"/>
      <c r="MY157"/>
      <c r="MZ157"/>
      <c r="NA157"/>
      <c r="NB157"/>
      <c r="NC157"/>
      <c r="ND157"/>
      <c r="NE157"/>
      <c r="NF157"/>
      <c r="NG157"/>
      <c r="NH157"/>
      <c r="NI157"/>
      <c r="NJ157"/>
      <c r="NK157"/>
      <c r="NL157"/>
      <c r="NM157"/>
      <c r="NN157"/>
      <c r="NO157"/>
      <c r="NP157"/>
      <c r="NQ157"/>
      <c r="NR157"/>
      <c r="NS157"/>
      <c r="NT157"/>
      <c r="NU157"/>
      <c r="NV157"/>
      <c r="NW157"/>
      <c r="NX157"/>
      <c r="NY157"/>
      <c r="NZ157"/>
      <c r="OA157"/>
      <c r="OB157"/>
      <c r="OC157"/>
      <c r="OD157"/>
      <c r="OE157"/>
      <c r="OF157"/>
      <c r="OG157"/>
      <c r="OH157"/>
      <c r="OI157"/>
      <c r="OJ157"/>
      <c r="OK157"/>
      <c r="OL157"/>
      <c r="OM157"/>
      <c r="ON157"/>
      <c r="OO157"/>
      <c r="OP157"/>
      <c r="OQ157"/>
      <c r="OR157"/>
      <c r="OS157"/>
      <c r="OT157"/>
      <c r="OU157"/>
      <c r="OV157"/>
      <c r="OW157"/>
      <c r="OX157"/>
      <c r="OY157"/>
      <c r="OZ157"/>
      <c r="PA157"/>
      <c r="PB157"/>
      <c r="PC157"/>
      <c r="PD157"/>
      <c r="PE157"/>
    </row>
    <row r="158" spans="79:421" s="20" customFormat="1" x14ac:dyDescent="0.2">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c r="MS158"/>
      <c r="MT158"/>
      <c r="MU158"/>
      <c r="MV158"/>
      <c r="MW158"/>
      <c r="MX158"/>
      <c r="MY158"/>
      <c r="MZ158"/>
      <c r="NA158"/>
      <c r="NB158"/>
      <c r="NC158"/>
      <c r="ND158"/>
      <c r="NE158"/>
      <c r="NF158"/>
      <c r="NG158"/>
      <c r="NH158"/>
      <c r="NI158"/>
      <c r="NJ158"/>
      <c r="NK158"/>
      <c r="NL158"/>
      <c r="NM158"/>
      <c r="NN158"/>
      <c r="NO158"/>
      <c r="NP158"/>
      <c r="NQ158"/>
      <c r="NR158"/>
      <c r="NS158"/>
      <c r="NT158"/>
      <c r="NU158"/>
      <c r="NV158"/>
      <c r="NW158"/>
      <c r="NX158"/>
      <c r="NY158"/>
      <c r="NZ158"/>
      <c r="OA158"/>
      <c r="OB158"/>
      <c r="OC158"/>
      <c r="OD158"/>
      <c r="OE158"/>
      <c r="OF158"/>
      <c r="OG158"/>
      <c r="OH158"/>
      <c r="OI158"/>
      <c r="OJ158"/>
      <c r="OK158"/>
      <c r="OL158"/>
      <c r="OM158"/>
      <c r="ON158"/>
      <c r="OO158"/>
      <c r="OP158"/>
      <c r="OQ158"/>
      <c r="OR158"/>
      <c r="OS158"/>
      <c r="OT158"/>
      <c r="OU158"/>
      <c r="OV158"/>
      <c r="OW158"/>
      <c r="OX158"/>
      <c r="OY158"/>
      <c r="OZ158"/>
      <c r="PA158"/>
      <c r="PB158"/>
      <c r="PC158"/>
      <c r="PD158"/>
      <c r="PE158"/>
    </row>
    <row r="159" spans="79:421" s="20" customFormat="1" x14ac:dyDescent="0.2">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c r="MA159"/>
      <c r="MB159"/>
      <c r="MC159"/>
      <c r="MD159"/>
      <c r="ME159"/>
      <c r="MF159"/>
      <c r="MG159"/>
      <c r="MH159"/>
      <c r="MI159"/>
      <c r="MJ159"/>
      <c r="MK159"/>
      <c r="ML159"/>
      <c r="MM159"/>
      <c r="MN159"/>
      <c r="MO159"/>
      <c r="MP159"/>
      <c r="MQ159"/>
      <c r="MR159"/>
      <c r="MS159"/>
      <c r="MT159"/>
      <c r="MU159"/>
      <c r="MV159"/>
      <c r="MW159"/>
      <c r="MX159"/>
      <c r="MY159"/>
      <c r="MZ159"/>
      <c r="NA159"/>
      <c r="NB159"/>
      <c r="NC159"/>
      <c r="ND159"/>
      <c r="NE159"/>
      <c r="NF159"/>
      <c r="NG159"/>
      <c r="NH159"/>
      <c r="NI159"/>
      <c r="NJ159"/>
      <c r="NK159"/>
      <c r="NL159"/>
      <c r="NM159"/>
      <c r="NN159"/>
      <c r="NO159"/>
      <c r="NP159"/>
      <c r="NQ159"/>
      <c r="NR159"/>
      <c r="NS159"/>
      <c r="NT159"/>
      <c r="NU159"/>
      <c r="NV159"/>
      <c r="NW159"/>
      <c r="NX159"/>
      <c r="NY159"/>
      <c r="NZ159"/>
      <c r="OA159"/>
      <c r="OB159"/>
      <c r="OC159"/>
      <c r="OD159"/>
      <c r="OE159"/>
      <c r="OF159"/>
      <c r="OG159"/>
      <c r="OH159"/>
      <c r="OI159"/>
      <c r="OJ159"/>
      <c r="OK159"/>
      <c r="OL159"/>
      <c r="OM159"/>
      <c r="ON159"/>
      <c r="OO159"/>
      <c r="OP159"/>
      <c r="OQ159"/>
      <c r="OR159"/>
      <c r="OS159"/>
      <c r="OT159"/>
      <c r="OU159"/>
      <c r="OV159"/>
      <c r="OW159"/>
      <c r="OX159"/>
      <c r="OY159"/>
      <c r="OZ159"/>
      <c r="PA159"/>
      <c r="PB159"/>
      <c r="PC159"/>
      <c r="PD159"/>
      <c r="PE159"/>
    </row>
    <row r="160" spans="79:421" s="20" customFormat="1" x14ac:dyDescent="0.2">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c r="MS160"/>
      <c r="MT160"/>
      <c r="MU160"/>
      <c r="MV160"/>
      <c r="MW160"/>
      <c r="MX160"/>
      <c r="MY160"/>
      <c r="MZ160"/>
      <c r="NA160"/>
      <c r="NB160"/>
      <c r="NC160"/>
      <c r="ND160"/>
      <c r="NE160"/>
      <c r="NF160"/>
      <c r="NG160"/>
      <c r="NH160"/>
      <c r="NI160"/>
      <c r="NJ160"/>
      <c r="NK160"/>
      <c r="NL160"/>
      <c r="NM160"/>
      <c r="NN160"/>
      <c r="NO160"/>
      <c r="NP160"/>
      <c r="NQ160"/>
      <c r="NR160"/>
      <c r="NS160"/>
      <c r="NT160"/>
      <c r="NU160"/>
      <c r="NV160"/>
      <c r="NW160"/>
      <c r="NX160"/>
      <c r="NY160"/>
      <c r="NZ160"/>
      <c r="OA160"/>
      <c r="OB160"/>
      <c r="OC160"/>
      <c r="OD160"/>
      <c r="OE160"/>
      <c r="OF160"/>
      <c r="OG160"/>
      <c r="OH160"/>
      <c r="OI160"/>
      <c r="OJ160"/>
      <c r="OK160"/>
      <c r="OL160"/>
      <c r="OM160"/>
      <c r="ON160"/>
      <c r="OO160"/>
      <c r="OP160"/>
      <c r="OQ160"/>
      <c r="OR160"/>
      <c r="OS160"/>
      <c r="OT160"/>
      <c r="OU160"/>
      <c r="OV160"/>
      <c r="OW160"/>
      <c r="OX160"/>
      <c r="OY160"/>
      <c r="OZ160"/>
      <c r="PA160"/>
      <c r="PB160"/>
      <c r="PC160"/>
      <c r="PD160"/>
      <c r="PE160"/>
    </row>
    <row r="161" spans="79:421" s="20" customFormat="1" x14ac:dyDescent="0.2">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c r="MS161"/>
      <c r="MT161"/>
      <c r="MU161"/>
      <c r="MV161"/>
      <c r="MW161"/>
      <c r="MX161"/>
      <c r="MY161"/>
      <c r="MZ161"/>
      <c r="NA161"/>
      <c r="NB161"/>
      <c r="NC161"/>
      <c r="ND161"/>
      <c r="NE161"/>
      <c r="NF161"/>
      <c r="NG161"/>
      <c r="NH161"/>
      <c r="NI161"/>
      <c r="NJ161"/>
      <c r="NK161"/>
      <c r="NL161"/>
      <c r="NM161"/>
      <c r="NN161"/>
      <c r="NO161"/>
      <c r="NP161"/>
      <c r="NQ161"/>
      <c r="NR161"/>
      <c r="NS161"/>
      <c r="NT161"/>
      <c r="NU161"/>
      <c r="NV161"/>
      <c r="NW161"/>
      <c r="NX161"/>
      <c r="NY161"/>
      <c r="NZ161"/>
      <c r="OA161"/>
      <c r="OB161"/>
      <c r="OC161"/>
      <c r="OD161"/>
      <c r="OE161"/>
      <c r="OF161"/>
      <c r="OG161"/>
      <c r="OH161"/>
      <c r="OI161"/>
      <c r="OJ161"/>
      <c r="OK161"/>
      <c r="OL161"/>
      <c r="OM161"/>
      <c r="ON161"/>
      <c r="OO161"/>
      <c r="OP161"/>
      <c r="OQ161"/>
      <c r="OR161"/>
      <c r="OS161"/>
      <c r="OT161"/>
      <c r="OU161"/>
      <c r="OV161"/>
      <c r="OW161"/>
      <c r="OX161"/>
      <c r="OY161"/>
      <c r="OZ161"/>
      <c r="PA161"/>
      <c r="PB161"/>
      <c r="PC161"/>
      <c r="PD161"/>
      <c r="PE161"/>
    </row>
    <row r="162" spans="79:421" s="20" customFormat="1" x14ac:dyDescent="0.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c r="MS162"/>
      <c r="MT162"/>
      <c r="MU162"/>
      <c r="MV162"/>
      <c r="MW162"/>
      <c r="MX162"/>
      <c r="MY162"/>
      <c r="MZ162"/>
      <c r="NA162"/>
      <c r="NB162"/>
      <c r="NC162"/>
      <c r="ND162"/>
      <c r="NE162"/>
      <c r="NF162"/>
      <c r="NG162"/>
      <c r="NH162"/>
      <c r="NI162"/>
      <c r="NJ162"/>
      <c r="NK162"/>
      <c r="NL162"/>
      <c r="NM162"/>
      <c r="NN162"/>
      <c r="NO162"/>
      <c r="NP162"/>
      <c r="NQ162"/>
      <c r="NR162"/>
      <c r="NS162"/>
      <c r="NT162"/>
      <c r="NU162"/>
      <c r="NV162"/>
      <c r="NW162"/>
      <c r="NX162"/>
      <c r="NY162"/>
      <c r="NZ162"/>
      <c r="OA162"/>
      <c r="OB162"/>
      <c r="OC162"/>
      <c r="OD162"/>
      <c r="OE162"/>
      <c r="OF162"/>
      <c r="OG162"/>
      <c r="OH162"/>
      <c r="OI162"/>
      <c r="OJ162"/>
      <c r="OK162"/>
      <c r="OL162"/>
      <c r="OM162"/>
      <c r="ON162"/>
      <c r="OO162"/>
      <c r="OP162"/>
      <c r="OQ162"/>
      <c r="OR162"/>
      <c r="OS162"/>
      <c r="OT162"/>
      <c r="OU162"/>
      <c r="OV162"/>
      <c r="OW162"/>
      <c r="OX162"/>
      <c r="OY162"/>
      <c r="OZ162"/>
      <c r="PA162"/>
      <c r="PB162"/>
      <c r="PC162"/>
      <c r="PD162"/>
      <c r="PE162"/>
    </row>
    <row r="163" spans="79:421" s="20" customFormat="1" x14ac:dyDescent="0.2">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c r="MA163"/>
      <c r="MB163"/>
      <c r="MC163"/>
      <c r="MD163"/>
      <c r="ME163"/>
      <c r="MF163"/>
      <c r="MG163"/>
      <c r="MH163"/>
      <c r="MI163"/>
      <c r="MJ163"/>
      <c r="MK163"/>
      <c r="ML163"/>
      <c r="MM163"/>
      <c r="MN163"/>
      <c r="MO163"/>
      <c r="MP163"/>
      <c r="MQ163"/>
      <c r="MR163"/>
      <c r="MS163"/>
      <c r="MT163"/>
      <c r="MU163"/>
      <c r="MV163"/>
      <c r="MW163"/>
      <c r="MX163"/>
      <c r="MY163"/>
      <c r="MZ163"/>
      <c r="NA163"/>
      <c r="NB163"/>
      <c r="NC163"/>
      <c r="ND163"/>
      <c r="NE163"/>
      <c r="NF163"/>
      <c r="NG163"/>
      <c r="NH163"/>
      <c r="NI163"/>
      <c r="NJ163"/>
      <c r="NK163"/>
      <c r="NL163"/>
      <c r="NM163"/>
      <c r="NN163"/>
      <c r="NO163"/>
      <c r="NP163"/>
      <c r="NQ163"/>
      <c r="NR163"/>
      <c r="NS163"/>
      <c r="NT163"/>
      <c r="NU163"/>
      <c r="NV163"/>
      <c r="NW163"/>
      <c r="NX163"/>
      <c r="NY163"/>
      <c r="NZ163"/>
      <c r="OA163"/>
      <c r="OB163"/>
      <c r="OC163"/>
      <c r="OD163"/>
      <c r="OE163"/>
      <c r="OF163"/>
      <c r="OG163"/>
      <c r="OH163"/>
      <c r="OI163"/>
      <c r="OJ163"/>
      <c r="OK163"/>
      <c r="OL163"/>
      <c r="OM163"/>
      <c r="ON163"/>
      <c r="OO163"/>
      <c r="OP163"/>
      <c r="OQ163"/>
      <c r="OR163"/>
      <c r="OS163"/>
      <c r="OT163"/>
      <c r="OU163"/>
      <c r="OV163"/>
      <c r="OW163"/>
      <c r="OX163"/>
      <c r="OY163"/>
      <c r="OZ163"/>
      <c r="PA163"/>
      <c r="PB163"/>
      <c r="PC163"/>
      <c r="PD163"/>
      <c r="PE163"/>
    </row>
    <row r="164" spans="79:421" s="20" customFormat="1" x14ac:dyDescent="0.2">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c r="MA164"/>
      <c r="MB164"/>
      <c r="MC164"/>
      <c r="MD164"/>
      <c r="ME164"/>
      <c r="MF164"/>
      <c r="MG164"/>
      <c r="MH164"/>
      <c r="MI164"/>
      <c r="MJ164"/>
      <c r="MK164"/>
      <c r="ML164"/>
      <c r="MM164"/>
      <c r="MN164"/>
      <c r="MO164"/>
      <c r="MP164"/>
      <c r="MQ164"/>
      <c r="MR164"/>
      <c r="MS164"/>
      <c r="MT164"/>
      <c r="MU164"/>
      <c r="MV164"/>
      <c r="MW164"/>
      <c r="MX164"/>
      <c r="MY164"/>
      <c r="MZ164"/>
      <c r="NA164"/>
      <c r="NB164"/>
      <c r="NC164"/>
      <c r="ND164"/>
      <c r="NE164"/>
      <c r="NF164"/>
      <c r="NG164"/>
      <c r="NH164"/>
      <c r="NI164"/>
      <c r="NJ164"/>
      <c r="NK164"/>
      <c r="NL164"/>
      <c r="NM164"/>
      <c r="NN164"/>
      <c r="NO164"/>
      <c r="NP164"/>
      <c r="NQ164"/>
      <c r="NR164"/>
      <c r="NS164"/>
      <c r="NT164"/>
      <c r="NU164"/>
      <c r="NV164"/>
      <c r="NW164"/>
      <c r="NX164"/>
      <c r="NY164"/>
      <c r="NZ164"/>
      <c r="OA164"/>
      <c r="OB164"/>
      <c r="OC164"/>
      <c r="OD164"/>
      <c r="OE164"/>
      <c r="OF164"/>
      <c r="OG164"/>
      <c r="OH164"/>
      <c r="OI164"/>
      <c r="OJ164"/>
      <c r="OK164"/>
      <c r="OL164"/>
      <c r="OM164"/>
      <c r="ON164"/>
      <c r="OO164"/>
      <c r="OP164"/>
      <c r="OQ164"/>
      <c r="OR164"/>
      <c r="OS164"/>
      <c r="OT164"/>
      <c r="OU164"/>
      <c r="OV164"/>
      <c r="OW164"/>
      <c r="OX164"/>
      <c r="OY164"/>
      <c r="OZ164"/>
      <c r="PA164"/>
      <c r="PB164"/>
      <c r="PC164"/>
      <c r="PD164"/>
      <c r="PE164"/>
    </row>
  </sheetData>
  <sortState ref="B19:AA50">
    <sortCondition descending="1" ref="AA19:AA50"/>
  </sortState>
  <mergeCells count="11">
    <mergeCell ref="A2:L2"/>
    <mergeCell ref="C3:N3"/>
    <mergeCell ref="P3:AA3"/>
    <mergeCell ref="C4:E4"/>
    <mergeCell ref="G4:J4"/>
    <mergeCell ref="L4:L5"/>
    <mergeCell ref="P4:R4"/>
    <mergeCell ref="T4:W4"/>
    <mergeCell ref="Y4:Y5"/>
    <mergeCell ref="N4:N5"/>
    <mergeCell ref="AA4:AA5"/>
  </mergeCells>
  <hyperlinks>
    <hyperlink ref="B1" location="CONTENTS!A1" display="Contents"/>
  </hyperlinks>
  <printOptions horizontalCentered="1" verticalCentered="1"/>
  <pageMargins left="3.937007874015748E-2" right="0.19685039370078741" top="0.35433070866141736" bottom="0.35433070866141736" header="0.11811023622047245" footer="0.11811023622047245"/>
  <pageSetup paperSize="9" scale="52"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fitToPage="1"/>
  </sheetPr>
  <dimension ref="A1:EK125"/>
  <sheetViews>
    <sheetView zoomScale="90" zoomScaleNormal="90" workbookViewId="0">
      <pane xSplit="2" ySplit="5" topLeftCell="C6" activePane="bottomRight" state="frozen"/>
      <selection activeCell="D13" sqref="D13"/>
      <selection pane="topRight" activeCell="D13" sqref="D13"/>
      <selection pane="bottomLeft" activeCell="D13" sqref="D13"/>
      <selection pane="bottomRight" activeCell="D13" sqref="D13"/>
    </sheetView>
  </sheetViews>
  <sheetFormatPr defaultRowHeight="12.75" x14ac:dyDescent="0.2"/>
  <cols>
    <col min="2" max="2" width="32.28515625" bestFit="1" customWidth="1"/>
    <col min="3" max="3" width="8.140625" bestFit="1" customWidth="1"/>
    <col min="4" max="4" width="9.42578125" bestFit="1" customWidth="1"/>
    <col min="5" max="5" width="9" bestFit="1" customWidth="1"/>
    <col min="6" max="6" width="2.28515625" customWidth="1"/>
    <col min="7" max="8" width="9.42578125" bestFit="1" customWidth="1"/>
    <col min="9" max="9" width="7.5703125" bestFit="1" customWidth="1"/>
    <col min="10" max="10" width="9" bestFit="1" customWidth="1"/>
    <col min="11" max="11" width="1.7109375" customWidth="1"/>
    <col min="12" max="12" width="10.42578125" customWidth="1"/>
    <col min="13" max="13" width="2.28515625" customWidth="1"/>
    <col min="14" max="14" width="10.42578125" bestFit="1" customWidth="1"/>
    <col min="15" max="15" width="1.28515625" customWidth="1"/>
    <col min="16" max="18" width="10.140625" customWidth="1"/>
    <col min="19" max="19" width="2.28515625" customWidth="1"/>
    <col min="20" max="20" width="11.28515625" bestFit="1" customWidth="1"/>
    <col min="21" max="22" width="10" bestFit="1" customWidth="1"/>
    <col min="23" max="23" width="11.28515625" bestFit="1" customWidth="1"/>
    <col min="24" max="24" width="2.28515625" customWidth="1"/>
    <col min="25" max="25" width="11.140625" customWidth="1"/>
    <col min="26" max="26" width="1.7109375" customWidth="1"/>
    <col min="27" max="27" width="8.7109375" customWidth="1"/>
  </cols>
  <sheetData>
    <row r="1" spans="1:141" ht="19.5" customHeight="1" x14ac:dyDescent="0.2">
      <c r="A1" s="1" t="s">
        <v>0</v>
      </c>
      <c r="B1" s="2" t="s">
        <v>1</v>
      </c>
      <c r="C1" s="3"/>
      <c r="D1" s="4"/>
      <c r="E1" s="166"/>
      <c r="F1" s="166"/>
      <c r="G1" s="166"/>
      <c r="H1" s="6"/>
      <c r="I1" s="166"/>
      <c r="J1" s="7"/>
      <c r="K1" s="7"/>
      <c r="L1" s="166"/>
      <c r="M1" s="166"/>
      <c r="N1" s="166"/>
      <c r="O1" s="166"/>
      <c r="P1" s="166"/>
      <c r="Q1" s="166"/>
      <c r="R1" s="166"/>
      <c r="S1" s="166"/>
      <c r="T1" s="166"/>
      <c r="U1" s="166"/>
      <c r="V1" s="166"/>
      <c r="W1" s="166"/>
      <c r="X1" s="166"/>
      <c r="Y1" s="166"/>
      <c r="Z1" s="166"/>
      <c r="AA1" s="166"/>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row>
    <row r="2" spans="1:141" s="553" customFormat="1" ht="30" customHeight="1" x14ac:dyDescent="0.2">
      <c r="A2" s="920" t="s">
        <v>595</v>
      </c>
      <c r="B2" s="921"/>
      <c r="C2" s="921"/>
      <c r="D2" s="921"/>
      <c r="E2" s="921"/>
      <c r="F2" s="921"/>
      <c r="G2" s="921"/>
      <c r="H2" s="921"/>
      <c r="I2" s="921"/>
      <c r="J2" s="921"/>
      <c r="K2" s="12"/>
      <c r="L2" s="12"/>
      <c r="M2" s="12"/>
      <c r="N2" s="607"/>
      <c r="O2" s="607"/>
      <c r="P2" s="607"/>
      <c r="Q2" s="607"/>
      <c r="R2" s="607"/>
      <c r="S2" s="607"/>
      <c r="T2" s="607"/>
      <c r="U2" s="607"/>
      <c r="V2" s="607"/>
      <c r="W2" s="607"/>
      <c r="X2" s="607"/>
      <c r="Y2" s="607"/>
      <c r="Z2" s="607"/>
      <c r="AA2" s="165"/>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row>
    <row r="3" spans="1:141" s="451" customFormat="1" ht="30" customHeight="1" x14ac:dyDescent="0.2">
      <c r="A3" s="138"/>
      <c r="B3" s="18"/>
      <c r="C3" s="928" t="s">
        <v>392</v>
      </c>
      <c r="D3" s="928"/>
      <c r="E3" s="928"/>
      <c r="F3" s="928"/>
      <c r="G3" s="928"/>
      <c r="H3" s="928"/>
      <c r="I3" s="928"/>
      <c r="J3" s="928"/>
      <c r="K3" s="928"/>
      <c r="L3" s="928"/>
      <c r="M3" s="928"/>
      <c r="N3" s="928"/>
      <c r="O3" s="886"/>
      <c r="P3" s="928" t="s">
        <v>393</v>
      </c>
      <c r="Q3" s="928"/>
      <c r="R3" s="928"/>
      <c r="S3" s="928"/>
      <c r="T3" s="928"/>
      <c r="U3" s="928"/>
      <c r="V3" s="928"/>
      <c r="W3" s="928"/>
      <c r="X3" s="928"/>
      <c r="Y3" s="928"/>
      <c r="Z3" s="928"/>
      <c r="AA3" s="92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553"/>
      <c r="CB3" s="553"/>
      <c r="CC3" s="553"/>
      <c r="CD3" s="553"/>
      <c r="CE3" s="553"/>
      <c r="CF3" s="553"/>
      <c r="CG3" s="553"/>
      <c r="CH3" s="553"/>
      <c r="CI3" s="553"/>
      <c r="CJ3" s="553"/>
      <c r="CK3" s="553"/>
      <c r="CL3" s="553"/>
      <c r="CM3" s="553"/>
      <c r="CN3" s="553"/>
      <c r="CO3" s="553"/>
      <c r="CP3" s="553"/>
      <c r="CQ3" s="553"/>
      <c r="CR3" s="553"/>
      <c r="CS3" s="553"/>
      <c r="CT3" s="553"/>
      <c r="CU3" s="553"/>
      <c r="CV3" s="553"/>
      <c r="CW3" s="553"/>
      <c r="CX3" s="553"/>
      <c r="CY3" s="553"/>
      <c r="CZ3" s="553"/>
      <c r="DA3" s="553"/>
      <c r="DB3" s="553"/>
      <c r="DC3" s="553"/>
      <c r="DD3" s="553"/>
      <c r="DE3" s="553"/>
      <c r="DF3" s="553"/>
      <c r="DG3" s="553"/>
      <c r="DH3" s="553"/>
      <c r="DI3" s="553"/>
      <c r="DJ3" s="553"/>
      <c r="DK3" s="553"/>
      <c r="DL3" s="553"/>
      <c r="DM3" s="553"/>
      <c r="DN3" s="553"/>
      <c r="DO3" s="553"/>
      <c r="DP3" s="553"/>
      <c r="DQ3" s="553"/>
      <c r="DR3" s="553"/>
      <c r="DS3" s="553"/>
      <c r="DT3" s="553"/>
      <c r="DU3" s="553"/>
      <c r="DV3" s="553"/>
      <c r="DW3" s="553"/>
      <c r="DX3" s="553"/>
      <c r="DY3" s="553"/>
      <c r="DZ3" s="553"/>
      <c r="EA3" s="553"/>
      <c r="EB3" s="553"/>
      <c r="EC3" s="553"/>
      <c r="ED3" s="553"/>
      <c r="EE3" s="553"/>
      <c r="EF3" s="553"/>
      <c r="EG3" s="553"/>
      <c r="EH3" s="553"/>
      <c r="EI3" s="553"/>
      <c r="EJ3" s="553"/>
      <c r="EK3" s="553"/>
    </row>
    <row r="4" spans="1:141" s="451" customFormat="1" ht="24.95" customHeight="1" x14ac:dyDescent="0.2">
      <c r="A4" s="138"/>
      <c r="B4" s="18"/>
      <c r="C4" s="940" t="s">
        <v>61</v>
      </c>
      <c r="D4" s="940"/>
      <c r="E4" s="940"/>
      <c r="F4" s="18"/>
      <c r="G4" s="940" t="s">
        <v>62</v>
      </c>
      <c r="H4" s="940"/>
      <c r="I4" s="940"/>
      <c r="J4" s="940"/>
      <c r="K4" s="886"/>
      <c r="L4" s="961" t="s">
        <v>394</v>
      </c>
      <c r="M4" s="139"/>
      <c r="N4" s="961" t="s">
        <v>395</v>
      </c>
      <c r="O4" s="886"/>
      <c r="P4" s="940" t="s">
        <v>61</v>
      </c>
      <c r="Q4" s="940"/>
      <c r="R4" s="940"/>
      <c r="S4" s="18"/>
      <c r="T4" s="940" t="s">
        <v>62</v>
      </c>
      <c r="U4" s="940"/>
      <c r="V4" s="940"/>
      <c r="W4" s="940"/>
      <c r="X4" s="886"/>
      <c r="Y4" s="961" t="s">
        <v>394</v>
      </c>
      <c r="Z4" s="139"/>
      <c r="AA4" s="963" t="s">
        <v>395</v>
      </c>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553"/>
      <c r="CB4" s="553"/>
      <c r="CC4" s="553"/>
      <c r="CD4" s="553"/>
      <c r="CE4" s="553"/>
      <c r="CF4" s="553"/>
      <c r="CG4" s="553"/>
      <c r="CH4" s="553"/>
      <c r="CI4" s="553"/>
      <c r="CJ4" s="553"/>
      <c r="CK4" s="553"/>
      <c r="CL4" s="553"/>
      <c r="CM4" s="553"/>
      <c r="CN4" s="553"/>
      <c r="CO4" s="553"/>
      <c r="CP4" s="553"/>
      <c r="CQ4" s="553"/>
      <c r="CR4" s="553"/>
      <c r="CS4" s="553"/>
      <c r="CT4" s="553"/>
      <c r="CU4" s="553"/>
      <c r="CV4" s="553"/>
      <c r="CW4" s="553"/>
      <c r="CX4" s="553"/>
      <c r="CY4" s="553"/>
      <c r="CZ4" s="553"/>
      <c r="DA4" s="553"/>
      <c r="DB4" s="553"/>
      <c r="DC4" s="553"/>
      <c r="DD4" s="553"/>
      <c r="DE4" s="553"/>
      <c r="DF4" s="553"/>
      <c r="DG4" s="553"/>
      <c r="DH4" s="553"/>
      <c r="DI4" s="553"/>
      <c r="DJ4" s="553"/>
      <c r="DK4" s="553"/>
      <c r="DL4" s="553"/>
      <c r="DM4" s="553"/>
      <c r="DN4" s="553"/>
      <c r="DO4" s="553"/>
      <c r="DP4" s="553"/>
      <c r="DQ4" s="553"/>
      <c r="DR4" s="553"/>
      <c r="DS4" s="553"/>
      <c r="DT4" s="553"/>
      <c r="DU4" s="553"/>
      <c r="DV4" s="553"/>
      <c r="DW4" s="553"/>
      <c r="DX4" s="553"/>
      <c r="DY4" s="553"/>
      <c r="DZ4" s="553"/>
      <c r="EA4" s="553"/>
      <c r="EB4" s="553"/>
      <c r="EC4" s="553"/>
      <c r="ED4" s="553"/>
      <c r="EE4" s="553"/>
      <c r="EF4" s="553"/>
      <c r="EG4" s="553"/>
      <c r="EH4" s="553"/>
      <c r="EI4" s="553"/>
      <c r="EJ4" s="553"/>
      <c r="EK4" s="553"/>
    </row>
    <row r="5" spans="1:141" s="451" customFormat="1" ht="30" customHeight="1" x14ac:dyDescent="0.2">
      <c r="A5" s="138"/>
      <c r="B5" s="18"/>
      <c r="C5" s="222" t="s">
        <v>658</v>
      </c>
      <c r="D5" s="222" t="s">
        <v>659</v>
      </c>
      <c r="E5" s="23" t="s">
        <v>120</v>
      </c>
      <c r="F5" s="18"/>
      <c r="G5" s="222" t="s">
        <v>657</v>
      </c>
      <c r="H5" s="222" t="s">
        <v>655</v>
      </c>
      <c r="I5" s="222" t="s">
        <v>656</v>
      </c>
      <c r="J5" s="222" t="s">
        <v>120</v>
      </c>
      <c r="K5" s="25"/>
      <c r="L5" s="954"/>
      <c r="M5" s="139"/>
      <c r="N5" s="954"/>
      <c r="O5" s="886"/>
      <c r="P5" s="222" t="s">
        <v>658</v>
      </c>
      <c r="Q5" s="222" t="s">
        <v>659</v>
      </c>
      <c r="R5" s="23" t="s">
        <v>120</v>
      </c>
      <c r="S5" s="18"/>
      <c r="T5" s="222" t="s">
        <v>657</v>
      </c>
      <c r="U5" s="222" t="s">
        <v>655</v>
      </c>
      <c r="V5" s="222" t="s">
        <v>656</v>
      </c>
      <c r="W5" s="222" t="s">
        <v>120</v>
      </c>
      <c r="X5" s="25"/>
      <c r="Y5" s="954"/>
      <c r="Z5" s="139"/>
      <c r="AA5" s="955"/>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row>
    <row r="6" spans="1:141" s="553" customFormat="1" ht="24.95" customHeight="1" x14ac:dyDescent="0.2">
      <c r="A6" s="93" t="s">
        <v>396</v>
      </c>
      <c r="B6" s="94"/>
      <c r="C6" s="139">
        <f>SUM(C8+C16)</f>
        <v>6751</v>
      </c>
      <c r="D6" s="139">
        <f>SUM(D8+D16)</f>
        <v>84978</v>
      </c>
      <c r="E6" s="139">
        <f>SUM(E8+E16)</f>
        <v>91729</v>
      </c>
      <c r="F6" s="139"/>
      <c r="G6" s="139">
        <f>SUM(G8+G16)</f>
        <v>32699</v>
      </c>
      <c r="H6" s="139">
        <f>SUM(H8+H16)</f>
        <v>15930</v>
      </c>
      <c r="I6" s="139">
        <f>SUM(I8+I16)</f>
        <v>7014</v>
      </c>
      <c r="J6" s="139">
        <f>SUM(J8+J16)</f>
        <v>55643</v>
      </c>
      <c r="K6" s="139"/>
      <c r="L6" s="139">
        <f>SUM(L8+L17)</f>
        <v>426</v>
      </c>
      <c r="M6" s="139"/>
      <c r="N6" s="139">
        <f>SUM(N8+N16)</f>
        <v>147372</v>
      </c>
      <c r="O6" s="139"/>
      <c r="P6" s="270">
        <f>(C6/$N6)*100</f>
        <v>4.5809244632630346</v>
      </c>
      <c r="Q6" s="270">
        <f>(D6/$N6)*100</f>
        <v>57.662242488396707</v>
      </c>
      <c r="R6" s="270">
        <f>(E6/$N6)*100</f>
        <v>62.243166951659745</v>
      </c>
      <c r="S6" s="270"/>
      <c r="T6" s="672">
        <f>(G6/$N6)*100</f>
        <v>22.188068289770104</v>
      </c>
      <c r="U6" s="672">
        <f>(H6/$N6)*100</f>
        <v>10.809380343620226</v>
      </c>
      <c r="V6" s="672">
        <f>(I6/$N6)*100</f>
        <v>4.7593844149499231</v>
      </c>
      <c r="W6" s="672">
        <f>(J6/$N6)*100</f>
        <v>37.756833048340255</v>
      </c>
      <c r="X6" s="270"/>
      <c r="Y6" s="672" t="s">
        <v>89</v>
      </c>
      <c r="Z6" s="270"/>
      <c r="AA6" s="750">
        <f>(N6/$N6)*100</f>
        <v>100</v>
      </c>
      <c r="AB6" s="194"/>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row>
    <row r="7" spans="1:141" s="553" customFormat="1" ht="18" customHeight="1" x14ac:dyDescent="0.2">
      <c r="A7" s="93" t="s">
        <v>397</v>
      </c>
      <c r="B7" s="510"/>
      <c r="C7" s="134"/>
      <c r="D7" s="134"/>
      <c r="E7" s="139"/>
      <c r="F7" s="134"/>
      <c r="G7" s="134"/>
      <c r="H7" s="134"/>
      <c r="I7" s="134"/>
      <c r="J7" s="134"/>
      <c r="K7" s="134"/>
      <c r="L7" s="134"/>
      <c r="M7" s="134"/>
      <c r="N7" s="139">
        <f>N6+L6</f>
        <v>147798</v>
      </c>
      <c r="O7" s="134"/>
      <c r="P7" s="293"/>
      <c r="Q7" s="293"/>
      <c r="R7" s="293"/>
      <c r="S7" s="293"/>
      <c r="T7" s="293"/>
      <c r="U7" s="293"/>
      <c r="V7" s="293"/>
      <c r="W7" s="293"/>
      <c r="X7" s="293"/>
      <c r="Y7" s="270">
        <f>(L6/$N7)*100</f>
        <v>0.28823123452279464</v>
      </c>
      <c r="Z7" s="293"/>
      <c r="AA7" s="750"/>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row>
    <row r="8" spans="1:141" s="553" customFormat="1" ht="24.95" customHeight="1" x14ac:dyDescent="0.2">
      <c r="A8" s="93" t="s">
        <v>398</v>
      </c>
      <c r="B8" s="94"/>
      <c r="C8" s="139">
        <f>SUM(C10:C15)</f>
        <v>4775</v>
      </c>
      <c r="D8" s="139">
        <f>SUM(D10:D15)</f>
        <v>46514</v>
      </c>
      <c r="E8" s="139">
        <f>SUM(E10:E15)</f>
        <v>51289</v>
      </c>
      <c r="F8" s="139"/>
      <c r="G8" s="139">
        <f t="shared" ref="G8:J8" si="0">SUM(G10:G15)</f>
        <v>10489</v>
      </c>
      <c r="H8" s="139">
        <f t="shared" si="0"/>
        <v>4520</v>
      </c>
      <c r="I8" s="139">
        <f t="shared" si="0"/>
        <v>1685</v>
      </c>
      <c r="J8" s="139">
        <f t="shared" si="0"/>
        <v>16694</v>
      </c>
      <c r="K8" s="139"/>
      <c r="L8" s="139">
        <f>SUM(L10:L15)</f>
        <v>3</v>
      </c>
      <c r="M8" s="139"/>
      <c r="N8" s="139">
        <f>E8+J8</f>
        <v>67983</v>
      </c>
      <c r="O8" s="139"/>
      <c r="P8" s="270">
        <f>(C8/$N$6)*100</f>
        <v>3.2400998832885488</v>
      </c>
      <c r="Q8" s="270">
        <f>(D8/$N$6)*100</f>
        <v>31.562304915452057</v>
      </c>
      <c r="R8" s="270">
        <f>(E8/$N$6)*100</f>
        <v>34.802404798740596</v>
      </c>
      <c r="S8" s="270"/>
      <c r="T8" s="270">
        <f>(G8/$N$6)*100</f>
        <v>7.1173628640447308</v>
      </c>
      <c r="U8" s="270">
        <f>(H8/$N$6)*100</f>
        <v>3.0670683711966995</v>
      </c>
      <c r="V8" s="270">
        <f>(I8/$N$6)*100</f>
        <v>1.1433650897049643</v>
      </c>
      <c r="W8" s="270">
        <f>(J8/$N$6)*100</f>
        <v>11.327796324946394</v>
      </c>
      <c r="X8" s="270"/>
      <c r="Y8" s="672" t="s">
        <v>89</v>
      </c>
      <c r="Z8" s="270"/>
      <c r="AA8" s="750">
        <f>(N8/$N$6)*100</f>
        <v>46.130201123687002</v>
      </c>
      <c r="AB8" s="194"/>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row>
    <row r="9" spans="1:141" s="553" customFormat="1" ht="30.75" customHeight="1" x14ac:dyDescent="0.2">
      <c r="A9" s="964" t="s">
        <v>399</v>
      </c>
      <c r="B9" s="965"/>
      <c r="C9" s="94"/>
      <c r="D9" s="139"/>
      <c r="E9" s="139"/>
      <c r="F9" s="139"/>
      <c r="G9" s="139"/>
      <c r="H9" s="139"/>
      <c r="I9" s="139"/>
      <c r="J9" s="139"/>
      <c r="K9" s="139"/>
      <c r="L9" s="139"/>
      <c r="M9" s="139"/>
      <c r="N9" s="139">
        <f>L8+N8</f>
        <v>67986</v>
      </c>
      <c r="O9" s="139"/>
      <c r="P9" s="270"/>
      <c r="Q9" s="270"/>
      <c r="R9" s="270"/>
      <c r="S9" s="270"/>
      <c r="T9" s="270"/>
      <c r="U9" s="270"/>
      <c r="V9" s="270"/>
      <c r="W9" s="270"/>
      <c r="X9" s="270"/>
      <c r="Y9" s="270">
        <f>(L8/$N$7)*100</f>
        <v>2.0297974262168637E-3</v>
      </c>
      <c r="Z9" s="270"/>
      <c r="AA9" s="750"/>
      <c r="AB9" s="194"/>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row>
    <row r="10" spans="1:141" ht="18" x14ac:dyDescent="0.2">
      <c r="A10" s="73"/>
      <c r="B10" s="511" t="s">
        <v>400</v>
      </c>
      <c r="C10" s="148">
        <v>1456</v>
      </c>
      <c r="D10" s="148">
        <v>29036</v>
      </c>
      <c r="E10" s="148">
        <f t="shared" ref="E10:E15" si="1">SUM(C10:D10)</f>
        <v>30492</v>
      </c>
      <c r="F10" s="512"/>
      <c r="G10" s="148">
        <v>6675</v>
      </c>
      <c r="H10" s="148">
        <v>2913</v>
      </c>
      <c r="I10" s="148">
        <v>1183</v>
      </c>
      <c r="J10" s="148">
        <f t="shared" ref="J10:J15" si="2">SUM(G10:I10)</f>
        <v>10771</v>
      </c>
      <c r="K10" s="148"/>
      <c r="L10" s="139">
        <v>0</v>
      </c>
      <c r="M10" s="195"/>
      <c r="N10" s="195">
        <f t="shared" ref="N10:N16" si="3">E10+J10</f>
        <v>41263</v>
      </c>
      <c r="O10" s="195"/>
      <c r="P10" s="686">
        <f>(C10/$N$8)*100</f>
        <v>2.141711898562876</v>
      </c>
      <c r="Q10" s="686">
        <f>(D10/$N$8)*100</f>
        <v>42.71067766941735</v>
      </c>
      <c r="R10" s="567">
        <f>(E10/$N$8)*100</f>
        <v>44.852389567980225</v>
      </c>
      <c r="S10" s="567"/>
      <c r="T10" s="686">
        <f>(G10/$N$8)*100</f>
        <v>9.8186311283703276</v>
      </c>
      <c r="U10" s="686">
        <f>(H10/$N$8)*100</f>
        <v>4.2848947531000396</v>
      </c>
      <c r="V10" s="686">
        <f>(I10/$N$8)*100</f>
        <v>1.7401409175823366</v>
      </c>
      <c r="W10" s="567">
        <f>(J10/$N$8)*100</f>
        <v>15.843666799052706</v>
      </c>
      <c r="X10" s="567"/>
      <c r="Y10" s="567">
        <f>(L10/$N9)*100</f>
        <v>0</v>
      </c>
      <c r="Z10" s="567"/>
      <c r="AA10" s="461">
        <f t="shared" ref="AA10:AA15" si="4">(N10/$N$8)*100</f>
        <v>60.696056367032938</v>
      </c>
      <c r="AB10" s="185"/>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row>
    <row r="11" spans="1:141" ht="18" x14ac:dyDescent="0.2">
      <c r="A11" s="73"/>
      <c r="B11" s="511" t="s">
        <v>401</v>
      </c>
      <c r="C11" s="231">
        <v>70</v>
      </c>
      <c r="D11" s="231">
        <v>4406</v>
      </c>
      <c r="E11" s="148">
        <f t="shared" si="1"/>
        <v>4476</v>
      </c>
      <c r="F11" s="512"/>
      <c r="G11" s="148">
        <v>538</v>
      </c>
      <c r="H11" s="148">
        <v>195</v>
      </c>
      <c r="I11" s="148">
        <v>53</v>
      </c>
      <c r="J11" s="148">
        <f t="shared" si="2"/>
        <v>786</v>
      </c>
      <c r="K11" s="148"/>
      <c r="L11" s="139">
        <v>0</v>
      </c>
      <c r="M11" s="195"/>
      <c r="N11" s="195">
        <f t="shared" si="3"/>
        <v>5262</v>
      </c>
      <c r="O11" s="195"/>
      <c r="P11" s="686">
        <f t="shared" ref="P11:R15" si="5">(C11/$N$8)*100</f>
        <v>0.10296691820013827</v>
      </c>
      <c r="Q11" s="686">
        <f>(D11/$N$8)*100</f>
        <v>6.4810320227115605</v>
      </c>
      <c r="R11" s="567">
        <f>(E11/$N$8)*100</f>
        <v>6.583998940911699</v>
      </c>
      <c r="S11" s="567"/>
      <c r="T11" s="686">
        <f t="shared" ref="T11:W15" si="6">(G11/$N$8)*100</f>
        <v>0.79137431416677706</v>
      </c>
      <c r="U11" s="686">
        <f t="shared" si="6"/>
        <v>0.28683641498609946</v>
      </c>
      <c r="V11" s="686">
        <f>(I11/$N$8)*100</f>
        <v>7.7960666637247544E-2</v>
      </c>
      <c r="W11" s="567">
        <f>(J11/$N$8)*100</f>
        <v>1.1561713957901241</v>
      </c>
      <c r="X11" s="567"/>
      <c r="Y11" s="567">
        <f>(L11/$N9)*100</f>
        <v>0</v>
      </c>
      <c r="Z11" s="567"/>
      <c r="AA11" s="461">
        <f t="shared" si="4"/>
        <v>7.740170336701822</v>
      </c>
      <c r="AB11" s="185"/>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row>
    <row r="12" spans="1:141" ht="18" x14ac:dyDescent="0.2">
      <c r="A12" s="73"/>
      <c r="B12" s="511" t="s">
        <v>402</v>
      </c>
      <c r="C12" s="148">
        <v>3162</v>
      </c>
      <c r="D12" s="148">
        <v>11581</v>
      </c>
      <c r="E12" s="148">
        <f t="shared" si="1"/>
        <v>14743</v>
      </c>
      <c r="F12" s="512"/>
      <c r="G12" s="148">
        <v>2193</v>
      </c>
      <c r="H12" s="148">
        <v>920</v>
      </c>
      <c r="I12" s="148">
        <v>301</v>
      </c>
      <c r="J12" s="148">
        <f t="shared" si="2"/>
        <v>3414</v>
      </c>
      <c r="K12" s="148"/>
      <c r="L12" s="139">
        <v>1</v>
      </c>
      <c r="M12" s="195"/>
      <c r="N12" s="195">
        <f t="shared" si="3"/>
        <v>18157</v>
      </c>
      <c r="O12" s="195"/>
      <c r="P12" s="686">
        <f t="shared" si="5"/>
        <v>4.6511627906976747</v>
      </c>
      <c r="Q12" s="686">
        <f t="shared" si="5"/>
        <v>17.035141138225733</v>
      </c>
      <c r="R12" s="567">
        <f>(E12/$N$8)*100</f>
        <v>21.686303928923405</v>
      </c>
      <c r="S12" s="567"/>
      <c r="T12" s="686">
        <f>(G12/$N$8)*100</f>
        <v>3.225806451612903</v>
      </c>
      <c r="U12" s="686">
        <f t="shared" si="6"/>
        <v>1.3532794963446744</v>
      </c>
      <c r="V12" s="686">
        <f t="shared" si="6"/>
        <v>0.44275774826059461</v>
      </c>
      <c r="W12" s="567">
        <f t="shared" si="6"/>
        <v>5.0218436962181725</v>
      </c>
      <c r="X12" s="567"/>
      <c r="Y12" s="567">
        <f>(L12/$N9)*100</f>
        <v>1.4708910658076662E-3</v>
      </c>
      <c r="Z12" s="567"/>
      <c r="AA12" s="461">
        <f t="shared" si="4"/>
        <v>26.708147625141581</v>
      </c>
      <c r="AB12" s="185"/>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row>
    <row r="13" spans="1:141" ht="18" x14ac:dyDescent="0.2">
      <c r="A13" s="73"/>
      <c r="B13" s="511" t="s">
        <v>403</v>
      </c>
      <c r="C13" s="148">
        <v>0</v>
      </c>
      <c r="D13" s="148">
        <v>10</v>
      </c>
      <c r="E13" s="148">
        <f t="shared" si="1"/>
        <v>10</v>
      </c>
      <c r="F13" s="512"/>
      <c r="G13" s="148">
        <v>2</v>
      </c>
      <c r="H13" s="148">
        <v>0</v>
      </c>
      <c r="I13" s="148">
        <v>0</v>
      </c>
      <c r="J13" s="148">
        <f t="shared" si="2"/>
        <v>2</v>
      </c>
      <c r="K13" s="148"/>
      <c r="L13" s="139">
        <v>0</v>
      </c>
      <c r="M13" s="195"/>
      <c r="N13" s="195">
        <f t="shared" si="3"/>
        <v>12</v>
      </c>
      <c r="O13" s="195"/>
      <c r="P13" s="686">
        <f>(C13/$N$8)*100</f>
        <v>0</v>
      </c>
      <c r="Q13" s="686">
        <f t="shared" si="5"/>
        <v>1.4709559742876894E-2</v>
      </c>
      <c r="R13" s="567">
        <f t="shared" si="5"/>
        <v>1.4709559742876894E-2</v>
      </c>
      <c r="S13" s="567"/>
      <c r="T13" s="686">
        <f t="shared" si="6"/>
        <v>2.941911948575379E-3</v>
      </c>
      <c r="U13" s="686">
        <f t="shared" si="6"/>
        <v>0</v>
      </c>
      <c r="V13" s="686">
        <f>(I13/$N$8)*100</f>
        <v>0</v>
      </c>
      <c r="W13" s="567">
        <f>(J13/$N$8)*100</f>
        <v>2.941911948575379E-3</v>
      </c>
      <c r="X13" s="567"/>
      <c r="Y13" s="567">
        <f>(L13/$N9)*100</f>
        <v>0</v>
      </c>
      <c r="Z13" s="567"/>
      <c r="AA13" s="461">
        <f t="shared" si="4"/>
        <v>1.7651471691452272E-2</v>
      </c>
      <c r="AB13" s="185"/>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row>
    <row r="14" spans="1:141" ht="18" x14ac:dyDescent="0.2">
      <c r="A14" s="73"/>
      <c r="B14" s="511" t="s">
        <v>404</v>
      </c>
      <c r="C14" s="148">
        <v>4</v>
      </c>
      <c r="D14" s="148">
        <v>301</v>
      </c>
      <c r="E14" s="148">
        <f t="shared" si="1"/>
        <v>305</v>
      </c>
      <c r="F14" s="512"/>
      <c r="G14" s="148">
        <v>72</v>
      </c>
      <c r="H14" s="148">
        <v>55</v>
      </c>
      <c r="I14" s="148">
        <v>6</v>
      </c>
      <c r="J14" s="148">
        <f t="shared" si="2"/>
        <v>133</v>
      </c>
      <c r="K14" s="148"/>
      <c r="L14" s="139">
        <v>0</v>
      </c>
      <c r="M14" s="195"/>
      <c r="N14" s="195">
        <f t="shared" si="3"/>
        <v>438</v>
      </c>
      <c r="O14" s="195"/>
      <c r="P14" s="686">
        <f t="shared" si="5"/>
        <v>5.883823897150758E-3</v>
      </c>
      <c r="Q14" s="686">
        <f t="shared" si="5"/>
        <v>0.44275774826059461</v>
      </c>
      <c r="R14" s="567">
        <f t="shared" si="5"/>
        <v>0.44864157215774531</v>
      </c>
      <c r="S14" s="567"/>
      <c r="T14" s="686">
        <f t="shared" si="6"/>
        <v>0.10590883014871363</v>
      </c>
      <c r="U14" s="686">
        <f t="shared" si="6"/>
        <v>8.0902578585822935E-2</v>
      </c>
      <c r="V14" s="686">
        <f t="shared" si="6"/>
        <v>8.8257358457261362E-3</v>
      </c>
      <c r="W14" s="567">
        <f>(J14/$N$8)*100</f>
        <v>0.19563714458026271</v>
      </c>
      <c r="X14" s="567"/>
      <c r="Y14" s="567">
        <f>(L14/$N9)*100</f>
        <v>0</v>
      </c>
      <c r="Z14" s="567"/>
      <c r="AA14" s="461">
        <f t="shared" si="4"/>
        <v>0.64427871673800807</v>
      </c>
      <c r="AB14" s="185"/>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row>
    <row r="15" spans="1:141" ht="18" x14ac:dyDescent="0.2">
      <c r="A15" s="73"/>
      <c r="B15" s="511" t="s">
        <v>405</v>
      </c>
      <c r="C15" s="148">
        <v>83</v>
      </c>
      <c r="D15" s="148">
        <v>1180</v>
      </c>
      <c r="E15" s="148">
        <f t="shared" si="1"/>
        <v>1263</v>
      </c>
      <c r="F15" s="512"/>
      <c r="G15" s="148">
        <v>1009</v>
      </c>
      <c r="H15" s="148">
        <v>437</v>
      </c>
      <c r="I15" s="148">
        <v>142</v>
      </c>
      <c r="J15" s="148">
        <f t="shared" si="2"/>
        <v>1588</v>
      </c>
      <c r="K15" s="148"/>
      <c r="L15" s="139">
        <v>2</v>
      </c>
      <c r="M15" s="195"/>
      <c r="N15" s="195">
        <f t="shared" si="3"/>
        <v>2851</v>
      </c>
      <c r="O15" s="195"/>
      <c r="P15" s="686">
        <f t="shared" si="5"/>
        <v>0.12208934586587825</v>
      </c>
      <c r="Q15" s="686">
        <f t="shared" si="5"/>
        <v>1.7357280496594736</v>
      </c>
      <c r="R15" s="567">
        <f t="shared" si="5"/>
        <v>1.8578173955253519</v>
      </c>
      <c r="S15" s="567"/>
      <c r="T15" s="686">
        <f t="shared" si="6"/>
        <v>1.4841945780562789</v>
      </c>
      <c r="U15" s="686">
        <f>(H15/$N$8)*100</f>
        <v>0.64280776076372037</v>
      </c>
      <c r="V15" s="686">
        <f t="shared" si="6"/>
        <v>0.20887574834885192</v>
      </c>
      <c r="W15" s="567">
        <f>(J15/$N$8)*100</f>
        <v>2.3358780871688509</v>
      </c>
      <c r="X15" s="567"/>
      <c r="Y15" s="567">
        <f>(L15/$N9)*100</f>
        <v>2.9417821316153323E-3</v>
      </c>
      <c r="Z15" s="567"/>
      <c r="AA15" s="461">
        <f t="shared" si="4"/>
        <v>4.1936954826942028</v>
      </c>
      <c r="AB15" s="185"/>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row>
    <row r="16" spans="1:141" s="561" customFormat="1" ht="30" customHeight="1" x14ac:dyDescent="0.2">
      <c r="A16" s="562" t="s">
        <v>406</v>
      </c>
      <c r="B16" s="887"/>
      <c r="C16" s="560">
        <f>SUM(C19:C50)</f>
        <v>1976</v>
      </c>
      <c r="D16" s="560">
        <f>SUM(D19:D50)</f>
        <v>38464</v>
      </c>
      <c r="E16" s="560">
        <f>SUM(E19:E50)</f>
        <v>40440</v>
      </c>
      <c r="F16" s="560"/>
      <c r="G16" s="560">
        <f>SUM(G19:G50)</f>
        <v>22210</v>
      </c>
      <c r="H16" s="560">
        <f>SUM(H19:H50)</f>
        <v>11410</v>
      </c>
      <c r="I16" s="560">
        <f>SUM(I19:I50)</f>
        <v>5329</v>
      </c>
      <c r="J16" s="560">
        <f>SUM(G16:I16)</f>
        <v>38949</v>
      </c>
      <c r="K16" s="560"/>
      <c r="L16" s="560">
        <f>SUM(L19:L50)</f>
        <v>423</v>
      </c>
      <c r="M16" s="560"/>
      <c r="N16" s="560">
        <f t="shared" si="3"/>
        <v>79389</v>
      </c>
      <c r="O16" s="560"/>
      <c r="P16" s="653">
        <f>(C16/$N$6)*100</f>
        <v>1.3408245799744862</v>
      </c>
      <c r="Q16" s="653">
        <f>(D16/$N$6)*100</f>
        <v>26.099937572944658</v>
      </c>
      <c r="R16" s="653">
        <f>(E16/$N$6)*100</f>
        <v>27.440762152919145</v>
      </c>
      <c r="S16" s="653"/>
      <c r="T16" s="653">
        <f>(G16/$N$6)*100</f>
        <v>15.070705425725375</v>
      </c>
      <c r="U16" s="653">
        <f>(H16/$N$6)*100</f>
        <v>7.7423119724235265</v>
      </c>
      <c r="V16" s="653">
        <f>(I16/$N$6)*100</f>
        <v>3.6160193252449582</v>
      </c>
      <c r="W16" s="653">
        <f>(J16/$N$6)*100</f>
        <v>26.42903672339386</v>
      </c>
      <c r="X16" s="653"/>
      <c r="Y16" s="653">
        <f>(L16/$N$7)*100</f>
        <v>0.28620143709657775</v>
      </c>
      <c r="Z16" s="653"/>
      <c r="AA16" s="761">
        <f>(N16/$N$6)*100</f>
        <v>53.869798876312998</v>
      </c>
      <c r="AB16" s="563"/>
      <c r="AC16" s="472"/>
      <c r="AD16" s="472"/>
      <c r="AE16" s="472"/>
      <c r="AF16" s="472"/>
      <c r="AG16" s="472"/>
      <c r="AH16" s="472"/>
      <c r="AI16" s="472"/>
      <c r="AJ16" s="472"/>
      <c r="AK16" s="472"/>
      <c r="AL16" s="472"/>
      <c r="AM16" s="472"/>
      <c r="AN16" s="472"/>
      <c r="AO16" s="472"/>
      <c r="AP16" s="472"/>
      <c r="AQ16" s="472"/>
      <c r="AR16" s="472"/>
      <c r="AS16" s="472"/>
      <c r="AT16" s="472"/>
      <c r="AU16" s="472"/>
      <c r="AV16" s="472"/>
      <c r="AW16" s="472"/>
      <c r="AX16" s="472"/>
      <c r="AY16" s="472"/>
      <c r="AZ16" s="472"/>
      <c r="BA16" s="472"/>
      <c r="BB16" s="472"/>
      <c r="BC16" s="472"/>
      <c r="BD16" s="472"/>
      <c r="BE16" s="472"/>
      <c r="BF16" s="472"/>
      <c r="BG16" s="472"/>
      <c r="BH16" s="472"/>
      <c r="BI16" s="472"/>
      <c r="BJ16" s="472"/>
      <c r="BK16" s="472"/>
      <c r="BL16" s="472"/>
      <c r="BM16" s="472"/>
      <c r="BN16" s="472"/>
      <c r="BO16" s="472"/>
      <c r="BP16" s="472"/>
      <c r="BQ16" s="472"/>
      <c r="BR16" s="472"/>
      <c r="BS16" s="472"/>
      <c r="BT16" s="472"/>
      <c r="BU16" s="472"/>
      <c r="BV16" s="472"/>
      <c r="BW16" s="472"/>
      <c r="BX16" s="472"/>
      <c r="BY16" s="472"/>
      <c r="BZ16" s="472"/>
      <c r="CA16" s="472"/>
      <c r="CB16" s="472"/>
      <c r="CC16" s="472"/>
      <c r="CD16" s="472"/>
      <c r="CE16" s="472"/>
      <c r="CF16" s="472"/>
      <c r="CG16" s="472"/>
      <c r="CH16" s="472"/>
      <c r="CI16" s="472"/>
      <c r="CJ16" s="472"/>
      <c r="CK16" s="472"/>
      <c r="CL16" s="472"/>
    </row>
    <row r="17" spans="1:90" s="553" customFormat="1" ht="25.5" customHeight="1" x14ac:dyDescent="0.2">
      <c r="A17" s="514" t="s">
        <v>407</v>
      </c>
      <c r="B17" s="515"/>
      <c r="C17" s="139">
        <f>SUM(C19:C50)</f>
        <v>1976</v>
      </c>
      <c r="D17" s="139">
        <f>SUM(D19:D50)</f>
        <v>38464</v>
      </c>
      <c r="E17" s="139">
        <f>SUM(E19:E50)</f>
        <v>40440</v>
      </c>
      <c r="F17" s="139"/>
      <c r="G17" s="139">
        <f t="shared" ref="G17:J17" si="7">SUM(G19:G50)</f>
        <v>22210</v>
      </c>
      <c r="H17" s="139">
        <f t="shared" si="7"/>
        <v>11410</v>
      </c>
      <c r="I17" s="139">
        <f t="shared" si="7"/>
        <v>5329</v>
      </c>
      <c r="J17" s="139">
        <f t="shared" si="7"/>
        <v>38949</v>
      </c>
      <c r="K17" s="139"/>
      <c r="L17" s="560">
        <f t="shared" ref="L17" si="8">SUM(L19:L50)</f>
        <v>423</v>
      </c>
      <c r="M17" s="139"/>
      <c r="N17" s="139">
        <f>SUM(N19:N50)</f>
        <v>79389</v>
      </c>
      <c r="O17" s="139"/>
      <c r="P17" s="270">
        <f>(C17/$E$17)*100</f>
        <v>4.8862512363996045</v>
      </c>
      <c r="Q17" s="270">
        <f>(D17/$E$17)*100</f>
        <v>95.113748763600398</v>
      </c>
      <c r="R17" s="270">
        <f>(E17/$E$17)*100</f>
        <v>100</v>
      </c>
      <c r="S17" s="270"/>
      <c r="T17" s="270">
        <f>(G17/$J$17)*100</f>
        <v>57.023286862307124</v>
      </c>
      <c r="U17" s="270">
        <f>(H17/$J$17)*100</f>
        <v>29.294718734755705</v>
      </c>
      <c r="V17" s="270">
        <f>(I17/$J$17)*100</f>
        <v>13.681994402937175</v>
      </c>
      <c r="W17" s="270">
        <f>(J17/$J$17)*100</f>
        <v>100</v>
      </c>
      <c r="X17" s="270"/>
      <c r="Y17" s="672" t="s">
        <v>89</v>
      </c>
      <c r="Z17" s="270"/>
      <c r="AA17" s="750">
        <f>(N17/$N$17)*100</f>
        <v>100</v>
      </c>
      <c r="AB17" s="194"/>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row>
    <row r="18" spans="1:90" s="553" customFormat="1" ht="25.5" customHeight="1" x14ac:dyDescent="0.2">
      <c r="A18" s="93" t="s">
        <v>408</v>
      </c>
      <c r="B18" s="510"/>
      <c r="C18" s="139"/>
      <c r="D18" s="139"/>
      <c r="E18" s="139"/>
      <c r="F18" s="516"/>
      <c r="G18" s="139"/>
      <c r="H18" s="139"/>
      <c r="I18" s="139"/>
      <c r="J18" s="139"/>
      <c r="K18" s="139"/>
      <c r="L18" s="139"/>
      <c r="M18" s="139"/>
      <c r="N18" s="139">
        <f>L17+N17</f>
        <v>79812</v>
      </c>
      <c r="O18" s="139"/>
      <c r="P18" s="270"/>
      <c r="Q18" s="270"/>
      <c r="R18" s="270"/>
      <c r="S18" s="270"/>
      <c r="T18" s="270"/>
      <c r="U18" s="270"/>
      <c r="V18" s="270"/>
      <c r="W18" s="270"/>
      <c r="X18" s="270"/>
      <c r="Y18" s="270">
        <f>(L17/$N$18)*100</f>
        <v>0.52999548940009023</v>
      </c>
      <c r="Z18" s="270"/>
      <c r="AA18" s="750"/>
      <c r="AB18" s="194"/>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row>
    <row r="19" spans="1:90" x14ac:dyDescent="0.2">
      <c r="A19" s="16"/>
      <c r="B19" s="617" t="s">
        <v>409</v>
      </c>
      <c r="C19" s="618">
        <v>340</v>
      </c>
      <c r="D19" s="618">
        <v>7436</v>
      </c>
      <c r="E19" s="619">
        <f t="shared" ref="E19:E50" si="9">SUM(C19:D19)</f>
        <v>7776</v>
      </c>
      <c r="F19" s="619"/>
      <c r="G19" s="618">
        <v>3961</v>
      </c>
      <c r="H19" s="618">
        <v>1845</v>
      </c>
      <c r="I19" s="618">
        <v>324</v>
      </c>
      <c r="J19" s="619">
        <f t="shared" ref="J19:J50" si="10">SUM(G19:I19)</f>
        <v>6130</v>
      </c>
      <c r="K19" s="618"/>
      <c r="L19" s="518">
        <v>0</v>
      </c>
      <c r="M19" s="618"/>
      <c r="N19" s="619">
        <f t="shared" ref="N19:N50" si="11">E19+J19</f>
        <v>13906</v>
      </c>
      <c r="O19" s="617"/>
      <c r="P19" s="762">
        <f t="shared" ref="P19:P50" si="12">(C19/$E$17)*100</f>
        <v>0.84075173095944611</v>
      </c>
      <c r="Q19" s="762">
        <f t="shared" ref="Q19:Q50" si="13">(D19/$E$17)*100</f>
        <v>18.387734915924828</v>
      </c>
      <c r="R19" s="762">
        <f t="shared" ref="R19:R50" si="14">(E19/$E$17)*100</f>
        <v>19.228486646884274</v>
      </c>
      <c r="S19" s="762"/>
      <c r="T19" s="762">
        <f t="shared" ref="T19:T50" si="15">(G19/$J$17)*100</f>
        <v>10.169709106780662</v>
      </c>
      <c r="U19" s="762">
        <f t="shared" ref="U19:U50" si="16">(H19/$J$17)*100</f>
        <v>4.7369637217900333</v>
      </c>
      <c r="V19" s="762">
        <f t="shared" ref="V19:V50" si="17">(I19/$J$17)*100</f>
        <v>0.83185704382654246</v>
      </c>
      <c r="W19" s="762">
        <f t="shared" ref="W19:W50" si="18">(J19/$J$17)*100</f>
        <v>15.738529872397237</v>
      </c>
      <c r="X19" s="762"/>
      <c r="Y19" s="762">
        <f t="shared" ref="Y19:Y50" si="19">(L19/$N$18)*100</f>
        <v>0</v>
      </c>
      <c r="Z19" s="763"/>
      <c r="AA19" s="747">
        <f t="shared" ref="AA19:AA50" si="20">(N19/$N$17)*100</f>
        <v>17.516280593029261</v>
      </c>
      <c r="AB19" s="185"/>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row>
    <row r="20" spans="1:90" x14ac:dyDescent="0.2">
      <c r="A20" s="16"/>
      <c r="B20" s="620" t="s">
        <v>410</v>
      </c>
      <c r="C20" s="621">
        <v>174</v>
      </c>
      <c r="D20" s="621">
        <v>2645</v>
      </c>
      <c r="E20" s="622">
        <f t="shared" si="9"/>
        <v>2819</v>
      </c>
      <c r="F20" s="622"/>
      <c r="G20" s="621">
        <v>5930</v>
      </c>
      <c r="H20" s="621">
        <v>3020</v>
      </c>
      <c r="I20" s="621">
        <v>973</v>
      </c>
      <c r="J20" s="622">
        <f t="shared" si="10"/>
        <v>9923</v>
      </c>
      <c r="K20" s="621"/>
      <c r="L20" s="521">
        <v>0</v>
      </c>
      <c r="M20" s="621"/>
      <c r="N20" s="622">
        <f t="shared" si="11"/>
        <v>12742</v>
      </c>
      <c r="O20" s="620"/>
      <c r="P20" s="764">
        <f t="shared" si="12"/>
        <v>0.43026706231454004</v>
      </c>
      <c r="Q20" s="764">
        <f t="shared" si="13"/>
        <v>6.5405539070227503</v>
      </c>
      <c r="R20" s="764">
        <f t="shared" si="14"/>
        <v>6.9708209693372893</v>
      </c>
      <c r="S20" s="764"/>
      <c r="T20" s="764">
        <f t="shared" si="15"/>
        <v>15.225037870035173</v>
      </c>
      <c r="U20" s="764">
        <f t="shared" si="16"/>
        <v>7.753729235667155</v>
      </c>
      <c r="V20" s="764">
        <f t="shared" si="17"/>
        <v>2.4981385914914376</v>
      </c>
      <c r="W20" s="764">
        <f>(J20/$J$17)*100</f>
        <v>25.476905697193764</v>
      </c>
      <c r="X20" s="764"/>
      <c r="Y20" s="764">
        <f t="shared" si="19"/>
        <v>0</v>
      </c>
      <c r="Z20" s="765"/>
      <c r="AA20" s="744">
        <f t="shared" si="20"/>
        <v>16.050082505132952</v>
      </c>
      <c r="AB20" s="185"/>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row>
    <row r="21" spans="1:90" x14ac:dyDescent="0.2">
      <c r="A21" s="16"/>
      <c r="B21" s="623" t="s">
        <v>411</v>
      </c>
      <c r="C21" s="624">
        <v>26</v>
      </c>
      <c r="D21" s="624">
        <v>4981</v>
      </c>
      <c r="E21" s="625">
        <f t="shared" si="9"/>
        <v>5007</v>
      </c>
      <c r="F21" s="625"/>
      <c r="G21" s="624">
        <v>3376</v>
      </c>
      <c r="H21" s="624">
        <v>1781</v>
      </c>
      <c r="I21" s="624">
        <v>244</v>
      </c>
      <c r="J21" s="625">
        <f t="shared" si="10"/>
        <v>5401</v>
      </c>
      <c r="K21" s="624"/>
      <c r="L21" s="524">
        <v>423</v>
      </c>
      <c r="M21" s="624"/>
      <c r="N21" s="625">
        <f t="shared" si="11"/>
        <v>10408</v>
      </c>
      <c r="O21" s="623"/>
      <c r="P21" s="766">
        <f t="shared" si="12"/>
        <v>6.4292779426310592E-2</v>
      </c>
      <c r="Q21" s="766">
        <f t="shared" si="13"/>
        <v>12.317012858555886</v>
      </c>
      <c r="R21" s="766">
        <f t="shared" si="14"/>
        <v>12.381305637982196</v>
      </c>
      <c r="S21" s="766"/>
      <c r="T21" s="766">
        <f t="shared" si="15"/>
        <v>8.6677449998716263</v>
      </c>
      <c r="U21" s="766">
        <f t="shared" si="16"/>
        <v>4.5726462810341726</v>
      </c>
      <c r="V21" s="766">
        <f t="shared" si="17"/>
        <v>0.62646024288171709</v>
      </c>
      <c r="W21" s="766">
        <f t="shared" si="18"/>
        <v>13.866851523787519</v>
      </c>
      <c r="X21" s="766"/>
      <c r="Y21" s="766">
        <f t="shared" si="19"/>
        <v>0.52999548940009023</v>
      </c>
      <c r="Z21" s="767"/>
      <c r="AA21" s="741">
        <f t="shared" si="20"/>
        <v>13.110128607237778</v>
      </c>
      <c r="AB21" s="185"/>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row>
    <row r="22" spans="1:90" x14ac:dyDescent="0.2">
      <c r="A22" s="16"/>
      <c r="B22" s="626" t="s">
        <v>412</v>
      </c>
      <c r="C22" s="627">
        <v>480</v>
      </c>
      <c r="D22" s="627">
        <v>7774</v>
      </c>
      <c r="E22" s="628">
        <f t="shared" si="9"/>
        <v>8254</v>
      </c>
      <c r="F22" s="628"/>
      <c r="G22" s="627">
        <v>46</v>
      </c>
      <c r="H22" s="627">
        <v>1</v>
      </c>
      <c r="I22" s="627">
        <v>1</v>
      </c>
      <c r="J22" s="628">
        <f t="shared" si="10"/>
        <v>48</v>
      </c>
      <c r="K22" s="627"/>
      <c r="L22" s="527">
        <v>0</v>
      </c>
      <c r="M22" s="627"/>
      <c r="N22" s="628">
        <f t="shared" si="11"/>
        <v>8302</v>
      </c>
      <c r="O22" s="626"/>
      <c r="P22" s="768">
        <f t="shared" si="12"/>
        <v>1.1869436201780417</v>
      </c>
      <c r="Q22" s="768">
        <f t="shared" si="13"/>
        <v>19.223541048466863</v>
      </c>
      <c r="R22" s="768">
        <f t="shared" si="14"/>
        <v>20.410484668644909</v>
      </c>
      <c r="S22" s="768"/>
      <c r="T22" s="768">
        <f t="shared" si="15"/>
        <v>0.11810316054327454</v>
      </c>
      <c r="U22" s="768">
        <f t="shared" si="16"/>
        <v>2.5674600118103159E-3</v>
      </c>
      <c r="V22" s="768">
        <f t="shared" si="17"/>
        <v>2.5674600118103159E-3</v>
      </c>
      <c r="W22" s="768">
        <f t="shared" si="18"/>
        <v>0.12323808056689517</v>
      </c>
      <c r="X22" s="768"/>
      <c r="Y22" s="768">
        <f t="shared" si="19"/>
        <v>0</v>
      </c>
      <c r="Z22" s="769"/>
      <c r="AA22" s="738">
        <f t="shared" si="20"/>
        <v>10.457368149239819</v>
      </c>
      <c r="AB22" s="185"/>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row>
    <row r="23" spans="1:90" x14ac:dyDescent="0.2">
      <c r="A23" s="16"/>
      <c r="B23" s="620" t="s">
        <v>413</v>
      </c>
      <c r="C23" s="621">
        <v>33</v>
      </c>
      <c r="D23" s="621">
        <v>1678</v>
      </c>
      <c r="E23" s="622">
        <f t="shared" si="9"/>
        <v>1711</v>
      </c>
      <c r="F23" s="622"/>
      <c r="G23" s="621">
        <v>3100</v>
      </c>
      <c r="H23" s="621">
        <v>1581</v>
      </c>
      <c r="I23" s="621">
        <v>280</v>
      </c>
      <c r="J23" s="622">
        <f t="shared" si="10"/>
        <v>4961</v>
      </c>
      <c r="K23" s="621"/>
      <c r="L23" s="521">
        <v>0</v>
      </c>
      <c r="M23" s="621"/>
      <c r="N23" s="622">
        <f t="shared" si="11"/>
        <v>6672</v>
      </c>
      <c r="O23" s="620"/>
      <c r="P23" s="764">
        <f t="shared" si="12"/>
        <v>8.1602373887240356E-2</v>
      </c>
      <c r="Q23" s="764">
        <f t="shared" si="13"/>
        <v>4.1493570722057367</v>
      </c>
      <c r="R23" s="764">
        <f t="shared" si="14"/>
        <v>4.2309594460929771</v>
      </c>
      <c r="S23" s="764"/>
      <c r="T23" s="764">
        <f t="shared" si="15"/>
        <v>7.9591260366119796</v>
      </c>
      <c r="U23" s="764">
        <f t="shared" si="16"/>
        <v>4.0591542786721098</v>
      </c>
      <c r="V23" s="764">
        <f t="shared" si="17"/>
        <v>0.71888880330688854</v>
      </c>
      <c r="W23" s="764">
        <f t="shared" si="18"/>
        <v>12.737169118590977</v>
      </c>
      <c r="X23" s="764"/>
      <c r="Y23" s="764">
        <f t="shared" si="19"/>
        <v>0</v>
      </c>
      <c r="Z23" s="765"/>
      <c r="AA23" s="744">
        <f t="shared" si="20"/>
        <v>8.4041869780448177</v>
      </c>
      <c r="AB23" s="185"/>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row>
    <row r="24" spans="1:90" x14ac:dyDescent="0.2">
      <c r="A24" s="16"/>
      <c r="B24" s="617" t="s">
        <v>414</v>
      </c>
      <c r="C24" s="618">
        <v>430</v>
      </c>
      <c r="D24" s="618">
        <v>4455</v>
      </c>
      <c r="E24" s="619">
        <f t="shared" si="9"/>
        <v>4885</v>
      </c>
      <c r="F24" s="619"/>
      <c r="G24" s="618">
        <v>67</v>
      </c>
      <c r="H24" s="618">
        <v>0</v>
      </c>
      <c r="I24" s="618">
        <v>0</v>
      </c>
      <c r="J24" s="619">
        <f t="shared" si="10"/>
        <v>67</v>
      </c>
      <c r="K24" s="618"/>
      <c r="L24" s="518">
        <v>0</v>
      </c>
      <c r="M24" s="618"/>
      <c r="N24" s="619">
        <f t="shared" si="11"/>
        <v>4952</v>
      </c>
      <c r="O24" s="617"/>
      <c r="P24" s="762">
        <f t="shared" si="12"/>
        <v>1.0633036597428289</v>
      </c>
      <c r="Q24" s="762">
        <f t="shared" si="13"/>
        <v>11.016320474777448</v>
      </c>
      <c r="R24" s="762">
        <f t="shared" si="14"/>
        <v>12.079624134520277</v>
      </c>
      <c r="S24" s="762"/>
      <c r="T24" s="762">
        <f t="shared" si="15"/>
        <v>0.17201982079129119</v>
      </c>
      <c r="U24" s="762">
        <f t="shared" si="16"/>
        <v>0</v>
      </c>
      <c r="V24" s="762">
        <f t="shared" si="17"/>
        <v>0</v>
      </c>
      <c r="W24" s="762">
        <f t="shared" si="18"/>
        <v>0.17201982079129119</v>
      </c>
      <c r="X24" s="762"/>
      <c r="Y24" s="762">
        <f t="shared" si="19"/>
        <v>0</v>
      </c>
      <c r="Z24" s="763"/>
      <c r="AA24" s="747">
        <f t="shared" si="20"/>
        <v>6.2376399753114411</v>
      </c>
      <c r="AB24" s="185"/>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row>
    <row r="25" spans="1:90" x14ac:dyDescent="0.2">
      <c r="A25" s="16"/>
      <c r="B25" s="629" t="s">
        <v>415</v>
      </c>
      <c r="C25" s="630">
        <v>188</v>
      </c>
      <c r="D25" s="630">
        <v>1743</v>
      </c>
      <c r="E25" s="631">
        <f t="shared" si="9"/>
        <v>1931</v>
      </c>
      <c r="F25" s="631"/>
      <c r="G25" s="630">
        <v>1141</v>
      </c>
      <c r="H25" s="630">
        <v>456</v>
      </c>
      <c r="I25" s="630">
        <v>255</v>
      </c>
      <c r="J25" s="631">
        <f t="shared" si="10"/>
        <v>1852</v>
      </c>
      <c r="K25" s="630"/>
      <c r="L25" s="530">
        <v>0</v>
      </c>
      <c r="M25" s="630"/>
      <c r="N25" s="631">
        <f t="shared" si="11"/>
        <v>3783</v>
      </c>
      <c r="O25" s="629"/>
      <c r="P25" s="770">
        <f t="shared" si="12"/>
        <v>0.46488625123639959</v>
      </c>
      <c r="Q25" s="770">
        <f t="shared" si="13"/>
        <v>4.310089020771513</v>
      </c>
      <c r="R25" s="770">
        <f t="shared" si="14"/>
        <v>4.7749752720079126</v>
      </c>
      <c r="S25" s="770"/>
      <c r="T25" s="770">
        <f t="shared" si="15"/>
        <v>2.9294718734755705</v>
      </c>
      <c r="U25" s="770">
        <f t="shared" si="16"/>
        <v>1.170761765385504</v>
      </c>
      <c r="V25" s="770">
        <f t="shared" si="17"/>
        <v>0.65470230301163057</v>
      </c>
      <c r="W25" s="770">
        <f t="shared" si="18"/>
        <v>4.7549359418727049</v>
      </c>
      <c r="X25" s="770"/>
      <c r="Y25" s="770">
        <f t="shared" si="19"/>
        <v>0</v>
      </c>
      <c r="Z25" s="771"/>
      <c r="AA25" s="735">
        <f t="shared" si="20"/>
        <v>4.7651437856630015</v>
      </c>
      <c r="AB25" s="185"/>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row>
    <row r="26" spans="1:90" x14ac:dyDescent="0.2">
      <c r="A26" s="16"/>
      <c r="B26" s="620" t="s">
        <v>416</v>
      </c>
      <c r="C26" s="621">
        <v>5</v>
      </c>
      <c r="D26" s="621">
        <v>372</v>
      </c>
      <c r="E26" s="622">
        <f t="shared" si="9"/>
        <v>377</v>
      </c>
      <c r="F26" s="622"/>
      <c r="G26" s="621">
        <v>1435</v>
      </c>
      <c r="H26" s="621">
        <v>712</v>
      </c>
      <c r="I26" s="621">
        <v>142</v>
      </c>
      <c r="J26" s="622">
        <f t="shared" si="10"/>
        <v>2289</v>
      </c>
      <c r="K26" s="621"/>
      <c r="L26" s="521">
        <v>0</v>
      </c>
      <c r="M26" s="621"/>
      <c r="N26" s="622">
        <f t="shared" si="11"/>
        <v>2666</v>
      </c>
      <c r="O26" s="620"/>
      <c r="P26" s="764">
        <f t="shared" si="12"/>
        <v>1.2363996043521265E-2</v>
      </c>
      <c r="Q26" s="764">
        <f t="shared" si="13"/>
        <v>0.91988130563798232</v>
      </c>
      <c r="R26" s="764">
        <f t="shared" si="14"/>
        <v>0.93224530168150355</v>
      </c>
      <c r="S26" s="764"/>
      <c r="T26" s="764">
        <f t="shared" si="15"/>
        <v>3.6843051169478036</v>
      </c>
      <c r="U26" s="764">
        <f t="shared" si="16"/>
        <v>1.8280315284089452</v>
      </c>
      <c r="V26" s="764">
        <f t="shared" si="17"/>
        <v>0.36457932167706486</v>
      </c>
      <c r="W26" s="764">
        <f t="shared" si="18"/>
        <v>5.8769159670338134</v>
      </c>
      <c r="X26" s="764"/>
      <c r="Y26" s="764">
        <f t="shared" si="19"/>
        <v>0</v>
      </c>
      <c r="Z26" s="765"/>
      <c r="AA26" s="744">
        <f t="shared" si="20"/>
        <v>3.3581478542367331</v>
      </c>
      <c r="AB26" s="185"/>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row>
    <row r="27" spans="1:90" x14ac:dyDescent="0.2">
      <c r="A27" s="16"/>
      <c r="B27" s="620" t="s">
        <v>417</v>
      </c>
      <c r="C27" s="621">
        <v>0</v>
      </c>
      <c r="D27" s="621">
        <v>3</v>
      </c>
      <c r="E27" s="622">
        <f t="shared" si="9"/>
        <v>3</v>
      </c>
      <c r="F27" s="622"/>
      <c r="G27" s="621">
        <v>4</v>
      </c>
      <c r="H27" s="621">
        <v>66</v>
      </c>
      <c r="I27" s="621">
        <v>2085</v>
      </c>
      <c r="J27" s="622">
        <f t="shared" si="10"/>
        <v>2155</v>
      </c>
      <c r="K27" s="621"/>
      <c r="L27" s="521">
        <v>0</v>
      </c>
      <c r="M27" s="621"/>
      <c r="N27" s="622">
        <f t="shared" si="11"/>
        <v>2158</v>
      </c>
      <c r="O27" s="620"/>
      <c r="P27" s="764">
        <f t="shared" si="12"/>
        <v>0</v>
      </c>
      <c r="Q27" s="764">
        <f t="shared" si="13"/>
        <v>7.418397626112759E-3</v>
      </c>
      <c r="R27" s="764">
        <f t="shared" si="14"/>
        <v>7.418397626112759E-3</v>
      </c>
      <c r="S27" s="764"/>
      <c r="T27" s="764">
        <f t="shared" si="15"/>
        <v>1.0269840047241264E-2</v>
      </c>
      <c r="U27" s="764">
        <f t="shared" si="16"/>
        <v>0.16945236077948087</v>
      </c>
      <c r="V27" s="764">
        <f t="shared" si="17"/>
        <v>5.3531541246245089</v>
      </c>
      <c r="W27" s="764">
        <f t="shared" si="18"/>
        <v>5.5328763254512312</v>
      </c>
      <c r="X27" s="764"/>
      <c r="Y27" s="764">
        <f t="shared" si="19"/>
        <v>0</v>
      </c>
      <c r="Z27" s="765"/>
      <c r="AA27" s="744">
        <f t="shared" si="20"/>
        <v>2.7182607162201311</v>
      </c>
      <c r="AB27" s="185"/>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row>
    <row r="28" spans="1:90" x14ac:dyDescent="0.2">
      <c r="A28" s="16"/>
      <c r="B28" s="632" t="s">
        <v>418</v>
      </c>
      <c r="C28" s="633">
        <v>11</v>
      </c>
      <c r="D28" s="633">
        <v>1846</v>
      </c>
      <c r="E28" s="634">
        <f t="shared" si="9"/>
        <v>1857</v>
      </c>
      <c r="F28" s="634"/>
      <c r="G28" s="633">
        <v>22</v>
      </c>
      <c r="H28" s="633">
        <v>6</v>
      </c>
      <c r="I28" s="633">
        <v>0</v>
      </c>
      <c r="J28" s="634">
        <f t="shared" si="10"/>
        <v>28</v>
      </c>
      <c r="K28" s="633"/>
      <c r="L28" s="533">
        <v>0</v>
      </c>
      <c r="M28" s="633"/>
      <c r="N28" s="634">
        <f t="shared" si="11"/>
        <v>1885</v>
      </c>
      <c r="O28" s="632"/>
      <c r="P28" s="772">
        <f t="shared" si="12"/>
        <v>2.7200791295746787E-2</v>
      </c>
      <c r="Q28" s="772">
        <f t="shared" si="13"/>
        <v>4.5647873392680509</v>
      </c>
      <c r="R28" s="772">
        <f t="shared" si="14"/>
        <v>4.5919881305637986</v>
      </c>
      <c r="S28" s="772"/>
      <c r="T28" s="772">
        <f t="shared" si="15"/>
        <v>5.648412025982695E-2</v>
      </c>
      <c r="U28" s="772">
        <f t="shared" si="16"/>
        <v>1.5404760070861896E-2</v>
      </c>
      <c r="V28" s="772">
        <f t="shared" si="17"/>
        <v>0</v>
      </c>
      <c r="W28" s="772">
        <f t="shared" si="18"/>
        <v>7.188888033068884E-2</v>
      </c>
      <c r="X28" s="772"/>
      <c r="Y28" s="772">
        <f t="shared" si="19"/>
        <v>0</v>
      </c>
      <c r="Z28" s="773"/>
      <c r="AA28" s="732">
        <f t="shared" si="20"/>
        <v>2.3743843605537291</v>
      </c>
      <c r="AB28" s="185"/>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row>
    <row r="29" spans="1:90" x14ac:dyDescent="0.2">
      <c r="A29" s="16"/>
      <c r="B29" s="635" t="s">
        <v>419</v>
      </c>
      <c r="C29" s="636">
        <v>15</v>
      </c>
      <c r="D29" s="636">
        <v>1273</v>
      </c>
      <c r="E29" s="637">
        <f t="shared" si="9"/>
        <v>1288</v>
      </c>
      <c r="F29" s="637"/>
      <c r="G29" s="636">
        <v>319</v>
      </c>
      <c r="H29" s="636">
        <v>161</v>
      </c>
      <c r="I29" s="636">
        <v>30</v>
      </c>
      <c r="J29" s="637">
        <f t="shared" si="10"/>
        <v>510</v>
      </c>
      <c r="K29" s="636"/>
      <c r="L29" s="536">
        <v>0</v>
      </c>
      <c r="M29" s="636"/>
      <c r="N29" s="637">
        <f t="shared" si="11"/>
        <v>1798</v>
      </c>
      <c r="O29" s="635"/>
      <c r="P29" s="774">
        <f t="shared" si="12"/>
        <v>3.7091988130563802E-2</v>
      </c>
      <c r="Q29" s="774">
        <f t="shared" si="13"/>
        <v>3.147873392680514</v>
      </c>
      <c r="R29" s="774">
        <f t="shared" si="14"/>
        <v>3.1849653808110778</v>
      </c>
      <c r="S29" s="774"/>
      <c r="T29" s="774">
        <f t="shared" si="15"/>
        <v>0.81901974376749087</v>
      </c>
      <c r="U29" s="774">
        <f t="shared" si="16"/>
        <v>0.41336106190146088</v>
      </c>
      <c r="V29" s="774">
        <f t="shared" si="17"/>
        <v>7.7023800354309474E-2</v>
      </c>
      <c r="W29" s="774">
        <f t="shared" si="18"/>
        <v>1.3094046060232611</v>
      </c>
      <c r="X29" s="774"/>
      <c r="Y29" s="774">
        <f t="shared" si="19"/>
        <v>0</v>
      </c>
      <c r="Z29" s="775"/>
      <c r="AA29" s="754">
        <f t="shared" si="20"/>
        <v>2.2647973900666338</v>
      </c>
      <c r="AB29" s="185"/>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row>
    <row r="30" spans="1:90" x14ac:dyDescent="0.2">
      <c r="A30" s="16"/>
      <c r="B30" s="623" t="s">
        <v>420</v>
      </c>
      <c r="C30" s="624">
        <v>39</v>
      </c>
      <c r="D30" s="624">
        <v>258</v>
      </c>
      <c r="E30" s="625">
        <f t="shared" si="9"/>
        <v>297</v>
      </c>
      <c r="F30" s="625"/>
      <c r="G30" s="624">
        <v>457</v>
      </c>
      <c r="H30" s="624">
        <v>365</v>
      </c>
      <c r="I30" s="624">
        <v>308</v>
      </c>
      <c r="J30" s="625">
        <f t="shared" si="10"/>
        <v>1130</v>
      </c>
      <c r="K30" s="624"/>
      <c r="L30" s="524">
        <v>0</v>
      </c>
      <c r="M30" s="624"/>
      <c r="N30" s="625">
        <f t="shared" si="11"/>
        <v>1427</v>
      </c>
      <c r="O30" s="623"/>
      <c r="P30" s="766">
        <f t="shared" si="12"/>
        <v>9.6439169139465875E-2</v>
      </c>
      <c r="Q30" s="766">
        <f t="shared" si="13"/>
        <v>0.63798219584569738</v>
      </c>
      <c r="R30" s="766">
        <f t="shared" si="14"/>
        <v>0.73442136498516319</v>
      </c>
      <c r="S30" s="766"/>
      <c r="T30" s="766">
        <f t="shared" si="15"/>
        <v>1.1733292253973144</v>
      </c>
      <c r="U30" s="766">
        <f t="shared" si="16"/>
        <v>0.93712290431076528</v>
      </c>
      <c r="V30" s="766">
        <f t="shared" si="17"/>
        <v>0.79077768363757739</v>
      </c>
      <c r="W30" s="766">
        <f t="shared" si="18"/>
        <v>2.9012298133456573</v>
      </c>
      <c r="X30" s="766"/>
      <c r="Y30" s="766">
        <f t="shared" si="19"/>
        <v>0</v>
      </c>
      <c r="Z30" s="767"/>
      <c r="AA30" s="741">
        <f t="shared" si="20"/>
        <v>1.7974782400584464</v>
      </c>
      <c r="AB30" s="185"/>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row>
    <row r="31" spans="1:90" x14ac:dyDescent="0.2">
      <c r="A31" s="16"/>
      <c r="B31" s="632" t="s">
        <v>421</v>
      </c>
      <c r="C31" s="633">
        <v>5</v>
      </c>
      <c r="D31" s="633">
        <v>1319</v>
      </c>
      <c r="E31" s="634">
        <f t="shared" si="9"/>
        <v>1324</v>
      </c>
      <c r="F31" s="634"/>
      <c r="G31" s="633">
        <v>43</v>
      </c>
      <c r="H31" s="633">
        <v>3</v>
      </c>
      <c r="I31" s="633">
        <v>0</v>
      </c>
      <c r="J31" s="634">
        <f t="shared" si="10"/>
        <v>46</v>
      </c>
      <c r="K31" s="633"/>
      <c r="L31" s="533">
        <v>0</v>
      </c>
      <c r="M31" s="633"/>
      <c r="N31" s="634">
        <f t="shared" si="11"/>
        <v>1370</v>
      </c>
      <c r="O31" s="632"/>
      <c r="P31" s="772">
        <f t="shared" si="12"/>
        <v>1.2363996043521265E-2</v>
      </c>
      <c r="Q31" s="772">
        <f t="shared" si="13"/>
        <v>3.26162215628091</v>
      </c>
      <c r="R31" s="772">
        <f t="shared" si="14"/>
        <v>3.2739861523244311</v>
      </c>
      <c r="S31" s="772"/>
      <c r="T31" s="772">
        <f t="shared" si="15"/>
        <v>0.11040078050784359</v>
      </c>
      <c r="U31" s="772">
        <f t="shared" si="16"/>
        <v>7.7023800354309481E-3</v>
      </c>
      <c r="V31" s="772">
        <f t="shared" si="17"/>
        <v>0</v>
      </c>
      <c r="W31" s="772">
        <f t="shared" si="18"/>
        <v>0.11810316054327454</v>
      </c>
      <c r="X31" s="772"/>
      <c r="Y31" s="772">
        <f t="shared" si="19"/>
        <v>0</v>
      </c>
      <c r="Z31" s="773"/>
      <c r="AA31" s="732">
        <f t="shared" si="20"/>
        <v>1.7256798800841424</v>
      </c>
      <c r="AB31" s="185"/>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row>
    <row r="32" spans="1:90" x14ac:dyDescent="0.2">
      <c r="A32" s="16"/>
      <c r="B32" s="632" t="s">
        <v>422</v>
      </c>
      <c r="C32" s="633">
        <v>58</v>
      </c>
      <c r="D32" s="633">
        <v>408</v>
      </c>
      <c r="E32" s="634">
        <f t="shared" si="9"/>
        <v>466</v>
      </c>
      <c r="F32" s="634"/>
      <c r="G32" s="633">
        <v>376</v>
      </c>
      <c r="H32" s="633">
        <v>143</v>
      </c>
      <c r="I32" s="633">
        <v>20</v>
      </c>
      <c r="J32" s="634">
        <f t="shared" si="10"/>
        <v>539</v>
      </c>
      <c r="K32" s="633"/>
      <c r="L32" s="533">
        <v>0</v>
      </c>
      <c r="M32" s="633"/>
      <c r="N32" s="634">
        <f t="shared" si="11"/>
        <v>1005</v>
      </c>
      <c r="O32" s="632"/>
      <c r="P32" s="772">
        <f t="shared" si="12"/>
        <v>0.14342235410484669</v>
      </c>
      <c r="Q32" s="772">
        <f t="shared" si="13"/>
        <v>1.0089020771513353</v>
      </c>
      <c r="R32" s="772">
        <f t="shared" si="14"/>
        <v>1.152324431256182</v>
      </c>
      <c r="S32" s="772"/>
      <c r="T32" s="772">
        <f t="shared" si="15"/>
        <v>0.96536496444067887</v>
      </c>
      <c r="U32" s="772">
        <f t="shared" si="16"/>
        <v>0.36714678168887516</v>
      </c>
      <c r="V32" s="772">
        <f t="shared" si="17"/>
        <v>5.1349200236206316E-2</v>
      </c>
      <c r="W32" s="772">
        <f t="shared" si="18"/>
        <v>1.3838609463657603</v>
      </c>
      <c r="X32" s="772"/>
      <c r="Y32" s="772">
        <f t="shared" si="19"/>
        <v>0</v>
      </c>
      <c r="Z32" s="773"/>
      <c r="AA32" s="732">
        <f t="shared" si="20"/>
        <v>1.2659184521785134</v>
      </c>
      <c r="AB32" s="185"/>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row>
    <row r="33" spans="1:90" x14ac:dyDescent="0.2">
      <c r="A33" s="16"/>
      <c r="B33" s="617" t="s">
        <v>423</v>
      </c>
      <c r="C33" s="618">
        <v>3</v>
      </c>
      <c r="D33" s="618">
        <v>88</v>
      </c>
      <c r="E33" s="619">
        <f t="shared" si="9"/>
        <v>91</v>
      </c>
      <c r="F33" s="619"/>
      <c r="G33" s="618">
        <v>472</v>
      </c>
      <c r="H33" s="618">
        <v>344</v>
      </c>
      <c r="I33" s="618">
        <v>69</v>
      </c>
      <c r="J33" s="619">
        <f t="shared" si="10"/>
        <v>885</v>
      </c>
      <c r="K33" s="618"/>
      <c r="L33" s="518">
        <v>0</v>
      </c>
      <c r="M33" s="618"/>
      <c r="N33" s="619">
        <f t="shared" si="11"/>
        <v>976</v>
      </c>
      <c r="O33" s="617"/>
      <c r="P33" s="762">
        <f t="shared" si="12"/>
        <v>7.418397626112759E-3</v>
      </c>
      <c r="Q33" s="762">
        <f t="shared" si="13"/>
        <v>0.21760633036597429</v>
      </c>
      <c r="R33" s="762">
        <f t="shared" si="14"/>
        <v>0.22502472799208703</v>
      </c>
      <c r="S33" s="762"/>
      <c r="T33" s="762">
        <f t="shared" si="15"/>
        <v>1.2118411255744692</v>
      </c>
      <c r="U33" s="762">
        <f t="shared" si="16"/>
        <v>0.88320624406274872</v>
      </c>
      <c r="V33" s="762">
        <f t="shared" si="17"/>
        <v>0.17715474081491181</v>
      </c>
      <c r="W33" s="762">
        <f t="shared" si="18"/>
        <v>2.2722021104521297</v>
      </c>
      <c r="X33" s="762"/>
      <c r="Y33" s="762">
        <f t="shared" si="19"/>
        <v>0</v>
      </c>
      <c r="Z33" s="763"/>
      <c r="AA33" s="747">
        <f t="shared" si="20"/>
        <v>1.2293894620161483</v>
      </c>
      <c r="AB33" s="185"/>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row>
    <row r="34" spans="1:90" x14ac:dyDescent="0.2">
      <c r="A34" s="16"/>
      <c r="B34" s="635" t="s">
        <v>424</v>
      </c>
      <c r="C34" s="636">
        <v>3</v>
      </c>
      <c r="D34" s="636">
        <v>85</v>
      </c>
      <c r="E34" s="637">
        <f t="shared" si="9"/>
        <v>88</v>
      </c>
      <c r="F34" s="637"/>
      <c r="G34" s="636">
        <v>424</v>
      </c>
      <c r="H34" s="636">
        <v>286</v>
      </c>
      <c r="I34" s="636">
        <v>38</v>
      </c>
      <c r="J34" s="637">
        <f t="shared" si="10"/>
        <v>748</v>
      </c>
      <c r="K34" s="636"/>
      <c r="L34" s="536">
        <v>0</v>
      </c>
      <c r="M34" s="636"/>
      <c r="N34" s="637">
        <f t="shared" si="11"/>
        <v>836</v>
      </c>
      <c r="O34" s="635"/>
      <c r="P34" s="774">
        <f t="shared" si="12"/>
        <v>7.418397626112759E-3</v>
      </c>
      <c r="Q34" s="774">
        <f t="shared" si="13"/>
        <v>0.21018793273986153</v>
      </c>
      <c r="R34" s="774">
        <f t="shared" si="14"/>
        <v>0.21760633036597429</v>
      </c>
      <c r="S34" s="774"/>
      <c r="T34" s="774">
        <f t="shared" si="15"/>
        <v>1.0886030450075741</v>
      </c>
      <c r="U34" s="774">
        <f t="shared" si="16"/>
        <v>0.73429356337775031</v>
      </c>
      <c r="V34" s="774">
        <f t="shared" si="17"/>
        <v>9.7563480448792012E-2</v>
      </c>
      <c r="W34" s="774">
        <f t="shared" si="18"/>
        <v>1.9204600888341163</v>
      </c>
      <c r="X34" s="774"/>
      <c r="Y34" s="774">
        <f t="shared" si="19"/>
        <v>0</v>
      </c>
      <c r="Z34" s="775"/>
      <c r="AA34" s="754">
        <f t="shared" si="20"/>
        <v>1.053042612956455</v>
      </c>
      <c r="AB34" s="185"/>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row>
    <row r="35" spans="1:90" x14ac:dyDescent="0.2">
      <c r="A35" s="16"/>
      <c r="B35" s="626" t="s">
        <v>425</v>
      </c>
      <c r="C35" s="627">
        <v>2</v>
      </c>
      <c r="D35" s="627">
        <v>773</v>
      </c>
      <c r="E35" s="628">
        <f t="shared" si="9"/>
        <v>775</v>
      </c>
      <c r="F35" s="628"/>
      <c r="G35" s="627">
        <v>37</v>
      </c>
      <c r="H35" s="627">
        <v>8</v>
      </c>
      <c r="I35" s="627">
        <v>0</v>
      </c>
      <c r="J35" s="628">
        <f t="shared" si="10"/>
        <v>45</v>
      </c>
      <c r="K35" s="627"/>
      <c r="L35" s="527">
        <v>0</v>
      </c>
      <c r="M35" s="627"/>
      <c r="N35" s="628">
        <f t="shared" si="11"/>
        <v>820</v>
      </c>
      <c r="O35" s="626"/>
      <c r="P35" s="768">
        <f t="shared" si="12"/>
        <v>4.945598417408506E-3</v>
      </c>
      <c r="Q35" s="768">
        <f t="shared" si="13"/>
        <v>1.9114737883283877</v>
      </c>
      <c r="R35" s="768">
        <f t="shared" si="14"/>
        <v>1.9164193867457961</v>
      </c>
      <c r="S35" s="768"/>
      <c r="T35" s="768">
        <f t="shared" si="15"/>
        <v>9.4996020436981701E-2</v>
      </c>
      <c r="U35" s="768">
        <f t="shared" si="16"/>
        <v>2.0539680094482527E-2</v>
      </c>
      <c r="V35" s="768">
        <f t="shared" si="17"/>
        <v>0</v>
      </c>
      <c r="W35" s="768">
        <f t="shared" si="18"/>
        <v>0.11553570053146422</v>
      </c>
      <c r="X35" s="768"/>
      <c r="Y35" s="768">
        <f t="shared" si="19"/>
        <v>0</v>
      </c>
      <c r="Z35" s="769"/>
      <c r="AA35" s="738">
        <f t="shared" si="20"/>
        <v>1.0328886873496328</v>
      </c>
      <c r="AB35" s="185"/>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row>
    <row r="36" spans="1:90" x14ac:dyDescent="0.2">
      <c r="A36" s="16"/>
      <c r="B36" s="617" t="s">
        <v>426</v>
      </c>
      <c r="C36" s="618">
        <v>2</v>
      </c>
      <c r="D36" s="618">
        <v>27</v>
      </c>
      <c r="E36" s="619">
        <f t="shared" si="9"/>
        <v>29</v>
      </c>
      <c r="F36" s="619"/>
      <c r="G36" s="618">
        <v>425</v>
      </c>
      <c r="H36" s="618">
        <v>302</v>
      </c>
      <c r="I36" s="618">
        <v>31</v>
      </c>
      <c r="J36" s="619">
        <f t="shared" si="10"/>
        <v>758</v>
      </c>
      <c r="K36" s="618"/>
      <c r="L36" s="518">
        <v>0</v>
      </c>
      <c r="M36" s="618"/>
      <c r="N36" s="619">
        <f t="shared" si="11"/>
        <v>787</v>
      </c>
      <c r="O36" s="617"/>
      <c r="P36" s="762">
        <f t="shared" si="12"/>
        <v>4.945598417408506E-3</v>
      </c>
      <c r="Q36" s="762">
        <f t="shared" si="13"/>
        <v>6.6765578635014838E-2</v>
      </c>
      <c r="R36" s="762">
        <f t="shared" si="14"/>
        <v>7.1711177052423344E-2</v>
      </c>
      <c r="S36" s="762"/>
      <c r="T36" s="762">
        <f t="shared" si="15"/>
        <v>1.0911705050193843</v>
      </c>
      <c r="U36" s="762">
        <f t="shared" si="16"/>
        <v>0.77537292356671539</v>
      </c>
      <c r="V36" s="762">
        <f t="shared" si="17"/>
        <v>7.9591260366119798E-2</v>
      </c>
      <c r="W36" s="762">
        <f t="shared" si="18"/>
        <v>1.9461346889522195</v>
      </c>
      <c r="X36" s="762"/>
      <c r="Y36" s="762">
        <f t="shared" si="19"/>
        <v>0</v>
      </c>
      <c r="Z36" s="763"/>
      <c r="AA36" s="747">
        <f t="shared" si="20"/>
        <v>0.9913212157855622</v>
      </c>
      <c r="AB36" s="185"/>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row>
    <row r="37" spans="1:90" x14ac:dyDescent="0.2">
      <c r="A37" s="16"/>
      <c r="B37" s="638" t="s">
        <v>427</v>
      </c>
      <c r="C37" s="639">
        <v>11</v>
      </c>
      <c r="D37" s="639">
        <v>374</v>
      </c>
      <c r="E37" s="640">
        <f t="shared" si="9"/>
        <v>385</v>
      </c>
      <c r="F37" s="640"/>
      <c r="G37" s="639">
        <v>157</v>
      </c>
      <c r="H37" s="639">
        <v>66</v>
      </c>
      <c r="I37" s="639">
        <v>8</v>
      </c>
      <c r="J37" s="640">
        <f t="shared" si="10"/>
        <v>231</v>
      </c>
      <c r="K37" s="639"/>
      <c r="L37" s="539">
        <v>0</v>
      </c>
      <c r="M37" s="639"/>
      <c r="N37" s="640">
        <f t="shared" si="11"/>
        <v>616</v>
      </c>
      <c r="O37" s="638"/>
      <c r="P37" s="776">
        <f t="shared" si="12"/>
        <v>2.7200791295746787E-2</v>
      </c>
      <c r="Q37" s="776">
        <f t="shared" si="13"/>
        <v>0.9248269040553907</v>
      </c>
      <c r="R37" s="776">
        <f t="shared" si="14"/>
        <v>0.95202769535113752</v>
      </c>
      <c r="S37" s="776"/>
      <c r="T37" s="776">
        <f t="shared" si="15"/>
        <v>0.40309122185421958</v>
      </c>
      <c r="U37" s="776">
        <f t="shared" si="16"/>
        <v>0.16945236077948087</v>
      </c>
      <c r="V37" s="776">
        <f t="shared" si="17"/>
        <v>2.0539680094482527E-2</v>
      </c>
      <c r="W37" s="776">
        <f t="shared" si="18"/>
        <v>0.59308326272818301</v>
      </c>
      <c r="X37" s="776"/>
      <c r="Y37" s="776">
        <f t="shared" si="19"/>
        <v>0</v>
      </c>
      <c r="Z37" s="777"/>
      <c r="AA37" s="757">
        <f t="shared" si="20"/>
        <v>0.77592613586265102</v>
      </c>
      <c r="AB37" s="185"/>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row>
    <row r="38" spans="1:90" x14ac:dyDescent="0.2">
      <c r="A38" s="16"/>
      <c r="B38" s="629" t="s">
        <v>428</v>
      </c>
      <c r="C38" s="630">
        <v>15</v>
      </c>
      <c r="D38" s="630">
        <v>37</v>
      </c>
      <c r="E38" s="631">
        <f t="shared" si="9"/>
        <v>52</v>
      </c>
      <c r="F38" s="631"/>
      <c r="G38" s="630">
        <v>108</v>
      </c>
      <c r="H38" s="630">
        <v>123</v>
      </c>
      <c r="I38" s="630">
        <v>304</v>
      </c>
      <c r="J38" s="631">
        <f t="shared" si="10"/>
        <v>535</v>
      </c>
      <c r="K38" s="630"/>
      <c r="L38" s="530">
        <v>0</v>
      </c>
      <c r="M38" s="630"/>
      <c r="N38" s="631">
        <f t="shared" si="11"/>
        <v>587</v>
      </c>
      <c r="O38" s="629"/>
      <c r="P38" s="770">
        <f t="shared" si="12"/>
        <v>3.7091988130563802E-2</v>
      </c>
      <c r="Q38" s="770">
        <f t="shared" si="13"/>
        <v>9.1493570722057369E-2</v>
      </c>
      <c r="R38" s="770">
        <f t="shared" si="14"/>
        <v>0.12858555885262118</v>
      </c>
      <c r="S38" s="770"/>
      <c r="T38" s="770">
        <f t="shared" si="15"/>
        <v>0.27728568127551412</v>
      </c>
      <c r="U38" s="770">
        <f t="shared" si="16"/>
        <v>0.31579758145266884</v>
      </c>
      <c r="V38" s="770">
        <f t="shared" si="17"/>
        <v>0.78050784359033609</v>
      </c>
      <c r="W38" s="770">
        <f t="shared" si="18"/>
        <v>1.3735911063185191</v>
      </c>
      <c r="X38" s="770"/>
      <c r="Y38" s="770">
        <f t="shared" si="19"/>
        <v>0</v>
      </c>
      <c r="Z38" s="771"/>
      <c r="AA38" s="735">
        <f t="shared" si="20"/>
        <v>0.73939714570028592</v>
      </c>
      <c r="AB38" s="185"/>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row>
    <row r="39" spans="1:90" x14ac:dyDescent="0.2">
      <c r="A39" s="16"/>
      <c r="B39" s="629" t="s">
        <v>429</v>
      </c>
      <c r="C39" s="630">
        <v>78</v>
      </c>
      <c r="D39" s="630">
        <v>123</v>
      </c>
      <c r="E39" s="631">
        <f t="shared" si="9"/>
        <v>201</v>
      </c>
      <c r="F39" s="631"/>
      <c r="G39" s="630">
        <v>84</v>
      </c>
      <c r="H39" s="630">
        <v>70</v>
      </c>
      <c r="I39" s="630">
        <v>175</v>
      </c>
      <c r="J39" s="631">
        <f t="shared" si="10"/>
        <v>329</v>
      </c>
      <c r="K39" s="630"/>
      <c r="L39" s="530">
        <v>0</v>
      </c>
      <c r="M39" s="630"/>
      <c r="N39" s="631">
        <f t="shared" si="11"/>
        <v>530</v>
      </c>
      <c r="O39" s="629"/>
      <c r="P39" s="770">
        <f t="shared" si="12"/>
        <v>0.19287833827893175</v>
      </c>
      <c r="Q39" s="770">
        <f t="shared" si="13"/>
        <v>0.3041543026706231</v>
      </c>
      <c r="R39" s="770">
        <f t="shared" si="14"/>
        <v>0.4970326409495549</v>
      </c>
      <c r="S39" s="770"/>
      <c r="T39" s="770">
        <f t="shared" si="15"/>
        <v>0.21566664099206653</v>
      </c>
      <c r="U39" s="770">
        <f t="shared" si="16"/>
        <v>0.17972220082672213</v>
      </c>
      <c r="V39" s="770">
        <f t="shared" si="17"/>
        <v>0.44930550206680531</v>
      </c>
      <c r="W39" s="770">
        <f t="shared" si="18"/>
        <v>0.84469434388559395</v>
      </c>
      <c r="X39" s="770"/>
      <c r="Y39" s="770">
        <f t="shared" si="19"/>
        <v>0</v>
      </c>
      <c r="Z39" s="771"/>
      <c r="AA39" s="735">
        <f t="shared" si="20"/>
        <v>0.66759878572598219</v>
      </c>
      <c r="AB39" s="185"/>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row>
    <row r="40" spans="1:90" x14ac:dyDescent="0.2">
      <c r="A40" s="16"/>
      <c r="B40" s="626" t="s">
        <v>430</v>
      </c>
      <c r="C40" s="627">
        <v>4</v>
      </c>
      <c r="D40" s="627">
        <v>280</v>
      </c>
      <c r="E40" s="628">
        <f t="shared" si="9"/>
        <v>284</v>
      </c>
      <c r="F40" s="628"/>
      <c r="G40" s="627">
        <v>10</v>
      </c>
      <c r="H40" s="627">
        <v>3</v>
      </c>
      <c r="I40" s="627">
        <v>1</v>
      </c>
      <c r="J40" s="628">
        <f t="shared" si="10"/>
        <v>14</v>
      </c>
      <c r="K40" s="627"/>
      <c r="L40" s="527">
        <v>0</v>
      </c>
      <c r="M40" s="627"/>
      <c r="N40" s="628">
        <f t="shared" si="11"/>
        <v>298</v>
      </c>
      <c r="O40" s="626"/>
      <c r="P40" s="768">
        <f t="shared" si="12"/>
        <v>9.8911968348170121E-3</v>
      </c>
      <c r="Q40" s="768">
        <f t="shared" si="13"/>
        <v>0.6923837784371909</v>
      </c>
      <c r="R40" s="768">
        <f t="shared" si="14"/>
        <v>0.70227497527200788</v>
      </c>
      <c r="S40" s="768"/>
      <c r="T40" s="768">
        <f t="shared" si="15"/>
        <v>2.5674600118103158E-2</v>
      </c>
      <c r="U40" s="768">
        <f t="shared" si="16"/>
        <v>7.7023800354309481E-3</v>
      </c>
      <c r="V40" s="768">
        <f t="shared" si="17"/>
        <v>2.5674600118103159E-3</v>
      </c>
      <c r="W40" s="768">
        <f t="shared" si="18"/>
        <v>3.594444016534442E-2</v>
      </c>
      <c r="X40" s="768"/>
      <c r="Y40" s="768">
        <f t="shared" si="19"/>
        <v>0</v>
      </c>
      <c r="Z40" s="769"/>
      <c r="AA40" s="738">
        <f t="shared" si="20"/>
        <v>0.37536686442706169</v>
      </c>
      <c r="AB40" s="185"/>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row>
    <row r="41" spans="1:90" x14ac:dyDescent="0.2">
      <c r="A41" s="16"/>
      <c r="B41" s="626" t="s">
        <v>431</v>
      </c>
      <c r="C41" s="627">
        <v>6</v>
      </c>
      <c r="D41" s="627">
        <v>140</v>
      </c>
      <c r="E41" s="628">
        <f t="shared" si="9"/>
        <v>146</v>
      </c>
      <c r="F41" s="628"/>
      <c r="G41" s="627">
        <v>33</v>
      </c>
      <c r="H41" s="627">
        <v>3</v>
      </c>
      <c r="I41" s="627">
        <v>1</v>
      </c>
      <c r="J41" s="628">
        <f t="shared" si="10"/>
        <v>37</v>
      </c>
      <c r="K41" s="627"/>
      <c r="L41" s="527">
        <v>0</v>
      </c>
      <c r="M41" s="627"/>
      <c r="N41" s="628">
        <f t="shared" si="11"/>
        <v>183</v>
      </c>
      <c r="O41" s="626"/>
      <c r="P41" s="768">
        <f t="shared" si="12"/>
        <v>1.4836795252225518E-2</v>
      </c>
      <c r="Q41" s="768">
        <f t="shared" si="13"/>
        <v>0.34619188921859545</v>
      </c>
      <c r="R41" s="768">
        <f t="shared" si="14"/>
        <v>0.36102868447082093</v>
      </c>
      <c r="S41" s="768"/>
      <c r="T41" s="768">
        <f t="shared" si="15"/>
        <v>8.4726180389740433E-2</v>
      </c>
      <c r="U41" s="768">
        <f t="shared" si="16"/>
        <v>7.7023800354309481E-3</v>
      </c>
      <c r="V41" s="768">
        <f t="shared" si="17"/>
        <v>2.5674600118103159E-3</v>
      </c>
      <c r="W41" s="768">
        <f t="shared" si="18"/>
        <v>9.4996020436981701E-2</v>
      </c>
      <c r="X41" s="768"/>
      <c r="Y41" s="768">
        <f t="shared" si="19"/>
        <v>0</v>
      </c>
      <c r="Z41" s="769"/>
      <c r="AA41" s="738">
        <f t="shared" si="20"/>
        <v>0.23051052412802783</v>
      </c>
      <c r="AB41" s="185"/>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row>
    <row r="42" spans="1:90" x14ac:dyDescent="0.2">
      <c r="A42" s="16"/>
      <c r="B42" s="623" t="s">
        <v>432</v>
      </c>
      <c r="C42" s="624">
        <v>1</v>
      </c>
      <c r="D42" s="624">
        <v>24</v>
      </c>
      <c r="E42" s="625">
        <f t="shared" si="9"/>
        <v>25</v>
      </c>
      <c r="F42" s="625"/>
      <c r="G42" s="624">
        <v>59</v>
      </c>
      <c r="H42" s="624">
        <v>39</v>
      </c>
      <c r="I42" s="624">
        <v>34</v>
      </c>
      <c r="J42" s="625">
        <f t="shared" si="10"/>
        <v>132</v>
      </c>
      <c r="K42" s="624"/>
      <c r="L42" s="524">
        <v>0</v>
      </c>
      <c r="M42" s="624"/>
      <c r="N42" s="625">
        <f t="shared" si="11"/>
        <v>157</v>
      </c>
      <c r="O42" s="623"/>
      <c r="P42" s="766">
        <f t="shared" si="12"/>
        <v>2.472799208704253E-3</v>
      </c>
      <c r="Q42" s="766">
        <f t="shared" si="13"/>
        <v>5.9347181008902072E-2</v>
      </c>
      <c r="R42" s="766">
        <f t="shared" si="14"/>
        <v>6.1819980217606325E-2</v>
      </c>
      <c r="S42" s="766"/>
      <c r="T42" s="766">
        <f t="shared" si="15"/>
        <v>0.15148014069680865</v>
      </c>
      <c r="U42" s="766">
        <f t="shared" si="16"/>
        <v>0.10013094046060234</v>
      </c>
      <c r="V42" s="766">
        <f t="shared" si="17"/>
        <v>8.7293640401550757E-2</v>
      </c>
      <c r="W42" s="766">
        <f t="shared" si="18"/>
        <v>0.33890472155896173</v>
      </c>
      <c r="X42" s="766"/>
      <c r="Y42" s="766">
        <f t="shared" si="19"/>
        <v>0</v>
      </c>
      <c r="Z42" s="767"/>
      <c r="AA42" s="741">
        <f t="shared" si="20"/>
        <v>0.1977603950169419</v>
      </c>
      <c r="AB42" s="185"/>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row>
    <row r="43" spans="1:90" x14ac:dyDescent="0.2">
      <c r="A43" s="16"/>
      <c r="B43" s="638" t="s">
        <v>433</v>
      </c>
      <c r="C43" s="639">
        <v>15</v>
      </c>
      <c r="D43" s="639">
        <v>78</v>
      </c>
      <c r="E43" s="640">
        <f t="shared" si="9"/>
        <v>93</v>
      </c>
      <c r="F43" s="640"/>
      <c r="G43" s="639">
        <v>42</v>
      </c>
      <c r="H43" s="639">
        <v>17</v>
      </c>
      <c r="I43" s="639">
        <v>4</v>
      </c>
      <c r="J43" s="640">
        <f t="shared" si="10"/>
        <v>63</v>
      </c>
      <c r="K43" s="639"/>
      <c r="L43" s="539">
        <v>0</v>
      </c>
      <c r="M43" s="639"/>
      <c r="N43" s="640">
        <f t="shared" si="11"/>
        <v>156</v>
      </c>
      <c r="O43" s="638"/>
      <c r="P43" s="776">
        <f t="shared" si="12"/>
        <v>3.7091988130563802E-2</v>
      </c>
      <c r="Q43" s="776">
        <f t="shared" si="13"/>
        <v>0.19287833827893175</v>
      </c>
      <c r="R43" s="776">
        <f t="shared" si="14"/>
        <v>0.22997032640949558</v>
      </c>
      <c r="S43" s="776"/>
      <c r="T43" s="776">
        <f t="shared" si="15"/>
        <v>0.10783332049603327</v>
      </c>
      <c r="U43" s="776">
        <f t="shared" si="16"/>
        <v>4.3646820200775378E-2</v>
      </c>
      <c r="V43" s="776">
        <f t="shared" si="17"/>
        <v>1.0269840047241264E-2</v>
      </c>
      <c r="W43" s="776">
        <f t="shared" si="18"/>
        <v>0.16174998074404992</v>
      </c>
      <c r="X43" s="776"/>
      <c r="Y43" s="776">
        <f t="shared" si="19"/>
        <v>0</v>
      </c>
      <c r="Z43" s="777"/>
      <c r="AA43" s="757">
        <f t="shared" si="20"/>
        <v>0.1965007746665155</v>
      </c>
      <c r="AB43" s="185"/>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row>
    <row r="44" spans="1:90" x14ac:dyDescent="0.2">
      <c r="A44" s="16"/>
      <c r="B44" s="626" t="s">
        <v>434</v>
      </c>
      <c r="C44" s="627">
        <v>2</v>
      </c>
      <c r="D44" s="627">
        <v>86</v>
      </c>
      <c r="E44" s="628">
        <f t="shared" si="9"/>
        <v>88</v>
      </c>
      <c r="F44" s="628"/>
      <c r="G44" s="627">
        <v>15</v>
      </c>
      <c r="H44" s="627">
        <v>2</v>
      </c>
      <c r="I44" s="627">
        <v>1</v>
      </c>
      <c r="J44" s="628">
        <f t="shared" si="10"/>
        <v>18</v>
      </c>
      <c r="K44" s="627"/>
      <c r="L44" s="527">
        <v>0</v>
      </c>
      <c r="M44" s="627"/>
      <c r="N44" s="628">
        <f t="shared" si="11"/>
        <v>106</v>
      </c>
      <c r="O44" s="626"/>
      <c r="P44" s="768">
        <f t="shared" si="12"/>
        <v>4.945598417408506E-3</v>
      </c>
      <c r="Q44" s="768">
        <f t="shared" si="13"/>
        <v>0.2126607319485658</v>
      </c>
      <c r="R44" s="768">
        <f t="shared" si="14"/>
        <v>0.21760633036597429</v>
      </c>
      <c r="S44" s="768"/>
      <c r="T44" s="768">
        <f t="shared" si="15"/>
        <v>3.8511900177154737E-2</v>
      </c>
      <c r="U44" s="768">
        <f t="shared" si="16"/>
        <v>5.1349200236206318E-3</v>
      </c>
      <c r="V44" s="768">
        <f t="shared" si="17"/>
        <v>2.5674600118103159E-3</v>
      </c>
      <c r="W44" s="768">
        <f t="shared" si="18"/>
        <v>4.6214280212585689E-2</v>
      </c>
      <c r="X44" s="768"/>
      <c r="Y44" s="768">
        <f t="shared" si="19"/>
        <v>0</v>
      </c>
      <c r="Z44" s="769"/>
      <c r="AA44" s="738">
        <f t="shared" si="20"/>
        <v>0.13351975714519643</v>
      </c>
      <c r="AB44" s="185"/>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row>
    <row r="45" spans="1:90" x14ac:dyDescent="0.2">
      <c r="A45" s="16"/>
      <c r="B45" s="632" t="s">
        <v>435</v>
      </c>
      <c r="C45" s="633">
        <v>25</v>
      </c>
      <c r="D45" s="633">
        <v>54</v>
      </c>
      <c r="E45" s="634">
        <f t="shared" si="9"/>
        <v>79</v>
      </c>
      <c r="F45" s="634"/>
      <c r="G45" s="633">
        <v>23</v>
      </c>
      <c r="H45" s="633">
        <v>3</v>
      </c>
      <c r="I45" s="633">
        <v>0</v>
      </c>
      <c r="J45" s="634">
        <f t="shared" si="10"/>
        <v>26</v>
      </c>
      <c r="K45" s="633"/>
      <c r="L45" s="533">
        <v>0</v>
      </c>
      <c r="M45" s="633"/>
      <c r="N45" s="634">
        <f t="shared" si="11"/>
        <v>105</v>
      </c>
      <c r="O45" s="632"/>
      <c r="P45" s="772">
        <f t="shared" si="12"/>
        <v>6.1819980217606325E-2</v>
      </c>
      <c r="Q45" s="772">
        <f t="shared" si="13"/>
        <v>0.13353115727002968</v>
      </c>
      <c r="R45" s="772">
        <f t="shared" si="14"/>
        <v>0.19535113748763602</v>
      </c>
      <c r="S45" s="772"/>
      <c r="T45" s="772">
        <f t="shared" si="15"/>
        <v>5.9051580271637268E-2</v>
      </c>
      <c r="U45" s="772">
        <f t="shared" si="16"/>
        <v>7.7023800354309481E-3</v>
      </c>
      <c r="V45" s="772">
        <f t="shared" si="17"/>
        <v>0</v>
      </c>
      <c r="W45" s="772">
        <f t="shared" si="18"/>
        <v>6.6753960307068219E-2</v>
      </c>
      <c r="X45" s="772"/>
      <c r="Y45" s="772">
        <f t="shared" si="19"/>
        <v>0</v>
      </c>
      <c r="Z45" s="773"/>
      <c r="AA45" s="732">
        <f t="shared" si="20"/>
        <v>0.13226013679477006</v>
      </c>
      <c r="AB45" s="185"/>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row>
    <row r="46" spans="1:90" x14ac:dyDescent="0.2">
      <c r="A46" s="16"/>
      <c r="B46" s="626" t="s">
        <v>436</v>
      </c>
      <c r="C46" s="627">
        <v>1</v>
      </c>
      <c r="D46" s="627">
        <v>56</v>
      </c>
      <c r="E46" s="628">
        <f t="shared" si="9"/>
        <v>57</v>
      </c>
      <c r="F46" s="628"/>
      <c r="G46" s="627">
        <v>7</v>
      </c>
      <c r="H46" s="627">
        <v>1</v>
      </c>
      <c r="I46" s="627">
        <v>1</v>
      </c>
      <c r="J46" s="628">
        <f t="shared" si="10"/>
        <v>9</v>
      </c>
      <c r="K46" s="627"/>
      <c r="L46" s="527">
        <v>0</v>
      </c>
      <c r="M46" s="627"/>
      <c r="N46" s="628">
        <f t="shared" si="11"/>
        <v>66</v>
      </c>
      <c r="O46" s="626"/>
      <c r="P46" s="768">
        <f t="shared" si="12"/>
        <v>2.472799208704253E-3</v>
      </c>
      <c r="Q46" s="768">
        <f t="shared" si="13"/>
        <v>0.13847675568743817</v>
      </c>
      <c r="R46" s="768">
        <f t="shared" si="14"/>
        <v>0.14094955489614241</v>
      </c>
      <c r="S46" s="768"/>
      <c r="T46" s="768">
        <f t="shared" si="15"/>
        <v>1.797222008267221E-2</v>
      </c>
      <c r="U46" s="768">
        <f t="shared" si="16"/>
        <v>2.5674600118103159E-3</v>
      </c>
      <c r="V46" s="768">
        <f t="shared" si="17"/>
        <v>2.5674600118103159E-3</v>
      </c>
      <c r="W46" s="768">
        <f t="shared" si="18"/>
        <v>2.3107140106292844E-2</v>
      </c>
      <c r="X46" s="768"/>
      <c r="Y46" s="768">
        <f t="shared" si="19"/>
        <v>0</v>
      </c>
      <c r="Z46" s="769"/>
      <c r="AA46" s="738">
        <f t="shared" si="20"/>
        <v>8.3134943128141167E-2</v>
      </c>
      <c r="AB46" s="185"/>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row>
    <row r="47" spans="1:90" x14ac:dyDescent="0.2">
      <c r="A47" s="16"/>
      <c r="B47" s="632" t="s">
        <v>437</v>
      </c>
      <c r="C47" s="633">
        <v>4</v>
      </c>
      <c r="D47" s="633">
        <v>24</v>
      </c>
      <c r="E47" s="634">
        <f t="shared" si="9"/>
        <v>28</v>
      </c>
      <c r="F47" s="634"/>
      <c r="G47" s="633">
        <v>22</v>
      </c>
      <c r="H47" s="633">
        <v>1</v>
      </c>
      <c r="I47" s="633">
        <v>0</v>
      </c>
      <c r="J47" s="634">
        <f t="shared" si="10"/>
        <v>23</v>
      </c>
      <c r="K47" s="633"/>
      <c r="L47" s="533">
        <v>0</v>
      </c>
      <c r="M47" s="633"/>
      <c r="N47" s="634">
        <f t="shared" si="11"/>
        <v>51</v>
      </c>
      <c r="O47" s="632"/>
      <c r="P47" s="772">
        <f t="shared" si="12"/>
        <v>9.8911968348170121E-3</v>
      </c>
      <c r="Q47" s="772">
        <f t="shared" si="13"/>
        <v>5.9347181008902072E-2</v>
      </c>
      <c r="R47" s="772">
        <f t="shared" si="14"/>
        <v>6.9238377843719084E-2</v>
      </c>
      <c r="S47" s="772"/>
      <c r="T47" s="772">
        <f t="shared" si="15"/>
        <v>5.648412025982695E-2</v>
      </c>
      <c r="U47" s="772">
        <f t="shared" si="16"/>
        <v>2.5674600118103159E-3</v>
      </c>
      <c r="V47" s="772">
        <f t="shared" si="17"/>
        <v>0</v>
      </c>
      <c r="W47" s="772">
        <f t="shared" si="18"/>
        <v>5.9051580271637268E-2</v>
      </c>
      <c r="X47" s="772"/>
      <c r="Y47" s="772">
        <f t="shared" si="19"/>
        <v>0</v>
      </c>
      <c r="Z47" s="773"/>
      <c r="AA47" s="732">
        <f t="shared" si="20"/>
        <v>6.4240637871745457E-2</v>
      </c>
      <c r="AB47" s="185"/>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row>
    <row r="48" spans="1:90" x14ac:dyDescent="0.2">
      <c r="A48" s="16"/>
      <c r="B48" s="632" t="s">
        <v>438</v>
      </c>
      <c r="C48" s="633">
        <v>0</v>
      </c>
      <c r="D48" s="633">
        <v>7</v>
      </c>
      <c r="E48" s="634">
        <f t="shared" si="9"/>
        <v>7</v>
      </c>
      <c r="F48" s="634"/>
      <c r="G48" s="633">
        <v>11</v>
      </c>
      <c r="H48" s="633">
        <v>1</v>
      </c>
      <c r="I48" s="633">
        <v>0</v>
      </c>
      <c r="J48" s="634">
        <f t="shared" si="10"/>
        <v>12</v>
      </c>
      <c r="K48" s="633"/>
      <c r="L48" s="533">
        <v>0</v>
      </c>
      <c r="M48" s="633"/>
      <c r="N48" s="634">
        <f t="shared" si="11"/>
        <v>19</v>
      </c>
      <c r="O48" s="632"/>
      <c r="P48" s="772">
        <f t="shared" si="12"/>
        <v>0</v>
      </c>
      <c r="Q48" s="772">
        <f t="shared" si="13"/>
        <v>1.7309594460929771E-2</v>
      </c>
      <c r="R48" s="772">
        <f t="shared" si="14"/>
        <v>1.7309594460929771E-2</v>
      </c>
      <c r="S48" s="772"/>
      <c r="T48" s="772">
        <f t="shared" si="15"/>
        <v>2.8242060129913475E-2</v>
      </c>
      <c r="U48" s="772">
        <f t="shared" si="16"/>
        <v>2.5674600118103159E-3</v>
      </c>
      <c r="V48" s="772">
        <f t="shared" si="17"/>
        <v>0</v>
      </c>
      <c r="W48" s="772">
        <f t="shared" si="18"/>
        <v>3.0809520141723792E-2</v>
      </c>
      <c r="X48" s="772"/>
      <c r="Y48" s="772">
        <f t="shared" si="19"/>
        <v>0</v>
      </c>
      <c r="Z48" s="773"/>
      <c r="AA48" s="732">
        <f t="shared" si="20"/>
        <v>2.3932786658101248E-2</v>
      </c>
      <c r="AB48" s="185"/>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row>
    <row r="49" spans="1:90" x14ac:dyDescent="0.2">
      <c r="A49" s="16"/>
      <c r="B49" s="632" t="s">
        <v>439</v>
      </c>
      <c r="C49" s="633">
        <v>0</v>
      </c>
      <c r="D49" s="633">
        <v>9</v>
      </c>
      <c r="E49" s="634">
        <f t="shared" si="9"/>
        <v>9</v>
      </c>
      <c r="F49" s="634"/>
      <c r="G49" s="633">
        <v>2</v>
      </c>
      <c r="H49" s="633">
        <v>1</v>
      </c>
      <c r="I49" s="633">
        <v>0</v>
      </c>
      <c r="J49" s="634">
        <f t="shared" si="10"/>
        <v>3</v>
      </c>
      <c r="K49" s="633"/>
      <c r="L49" s="533">
        <v>0</v>
      </c>
      <c r="M49" s="633"/>
      <c r="N49" s="634">
        <f t="shared" si="11"/>
        <v>12</v>
      </c>
      <c r="O49" s="632"/>
      <c r="P49" s="772">
        <f t="shared" si="12"/>
        <v>0</v>
      </c>
      <c r="Q49" s="772">
        <f t="shared" si="13"/>
        <v>2.2255192878338277E-2</v>
      </c>
      <c r="R49" s="772">
        <f t="shared" si="14"/>
        <v>2.2255192878338277E-2</v>
      </c>
      <c r="S49" s="772"/>
      <c r="T49" s="772">
        <f t="shared" si="15"/>
        <v>5.1349200236206318E-3</v>
      </c>
      <c r="U49" s="772">
        <f t="shared" si="16"/>
        <v>2.5674600118103159E-3</v>
      </c>
      <c r="V49" s="772">
        <f t="shared" si="17"/>
        <v>0</v>
      </c>
      <c r="W49" s="772">
        <f t="shared" si="18"/>
        <v>7.7023800354309481E-3</v>
      </c>
      <c r="X49" s="772"/>
      <c r="Y49" s="772">
        <f t="shared" si="19"/>
        <v>0</v>
      </c>
      <c r="Z49" s="773"/>
      <c r="AA49" s="732">
        <f t="shared" si="20"/>
        <v>1.5115444205116577E-2</v>
      </c>
      <c r="AB49" s="185"/>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row>
    <row r="50" spans="1:90" x14ac:dyDescent="0.2">
      <c r="A50" s="16"/>
      <c r="B50" s="641" t="s">
        <v>440</v>
      </c>
      <c r="C50" s="642">
        <v>0</v>
      </c>
      <c r="D50" s="642">
        <v>8</v>
      </c>
      <c r="E50" s="643">
        <f t="shared" si="9"/>
        <v>8</v>
      </c>
      <c r="F50" s="643"/>
      <c r="G50" s="642">
        <v>2</v>
      </c>
      <c r="H50" s="642">
        <v>0</v>
      </c>
      <c r="I50" s="642">
        <v>0</v>
      </c>
      <c r="J50" s="643">
        <f t="shared" si="10"/>
        <v>2</v>
      </c>
      <c r="K50" s="642"/>
      <c r="L50" s="542">
        <v>0</v>
      </c>
      <c r="M50" s="642"/>
      <c r="N50" s="643">
        <f t="shared" si="11"/>
        <v>10</v>
      </c>
      <c r="O50" s="641"/>
      <c r="P50" s="778">
        <f t="shared" si="12"/>
        <v>0</v>
      </c>
      <c r="Q50" s="778">
        <f t="shared" si="13"/>
        <v>1.9782393669634024E-2</v>
      </c>
      <c r="R50" s="778">
        <f t="shared" si="14"/>
        <v>1.9782393669634024E-2</v>
      </c>
      <c r="S50" s="778"/>
      <c r="T50" s="778">
        <f t="shared" si="15"/>
        <v>5.1349200236206318E-3</v>
      </c>
      <c r="U50" s="778">
        <f t="shared" si="16"/>
        <v>0</v>
      </c>
      <c r="V50" s="778">
        <f t="shared" si="17"/>
        <v>0</v>
      </c>
      <c r="W50" s="778">
        <f t="shared" si="18"/>
        <v>5.1349200236206318E-3</v>
      </c>
      <c r="X50" s="778"/>
      <c r="Y50" s="778">
        <f t="shared" si="19"/>
        <v>0</v>
      </c>
      <c r="Z50" s="779"/>
      <c r="AA50" s="760">
        <f t="shared" si="20"/>
        <v>1.2596203504263815E-2</v>
      </c>
      <c r="AB50" s="185"/>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row>
    <row r="51" spans="1:90" x14ac:dyDescent="0.2">
      <c r="A51" s="108"/>
      <c r="B51" s="544"/>
      <c r="C51" s="199"/>
      <c r="D51" s="199"/>
      <c r="E51" s="199"/>
      <c r="F51" s="207"/>
      <c r="G51" s="199"/>
      <c r="H51" s="199"/>
      <c r="I51" s="199"/>
      <c r="J51" s="199"/>
      <c r="K51" s="199"/>
      <c r="L51" s="199"/>
      <c r="M51" s="199"/>
      <c r="N51" s="199"/>
      <c r="O51" s="199"/>
      <c r="P51" s="318"/>
      <c r="Q51" s="318"/>
      <c r="R51" s="318"/>
      <c r="S51" s="318"/>
      <c r="T51" s="318"/>
      <c r="U51" s="318"/>
      <c r="V51" s="318"/>
      <c r="W51" s="545"/>
      <c r="X51" s="545"/>
      <c r="Y51" s="545"/>
      <c r="Z51" s="545"/>
      <c r="AA51" s="546"/>
      <c r="AB51" s="44"/>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row>
    <row r="52" spans="1:90" x14ac:dyDescent="0.2">
      <c r="A52" s="115"/>
      <c r="B52" s="547"/>
      <c r="C52" s="220"/>
      <c r="D52" s="220"/>
      <c r="E52" s="220"/>
      <c r="F52" s="548"/>
      <c r="G52" s="220"/>
      <c r="H52" s="220"/>
      <c r="I52" s="220"/>
      <c r="J52" s="220"/>
      <c r="K52" s="220"/>
      <c r="L52" s="220"/>
      <c r="M52" s="220"/>
      <c r="N52" s="220"/>
      <c r="O52" s="220"/>
      <c r="P52" s="549"/>
      <c r="Q52" s="549"/>
      <c r="R52" s="549"/>
      <c r="S52" s="549"/>
      <c r="T52" s="549"/>
      <c r="U52" s="549"/>
      <c r="V52" s="549"/>
      <c r="W52" s="550"/>
      <c r="X52" s="550"/>
      <c r="Y52" s="550"/>
      <c r="Z52" s="550"/>
      <c r="AA52" s="551"/>
      <c r="AB52" s="44"/>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row>
    <row r="53" spans="1:90" x14ac:dyDescent="0.2">
      <c r="A53" s="823" t="s">
        <v>662</v>
      </c>
      <c r="B53" s="17"/>
      <c r="C53" s="17"/>
      <c r="D53" s="17"/>
      <c r="E53" s="17"/>
      <c r="F53" s="17"/>
      <c r="G53" s="17"/>
      <c r="H53" s="17"/>
      <c r="I53" s="17"/>
      <c r="J53" s="17"/>
      <c r="K53" s="17"/>
      <c r="L53" s="17"/>
      <c r="M53" s="17"/>
      <c r="N53" s="497"/>
      <c r="O53" s="497"/>
      <c r="P53" s="497"/>
      <c r="Q53" s="497"/>
      <c r="R53" s="497"/>
      <c r="S53" s="497"/>
      <c r="T53" s="497"/>
      <c r="U53" s="497"/>
      <c r="V53" s="497"/>
      <c r="W53" s="497"/>
      <c r="X53" s="497"/>
      <c r="Y53" s="497"/>
      <c r="Z53" s="497"/>
      <c r="AA53" s="552"/>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row>
    <row r="54" spans="1:90" x14ac:dyDescent="0.2">
      <c r="A54" s="823" t="s">
        <v>660</v>
      </c>
      <c r="B54" s="17"/>
      <c r="C54" s="17"/>
      <c r="D54" s="17"/>
      <c r="E54" s="17"/>
      <c r="F54" s="17"/>
      <c r="G54" s="17"/>
      <c r="H54" s="17"/>
      <c r="I54" s="17"/>
      <c r="J54" s="17"/>
      <c r="K54" s="17"/>
      <c r="L54" s="17"/>
      <c r="M54" s="17"/>
      <c r="N54" s="497"/>
      <c r="O54" s="497"/>
      <c r="P54" s="497"/>
      <c r="Q54" s="497"/>
      <c r="R54" s="497"/>
      <c r="S54" s="497"/>
      <c r="T54" s="497"/>
      <c r="U54" s="497"/>
      <c r="V54" s="497"/>
      <c r="W54" s="497"/>
      <c r="X54" s="497"/>
      <c r="Y54" s="497"/>
      <c r="Z54" s="497"/>
      <c r="AA54" s="552"/>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row>
    <row r="55" spans="1:90" x14ac:dyDescent="0.2">
      <c r="A55" s="823" t="s">
        <v>661</v>
      </c>
      <c r="B55" s="255"/>
      <c r="C55" s="255"/>
      <c r="D55" s="255"/>
      <c r="E55" s="497"/>
      <c r="F55" s="17"/>
      <c r="G55" s="17"/>
      <c r="H55" s="17"/>
      <c r="I55" s="17"/>
      <c r="J55" s="17"/>
      <c r="K55" s="17"/>
      <c r="L55" s="17"/>
      <c r="M55" s="17"/>
      <c r="N55" s="497"/>
      <c r="O55" s="497"/>
      <c r="P55" s="497"/>
      <c r="Q55" s="497"/>
      <c r="R55" s="497"/>
      <c r="S55" s="497"/>
      <c r="T55" s="497"/>
      <c r="U55" s="497"/>
      <c r="V55" s="497"/>
      <c r="W55" s="497"/>
      <c r="X55" s="497"/>
      <c r="Y55" s="497"/>
      <c r="Z55" s="497"/>
      <c r="AA55" s="552"/>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row>
    <row r="56" spans="1:90" x14ac:dyDescent="0.2">
      <c r="A56" s="823" t="s">
        <v>441</v>
      </c>
      <c r="B56" s="17"/>
      <c r="C56" s="17"/>
      <c r="D56" s="17"/>
      <c r="E56" s="17"/>
      <c r="F56" s="17"/>
      <c r="G56" s="17"/>
      <c r="H56" s="17"/>
      <c r="I56" s="17"/>
      <c r="J56" s="17"/>
      <c r="K56" s="17"/>
      <c r="L56" s="17"/>
      <c r="M56" s="17"/>
      <c r="N56" s="497"/>
      <c r="O56" s="497"/>
      <c r="P56" s="497"/>
      <c r="Q56" s="497"/>
      <c r="R56" s="497"/>
      <c r="S56" s="497"/>
      <c r="T56" s="497"/>
      <c r="U56" s="497"/>
      <c r="V56" s="497"/>
      <c r="W56" s="497"/>
      <c r="X56" s="497"/>
      <c r="Y56" s="497"/>
      <c r="Z56" s="497"/>
      <c r="AA56" s="552"/>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row>
    <row r="57" spans="1:90" x14ac:dyDescent="0.2">
      <c r="A57" s="823" t="s">
        <v>442</v>
      </c>
      <c r="B57" s="17"/>
      <c r="C57" s="17"/>
      <c r="D57" s="17"/>
      <c r="E57" s="17"/>
      <c r="F57" s="17"/>
      <c r="G57" s="17"/>
      <c r="H57" s="17"/>
      <c r="I57" s="17"/>
      <c r="J57" s="17"/>
      <c r="K57" s="17"/>
      <c r="L57" s="17"/>
      <c r="M57" s="17"/>
      <c r="N57" s="497"/>
      <c r="O57" s="497"/>
      <c r="P57" s="497"/>
      <c r="Q57" s="497"/>
      <c r="R57" s="497"/>
      <c r="S57" s="497"/>
      <c r="T57" s="497"/>
      <c r="U57" s="497"/>
      <c r="V57" s="497"/>
      <c r="W57" s="497"/>
      <c r="X57" s="497"/>
      <c r="Y57" s="497"/>
      <c r="Z57" s="497"/>
      <c r="AA57" s="552"/>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row>
    <row r="58" spans="1:90" x14ac:dyDescent="0.2">
      <c r="A58" s="823" t="s">
        <v>443</v>
      </c>
      <c r="B58" s="17"/>
      <c r="C58" s="17"/>
      <c r="D58" s="17"/>
      <c r="E58" s="17"/>
      <c r="F58" s="17"/>
      <c r="G58" s="17"/>
      <c r="H58" s="17"/>
      <c r="I58" s="17"/>
      <c r="J58" s="17"/>
      <c r="K58" s="17"/>
      <c r="L58" s="17"/>
      <c r="M58" s="17"/>
      <c r="N58" s="497"/>
      <c r="O58" s="497"/>
      <c r="P58" s="497"/>
      <c r="Q58" s="497"/>
      <c r="R58" s="497"/>
      <c r="S58" s="497"/>
      <c r="T58" s="497"/>
      <c r="U58" s="497"/>
      <c r="V58" s="497"/>
      <c r="W58" s="497"/>
      <c r="X58" s="497"/>
      <c r="Y58" s="497"/>
      <c r="Z58" s="497"/>
      <c r="AA58" s="552"/>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row>
    <row r="59" spans="1:90" x14ac:dyDescent="0.2">
      <c r="A59" s="823" t="s">
        <v>444</v>
      </c>
      <c r="B59" s="17"/>
      <c r="C59" s="17"/>
      <c r="D59" s="17"/>
      <c r="E59" s="17"/>
      <c r="F59" s="17"/>
      <c r="G59" s="17"/>
      <c r="H59" s="17"/>
      <c r="I59" s="17"/>
      <c r="J59" s="17"/>
      <c r="K59" s="17"/>
      <c r="L59" s="17"/>
      <c r="M59" s="17"/>
      <c r="N59" s="497"/>
      <c r="O59" s="497"/>
      <c r="P59" s="497"/>
      <c r="Q59" s="497"/>
      <c r="R59" s="497"/>
      <c r="S59" s="497"/>
      <c r="T59" s="497"/>
      <c r="U59" s="497"/>
      <c r="V59" s="497"/>
      <c r="W59" s="497"/>
      <c r="X59" s="497"/>
      <c r="Y59" s="497"/>
      <c r="Z59" s="497"/>
      <c r="AA59" s="552"/>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row>
    <row r="60" spans="1:90" x14ac:dyDescent="0.2">
      <c r="A60" s="54"/>
      <c r="B60" s="55"/>
      <c r="C60" s="55"/>
      <c r="D60" s="55"/>
      <c r="E60" s="55"/>
      <c r="F60" s="55"/>
      <c r="G60" s="55"/>
      <c r="H60" s="55"/>
      <c r="I60" s="55"/>
      <c r="J60" s="55"/>
      <c r="K60" s="55"/>
      <c r="L60" s="55"/>
      <c r="M60" s="55"/>
      <c r="N60" s="55"/>
      <c r="O60" s="55"/>
      <c r="P60" s="55"/>
      <c r="Q60" s="55"/>
      <c r="R60" s="55"/>
      <c r="S60" s="55"/>
      <c r="T60" s="55"/>
      <c r="U60" s="55"/>
      <c r="V60" s="55"/>
      <c r="W60" s="55"/>
      <c r="X60" s="55"/>
      <c r="Y60" s="55"/>
      <c r="Z60" s="55"/>
      <c r="AA60" s="188"/>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row>
    <row r="61" spans="1:90"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row>
    <row r="62" spans="1:90"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row>
    <row r="63" spans="1:90"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row>
    <row r="64" spans="1:90"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row>
    <row r="65" spans="1:90"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row>
    <row r="66" spans="1:90"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row>
    <row r="67" spans="1:90"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row>
    <row r="68" spans="1:90"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row>
    <row r="69" spans="1:90"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row>
    <row r="70" spans="1:90"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row>
    <row r="71" spans="1:90"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row>
    <row r="72" spans="1:90"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row>
    <row r="73" spans="1:90"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row>
    <row r="74" spans="1:90"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row>
    <row r="75" spans="1:90"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row>
    <row r="76" spans="1:90"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row>
    <row r="77" spans="1:90"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row>
    <row r="78" spans="1:90"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row>
    <row r="79" spans="1:90"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row>
    <row r="80" spans="1:90"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row>
    <row r="81" spans="1:90"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row>
    <row r="82" spans="1:90"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row>
    <row r="83" spans="1:90"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row>
    <row r="84" spans="1:90"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row>
    <row r="85" spans="1:90"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row>
    <row r="86" spans="1:90"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row>
    <row r="87" spans="1:90"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row>
    <row r="88" spans="1:90"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row>
    <row r="89" spans="1:90"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row>
    <row r="90" spans="1:90"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row>
    <row r="91" spans="1:90"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row>
    <row r="92" spans="1:90"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row>
    <row r="93" spans="1:90"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row>
    <row r="94" spans="1:90"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row>
    <row r="95" spans="1:90"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row>
    <row r="96" spans="1:90"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row>
    <row r="97" spans="1:90"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row>
    <row r="98" spans="1:90"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row>
    <row r="99" spans="1:90"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row>
    <row r="100" spans="1:90"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row>
    <row r="101" spans="1:90"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row>
    <row r="102" spans="1:90"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row>
    <row r="103" spans="1:90"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row>
    <row r="104" spans="1:90"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row>
    <row r="105" spans="1:90"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row>
    <row r="106" spans="1:90"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row>
    <row r="107" spans="1:90"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row>
    <row r="108" spans="1:90"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row>
    <row r="109" spans="1:90"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row>
    <row r="110" spans="1:90"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row>
    <row r="111" spans="1:90"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row>
    <row r="112" spans="1:90"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row>
    <row r="113" spans="1:90"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row>
    <row r="114" spans="1:90"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row>
    <row r="115" spans="1:90"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row>
    <row r="116" spans="1:90"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row>
    <row r="117" spans="1:90"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row>
    <row r="118" spans="1:90"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row>
    <row r="119" spans="1:90"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row>
    <row r="120" spans="1:90"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row>
    <row r="121" spans="1:90"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row>
    <row r="122" spans="1:90"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row>
    <row r="123" spans="1:90"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row>
    <row r="124" spans="1:90"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row>
    <row r="125" spans="1:90"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row>
  </sheetData>
  <sortState ref="B19:AA50">
    <sortCondition descending="1" ref="AA19:AA50"/>
  </sortState>
  <mergeCells count="12">
    <mergeCell ref="A9:B9"/>
    <mergeCell ref="A2:J2"/>
    <mergeCell ref="N4:N5"/>
    <mergeCell ref="AA4:AA5"/>
    <mergeCell ref="C3:N3"/>
    <mergeCell ref="P3:AA3"/>
    <mergeCell ref="C4:E4"/>
    <mergeCell ref="G4:J4"/>
    <mergeCell ref="L4:L5"/>
    <mergeCell ref="P4:R4"/>
    <mergeCell ref="T4:W4"/>
    <mergeCell ref="Y4:Y5"/>
  </mergeCells>
  <hyperlinks>
    <hyperlink ref="B1" location="CONTENTS!A1" display="Contents"/>
  </hyperlinks>
  <printOptions horizontalCentered="1"/>
  <pageMargins left="0.31496062992125984" right="0.31496062992125984" top="0.35433070866141736" bottom="0.35433070866141736" header="0.11811023622047245" footer="0.11811023622047245"/>
  <pageSetup paperSize="9" scale="61" fitToHeight="0" orientation="landscape" r:id="rId1"/>
  <headerFooter>
    <oddHeader>&amp;COFFICIAL&amp;L&amp;"Verdana,Regular"&amp;11&amp;B&amp;K000000OFFICIAL</oddHeader>
    <oddFooter>&amp;COFFICIAL&amp;L&amp;"Verdana,Regular"&amp;11&amp;B&amp;K000000OFFICIAL</oddFooter>
    <evenHeader>&amp;L&amp;"Verdana,Regular"&amp;11&amp;B&amp;K000000OFFICIAL</evenHeader>
    <evenFooter>&amp;L&amp;"Verdana,Regular"&amp;11&amp;B&amp;K000000OFFICIAL</evenFooter>
    <firstHeader>&amp;L&amp;"Verdana,Regular"&amp;11&amp;B&amp;K000000OFFICIAL</firstHeader>
    <firstFooter>&amp;L&amp;"Verdana,Regular"&amp;11&amp;B&amp;K000000OFFICIAL</firstFooter>
  </headerFooter>
  <rowBreaks count="1" manualBreakCount="1">
    <brk id="51" max="26"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sheetPr>
  <dimension ref="A1:EK1262"/>
  <sheetViews>
    <sheetView zoomScale="110" zoomScaleNormal="110" workbookViewId="0">
      <pane xSplit="2" ySplit="5" topLeftCell="C6" activePane="bottomRight" state="frozen"/>
      <selection activeCell="D13" sqref="D13"/>
      <selection pane="topRight" activeCell="D13" sqref="D13"/>
      <selection pane="bottomLeft" activeCell="D13" sqref="D13"/>
      <selection pane="bottomRight" activeCell="N6" sqref="N6"/>
    </sheetView>
  </sheetViews>
  <sheetFormatPr defaultColWidth="9.140625" defaultRowHeight="12.75" x14ac:dyDescent="0.2"/>
  <cols>
    <col min="1" max="1" width="8.28515625" style="161" customWidth="1"/>
    <col min="2" max="2" width="40.28515625" style="162" customWidth="1"/>
    <col min="3" max="3" width="8.140625" style="161" bestFit="1" customWidth="1"/>
    <col min="4" max="4" width="9.42578125" style="161" bestFit="1" customWidth="1"/>
    <col min="5" max="5" width="9.7109375" style="161" bestFit="1" customWidth="1"/>
    <col min="6" max="6" width="1.28515625" style="161" customWidth="1"/>
    <col min="7" max="8" width="9.42578125" style="161" bestFit="1" customWidth="1"/>
    <col min="9" max="9" width="8.28515625" style="161" bestFit="1" customWidth="1"/>
    <col min="10" max="10" width="9.7109375" style="161" bestFit="1" customWidth="1"/>
    <col min="11" max="11" width="1.28515625" style="161" customWidth="1"/>
    <col min="12" max="12" width="11" style="161" customWidth="1"/>
    <col min="13" max="13" width="1.28515625" style="161" customWidth="1"/>
    <col min="14" max="14" width="11.140625" style="161" bestFit="1" customWidth="1"/>
    <col min="15" max="15" width="2.7109375" style="161" customWidth="1"/>
    <col min="16" max="16" width="8.140625" style="161" bestFit="1" customWidth="1"/>
    <col min="17" max="17" width="9.42578125" style="161" bestFit="1" customWidth="1"/>
    <col min="18" max="18" width="6.42578125" style="161" bestFit="1" customWidth="1"/>
    <col min="19" max="19" width="1.5703125" style="161" customWidth="1"/>
    <col min="20" max="21" width="9.42578125" style="161" bestFit="1" customWidth="1"/>
    <col min="22" max="22" width="7.5703125" style="161" bestFit="1" customWidth="1"/>
    <col min="23" max="23" width="6.85546875" style="161" bestFit="1" customWidth="1"/>
    <col min="24" max="24" width="1.28515625" style="161" customWidth="1"/>
    <col min="25" max="25" width="10.28515625" style="161" customWidth="1"/>
    <col min="26" max="26" width="1.28515625" style="161" customWidth="1"/>
    <col min="27" max="27" width="8.28515625" style="161" bestFit="1" customWidth="1"/>
    <col min="28" max="28" width="10.5703125" style="20" customWidth="1"/>
    <col min="29" max="78" width="9.140625" style="20"/>
    <col min="79" max="86" width="9.140625" style="162"/>
    <col min="87" max="16384" width="9.140625" style="161"/>
  </cols>
  <sheetData>
    <row r="1" spans="1:141" s="451" customFormat="1" ht="21" customHeight="1" x14ac:dyDescent="0.2">
      <c r="A1" s="1" t="s">
        <v>0</v>
      </c>
      <c r="B1" s="2" t="s">
        <v>1</v>
      </c>
      <c r="C1" s="3"/>
      <c r="D1" s="4"/>
      <c r="E1" s="555"/>
      <c r="F1" s="555"/>
      <c r="G1" s="555"/>
      <c r="H1" s="6"/>
      <c r="I1" s="555"/>
      <c r="J1" s="7"/>
      <c r="K1" s="7"/>
      <c r="L1" s="555"/>
      <c r="M1" s="555"/>
      <c r="N1" s="555"/>
      <c r="O1" s="555"/>
      <c r="P1" s="555"/>
      <c r="Q1" s="555"/>
      <c r="R1" s="555"/>
      <c r="S1" s="555"/>
      <c r="T1" s="555"/>
      <c r="U1" s="555"/>
      <c r="V1" s="555"/>
      <c r="W1" s="555"/>
      <c r="X1" s="555"/>
      <c r="Y1" s="555"/>
      <c r="Z1" s="555"/>
      <c r="AA1" s="555"/>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450"/>
      <c r="BG1" s="450"/>
      <c r="BH1" s="450"/>
      <c r="BI1" s="450"/>
      <c r="BJ1" s="450"/>
      <c r="BK1" s="450"/>
      <c r="BL1" s="450"/>
      <c r="BM1" s="450"/>
      <c r="BN1" s="450"/>
      <c r="BO1" s="450"/>
      <c r="BP1" s="450"/>
      <c r="BQ1" s="450"/>
      <c r="BR1" s="450"/>
      <c r="BS1" s="450"/>
      <c r="BT1" s="450"/>
    </row>
    <row r="2" spans="1:141" s="451" customFormat="1" ht="24.95" customHeight="1" x14ac:dyDescent="0.2">
      <c r="A2" s="920" t="s">
        <v>582</v>
      </c>
      <c r="B2" s="921"/>
      <c r="C2" s="921"/>
      <c r="D2" s="921"/>
      <c r="E2" s="921"/>
      <c r="F2" s="921"/>
      <c r="G2" s="921"/>
      <c r="H2" s="921"/>
      <c r="I2" s="921"/>
      <c r="J2" s="921"/>
      <c r="K2" s="12"/>
      <c r="L2" s="12"/>
      <c r="M2" s="12"/>
      <c r="N2" s="889"/>
      <c r="O2" s="889"/>
      <c r="P2" s="889"/>
      <c r="Q2" s="889"/>
      <c r="R2" s="889"/>
      <c r="S2" s="889"/>
      <c r="T2" s="889"/>
      <c r="U2" s="889"/>
      <c r="V2" s="889"/>
      <c r="W2" s="889"/>
      <c r="X2" s="889"/>
      <c r="Y2" s="889"/>
      <c r="Z2" s="889"/>
      <c r="AA2" s="165"/>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450"/>
      <c r="CB2" s="450"/>
      <c r="CC2" s="450"/>
      <c r="CD2" s="450"/>
      <c r="CE2" s="450"/>
      <c r="CF2" s="450"/>
      <c r="CG2" s="450"/>
      <c r="CH2" s="450"/>
    </row>
    <row r="3" spans="1:141" ht="24.95" customHeight="1" x14ac:dyDescent="0.2">
      <c r="A3" s="823"/>
      <c r="B3" s="822"/>
      <c r="C3" s="928" t="s">
        <v>392</v>
      </c>
      <c r="D3" s="928"/>
      <c r="E3" s="928"/>
      <c r="F3" s="928"/>
      <c r="G3" s="928"/>
      <c r="H3" s="928"/>
      <c r="I3" s="928"/>
      <c r="J3" s="928"/>
      <c r="K3" s="928"/>
      <c r="L3" s="928"/>
      <c r="M3" s="928"/>
      <c r="N3" s="928"/>
      <c r="O3" s="890"/>
      <c r="P3" s="928" t="s">
        <v>393</v>
      </c>
      <c r="Q3" s="928"/>
      <c r="R3" s="928"/>
      <c r="S3" s="928"/>
      <c r="T3" s="928"/>
      <c r="U3" s="928"/>
      <c r="V3" s="928"/>
      <c r="W3" s="928"/>
      <c r="X3" s="928"/>
      <c r="Y3" s="928"/>
      <c r="Z3" s="928"/>
      <c r="AA3" s="929"/>
    </row>
    <row r="4" spans="1:141" ht="24.95" customHeight="1" x14ac:dyDescent="0.2">
      <c r="A4" s="823"/>
      <c r="B4" s="822"/>
      <c r="C4" s="928" t="s">
        <v>61</v>
      </c>
      <c r="D4" s="928"/>
      <c r="E4" s="928"/>
      <c r="F4" s="822"/>
      <c r="G4" s="928" t="s">
        <v>62</v>
      </c>
      <c r="H4" s="928"/>
      <c r="I4" s="928"/>
      <c r="J4" s="928"/>
      <c r="K4" s="890"/>
      <c r="L4" s="961" t="s">
        <v>581</v>
      </c>
      <c r="M4" s="195"/>
      <c r="N4" s="891" t="s">
        <v>395</v>
      </c>
      <c r="O4" s="890"/>
      <c r="P4" s="928" t="s">
        <v>61</v>
      </c>
      <c r="Q4" s="928"/>
      <c r="R4" s="928"/>
      <c r="S4" s="822"/>
      <c r="T4" s="928" t="s">
        <v>62</v>
      </c>
      <c r="U4" s="928"/>
      <c r="V4" s="928"/>
      <c r="W4" s="928"/>
      <c r="X4" s="890"/>
      <c r="Y4" s="961" t="s">
        <v>581</v>
      </c>
      <c r="Z4" s="195"/>
      <c r="AA4" s="897" t="s">
        <v>395</v>
      </c>
    </row>
    <row r="5" spans="1:141" s="451" customFormat="1" ht="30" customHeight="1" x14ac:dyDescent="0.2">
      <c r="A5" s="138"/>
      <c r="B5" s="18"/>
      <c r="C5" s="663" t="s">
        <v>658</v>
      </c>
      <c r="D5" s="663" t="s">
        <v>659</v>
      </c>
      <c r="E5" s="647" t="s">
        <v>120</v>
      </c>
      <c r="F5" s="18"/>
      <c r="G5" s="663" t="s">
        <v>657</v>
      </c>
      <c r="H5" s="663" t="s">
        <v>655</v>
      </c>
      <c r="I5" s="663" t="s">
        <v>656</v>
      </c>
      <c r="J5" s="647" t="s">
        <v>120</v>
      </c>
      <c r="K5" s="134"/>
      <c r="L5" s="954"/>
      <c r="M5" s="139"/>
      <c r="N5" s="606" t="s">
        <v>120</v>
      </c>
      <c r="O5" s="890"/>
      <c r="P5" s="663" t="s">
        <v>658</v>
      </c>
      <c r="Q5" s="663" t="s">
        <v>659</v>
      </c>
      <c r="R5" s="647" t="s">
        <v>120</v>
      </c>
      <c r="S5" s="18"/>
      <c r="T5" s="663" t="s">
        <v>657</v>
      </c>
      <c r="U5" s="663" t="s">
        <v>655</v>
      </c>
      <c r="V5" s="663" t="s">
        <v>656</v>
      </c>
      <c r="W5" s="647" t="s">
        <v>120</v>
      </c>
      <c r="X5" s="134"/>
      <c r="Y5" s="954"/>
      <c r="Z5" s="139"/>
      <c r="AA5" s="605" t="s">
        <v>120</v>
      </c>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450"/>
      <c r="CB5" s="450"/>
      <c r="CC5" s="450"/>
      <c r="CD5" s="450"/>
      <c r="CE5" s="450"/>
      <c r="CF5" s="450"/>
      <c r="CG5" s="450"/>
      <c r="CH5" s="450"/>
    </row>
    <row r="6" spans="1:141" s="892" customFormat="1" ht="21.95" customHeight="1" x14ac:dyDescent="0.2">
      <c r="A6" s="562" t="s">
        <v>396</v>
      </c>
      <c r="B6" s="898"/>
      <c r="C6" s="899">
        <f>SUM(C8+C15)</f>
        <v>6751</v>
      </c>
      <c r="D6" s="899">
        <f>SUM(D8+D15)</f>
        <v>84978</v>
      </c>
      <c r="E6" s="899">
        <f>SUM(E8+E15)</f>
        <v>91729</v>
      </c>
      <c r="F6" s="899"/>
      <c r="G6" s="899">
        <f>SUM(G8+G15)</f>
        <v>32699</v>
      </c>
      <c r="H6" s="899">
        <f>SUM(H8+H15)</f>
        <v>15930</v>
      </c>
      <c r="I6" s="899">
        <f>SUM(I8+I15)</f>
        <v>7014</v>
      </c>
      <c r="J6" s="899">
        <f>SUM(J8+J15)</f>
        <v>55643</v>
      </c>
      <c r="K6" s="899"/>
      <c r="L6" s="899">
        <f>SUM(L8+L15)</f>
        <v>426</v>
      </c>
      <c r="M6" s="899"/>
      <c r="N6" s="899">
        <f>SUM(N8+N15)</f>
        <v>147798</v>
      </c>
      <c r="O6" s="899"/>
      <c r="P6" s="653">
        <f>(C6/$N6)*100</f>
        <v>4.5677208081300149</v>
      </c>
      <c r="Q6" s="653">
        <f>(D6/$N6)*100</f>
        <v>57.496041895018877</v>
      </c>
      <c r="R6" s="653">
        <f>(E6/$N6)*100</f>
        <v>62.063762703148896</v>
      </c>
      <c r="S6" s="653"/>
      <c r="T6" s="568">
        <f>(G6/$N6)*100</f>
        <v>22.124115346621739</v>
      </c>
      <c r="U6" s="568">
        <f>(H6/$N6)*100</f>
        <v>10.778224333211545</v>
      </c>
      <c r="V6" s="568">
        <f>(I6/$N6)*100</f>
        <v>4.7456663824950267</v>
      </c>
      <c r="W6" s="568">
        <f>(J6/$N6)*100</f>
        <v>37.648006062328314</v>
      </c>
      <c r="X6" s="653"/>
      <c r="Y6" s="653">
        <f>(L6/$N6)*100</f>
        <v>0.28823123452279464</v>
      </c>
      <c r="Z6" s="653"/>
      <c r="AA6" s="761">
        <f>(N6/$N6)*100</f>
        <v>100</v>
      </c>
      <c r="AB6" s="563"/>
      <c r="AC6" s="472"/>
      <c r="AD6" s="472"/>
      <c r="AE6" s="472"/>
      <c r="AF6" s="472"/>
      <c r="AG6" s="472"/>
      <c r="AH6" s="472"/>
      <c r="AI6" s="472"/>
      <c r="AJ6" s="472"/>
      <c r="AK6" s="472"/>
      <c r="AL6" s="472"/>
      <c r="AM6" s="472"/>
      <c r="AN6" s="472"/>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575"/>
      <c r="CB6" s="575"/>
      <c r="CC6" s="575"/>
      <c r="CD6" s="575"/>
      <c r="CE6" s="575"/>
      <c r="CF6" s="575"/>
      <c r="CG6" s="575"/>
      <c r="CH6" s="575"/>
    </row>
    <row r="7" spans="1:141" s="451" customFormat="1" ht="21.95" customHeight="1" x14ac:dyDescent="0.2">
      <c r="A7" s="93" t="s">
        <v>397</v>
      </c>
      <c r="B7" s="510"/>
      <c r="C7" s="134"/>
      <c r="D7" s="134"/>
      <c r="E7" s="139"/>
      <c r="F7" s="134"/>
      <c r="G7" s="134"/>
      <c r="H7" s="134"/>
      <c r="I7" s="134"/>
      <c r="J7" s="134"/>
      <c r="K7" s="134"/>
      <c r="L7" s="139">
        <v>426</v>
      </c>
      <c r="M7" s="134"/>
      <c r="N7" s="139">
        <f>N6+L6</f>
        <v>148224</v>
      </c>
      <c r="O7" s="134"/>
      <c r="P7" s="293"/>
      <c r="Q7" s="293"/>
      <c r="R7" s="293"/>
      <c r="S7" s="293"/>
      <c r="T7" s="293"/>
      <c r="U7" s="293"/>
      <c r="V7" s="293"/>
      <c r="W7" s="293"/>
      <c r="X7" s="293"/>
      <c r="Y7" s="270">
        <f>(L6/$N7)*100</f>
        <v>0.28740284974093261</v>
      </c>
      <c r="Z7" s="293"/>
      <c r="AA7" s="750"/>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row>
    <row r="8" spans="1:141" s="451" customFormat="1" ht="21.95" customHeight="1" x14ac:dyDescent="0.2">
      <c r="A8" s="93" t="s">
        <v>398</v>
      </c>
      <c r="B8" s="94"/>
      <c r="C8" s="140">
        <f>SUM(C9:C14)</f>
        <v>4775</v>
      </c>
      <c r="D8" s="140">
        <f>SUM(D9:D14)</f>
        <v>46514</v>
      </c>
      <c r="E8" s="140">
        <f>SUM(E9:E14)</f>
        <v>51289</v>
      </c>
      <c r="F8" s="140"/>
      <c r="G8" s="140">
        <f>SUM(G9:G14)</f>
        <v>10489</v>
      </c>
      <c r="H8" s="140">
        <f>SUM(H9:H14)</f>
        <v>4520</v>
      </c>
      <c r="I8" s="140">
        <f>SUM(I9:I14)</f>
        <v>1685</v>
      </c>
      <c r="J8" s="140">
        <f>SUM(J9:J14)</f>
        <v>16694</v>
      </c>
      <c r="K8" s="140"/>
      <c r="L8" s="140">
        <v>3</v>
      </c>
      <c r="M8" s="140"/>
      <c r="N8" s="140">
        <f>SUM(N9:N14)</f>
        <v>67986</v>
      </c>
      <c r="O8" s="140"/>
      <c r="P8" s="270">
        <f>(C8/$N$6)*100</f>
        <v>3.2307609033951747</v>
      </c>
      <c r="Q8" s="270">
        <f>(D8/$N$6)*100</f>
        <v>31.471332494350396</v>
      </c>
      <c r="R8" s="270">
        <f>(E8/$N$6)*100</f>
        <v>34.702093397745571</v>
      </c>
      <c r="S8" s="270"/>
      <c r="T8" s="672">
        <f>(G8/$N$6)*100</f>
        <v>7.0968484011962278</v>
      </c>
      <c r="U8" s="672">
        <f>(H8/$N$6)*100</f>
        <v>3.0582281221667409</v>
      </c>
      <c r="V8" s="672">
        <f>(I8/$N$6)*100</f>
        <v>1.1400695543918049</v>
      </c>
      <c r="W8" s="672">
        <f>(J8/$N$6)*100</f>
        <v>11.295146077754774</v>
      </c>
      <c r="X8" s="270"/>
      <c r="Y8" s="270">
        <f>(L8/$N$6)*100</f>
        <v>2.0297974262168637E-3</v>
      </c>
      <c r="Z8" s="270"/>
      <c r="AA8" s="750">
        <f>(N8/$N$6)*100</f>
        <v>45.999269272926561</v>
      </c>
      <c r="AB8" s="194"/>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450"/>
      <c r="CB8" s="450"/>
      <c r="CC8" s="450"/>
      <c r="CD8" s="450"/>
      <c r="CE8" s="450"/>
      <c r="CF8" s="450"/>
      <c r="CG8" s="450"/>
      <c r="CH8" s="450"/>
    </row>
    <row r="9" spans="1:141" s="17" customFormat="1" ht="15" customHeight="1" x14ac:dyDescent="0.2">
      <c r="A9" s="73"/>
      <c r="B9" s="511" t="s">
        <v>400</v>
      </c>
      <c r="C9" s="148">
        <v>1456</v>
      </c>
      <c r="D9" s="148">
        <v>29036</v>
      </c>
      <c r="E9" s="148">
        <f>SUM(C9:D9)</f>
        <v>30492</v>
      </c>
      <c r="F9" s="512"/>
      <c r="G9" s="148">
        <v>6675</v>
      </c>
      <c r="H9" s="148">
        <v>2913</v>
      </c>
      <c r="I9" s="148">
        <v>1183</v>
      </c>
      <c r="J9" s="148">
        <f t="shared" ref="J9:J14" si="0">SUM(G9:I9)</f>
        <v>10771</v>
      </c>
      <c r="K9" s="148"/>
      <c r="L9" s="195">
        <v>0</v>
      </c>
      <c r="M9" s="195"/>
      <c r="N9" s="195">
        <f>E9+J9+L9</f>
        <v>41263</v>
      </c>
      <c r="O9" s="148"/>
      <c r="P9" s="567">
        <f>(C9/$N$8)*100</f>
        <v>2.141617391815962</v>
      </c>
      <c r="Q9" s="567">
        <f t="shared" ref="P9:R14" si="1">(D9/$N$8)*100</f>
        <v>42.708792986791401</v>
      </c>
      <c r="R9" s="567">
        <f t="shared" si="1"/>
        <v>44.850410378607357</v>
      </c>
      <c r="S9" s="567"/>
      <c r="T9" s="567">
        <f t="shared" ref="T9:W14" si="2">(G9/$N$8)*100</f>
        <v>9.8181978642661711</v>
      </c>
      <c r="U9" s="567">
        <f t="shared" si="2"/>
        <v>4.2847056746977321</v>
      </c>
      <c r="V9" s="567">
        <f t="shared" si="2"/>
        <v>1.7400641308504692</v>
      </c>
      <c r="W9" s="567">
        <f t="shared" si="2"/>
        <v>15.842967669814373</v>
      </c>
      <c r="X9" s="567"/>
      <c r="Y9" s="567">
        <f t="shared" ref="Y9:Y14" si="3">(L9/$N$8)*100</f>
        <v>0</v>
      </c>
      <c r="Z9" s="567"/>
      <c r="AA9" s="461">
        <f t="shared" ref="AA9:AA14" si="4">(N9/$N$8)*100</f>
        <v>60.693378048421728</v>
      </c>
      <c r="AB9" s="185"/>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162"/>
      <c r="CB9" s="162"/>
      <c r="CC9" s="162"/>
      <c r="CD9" s="162"/>
      <c r="CE9" s="162"/>
      <c r="CF9" s="162"/>
      <c r="CG9" s="162"/>
      <c r="CH9" s="162"/>
    </row>
    <row r="10" spans="1:141" s="17" customFormat="1" ht="15" customHeight="1" x14ac:dyDescent="0.2">
      <c r="A10" s="73"/>
      <c r="B10" s="511" t="s">
        <v>401</v>
      </c>
      <c r="C10" s="231">
        <v>70</v>
      </c>
      <c r="D10" s="231">
        <v>4406</v>
      </c>
      <c r="E10" s="148">
        <f>SUM(C10:D10)</f>
        <v>4476</v>
      </c>
      <c r="F10" s="512"/>
      <c r="G10" s="148">
        <v>538</v>
      </c>
      <c r="H10" s="148">
        <v>195</v>
      </c>
      <c r="I10" s="148">
        <v>53</v>
      </c>
      <c r="J10" s="148">
        <f t="shared" si="0"/>
        <v>786</v>
      </c>
      <c r="K10" s="148"/>
      <c r="L10" s="195">
        <v>0</v>
      </c>
      <c r="M10" s="195"/>
      <c r="N10" s="195">
        <f t="shared" ref="N10:N65" si="5">E10+J10+L10</f>
        <v>5262</v>
      </c>
      <c r="O10" s="148"/>
      <c r="P10" s="567">
        <f t="shared" si="1"/>
        <v>0.10296237460653664</v>
      </c>
      <c r="Q10" s="567">
        <f t="shared" si="1"/>
        <v>6.4807460359485773</v>
      </c>
      <c r="R10" s="567">
        <f t="shared" si="1"/>
        <v>6.583708410555114</v>
      </c>
      <c r="S10" s="567"/>
      <c r="T10" s="567">
        <f t="shared" si="2"/>
        <v>0.79133939340452453</v>
      </c>
      <c r="U10" s="567">
        <f t="shared" si="2"/>
        <v>0.28682375783249492</v>
      </c>
      <c r="V10" s="567">
        <f t="shared" si="2"/>
        <v>7.7957226487806314E-2</v>
      </c>
      <c r="W10" s="567">
        <f t="shared" si="2"/>
        <v>1.1561203777248257</v>
      </c>
      <c r="X10" s="567"/>
      <c r="Y10" s="567">
        <f t="shared" si="3"/>
        <v>0</v>
      </c>
      <c r="Z10" s="567"/>
      <c r="AA10" s="461">
        <f t="shared" si="4"/>
        <v>7.7398287882799401</v>
      </c>
      <c r="AB10" s="185"/>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162"/>
      <c r="CB10" s="162"/>
      <c r="CC10" s="162"/>
      <c r="CD10" s="162"/>
      <c r="CE10" s="162"/>
      <c r="CF10" s="162"/>
      <c r="CG10" s="162"/>
      <c r="CH10" s="162"/>
    </row>
    <row r="11" spans="1:141" s="17" customFormat="1" ht="15" customHeight="1" x14ac:dyDescent="0.2">
      <c r="A11" s="73"/>
      <c r="B11" s="511" t="s">
        <v>402</v>
      </c>
      <c r="C11" s="148">
        <v>3162</v>
      </c>
      <c r="D11" s="148">
        <v>11581</v>
      </c>
      <c r="E11" s="148">
        <f>SUM(C11:D11)</f>
        <v>14743</v>
      </c>
      <c r="F11" s="512"/>
      <c r="G11" s="148">
        <v>2193</v>
      </c>
      <c r="H11" s="148">
        <v>920</v>
      </c>
      <c r="I11" s="148">
        <v>301</v>
      </c>
      <c r="J11" s="148">
        <f t="shared" si="0"/>
        <v>3414</v>
      </c>
      <c r="K11" s="148"/>
      <c r="L11" s="195">
        <v>1</v>
      </c>
      <c r="M11" s="195"/>
      <c r="N11" s="195">
        <f t="shared" si="5"/>
        <v>18158</v>
      </c>
      <c r="O11" s="148"/>
      <c r="P11" s="567">
        <f t="shared" si="1"/>
        <v>4.6509575500838407</v>
      </c>
      <c r="Q11" s="567">
        <f t="shared" si="1"/>
        <v>17.034389433118584</v>
      </c>
      <c r="R11" s="567">
        <f t="shared" si="1"/>
        <v>21.685346983202425</v>
      </c>
      <c r="S11" s="567"/>
      <c r="T11" s="567">
        <f t="shared" si="2"/>
        <v>3.2256641073162124</v>
      </c>
      <c r="U11" s="567">
        <f t="shared" si="2"/>
        <v>1.353219780543053</v>
      </c>
      <c r="V11" s="567">
        <f t="shared" si="2"/>
        <v>0.4427382108081076</v>
      </c>
      <c r="W11" s="567">
        <f t="shared" si="2"/>
        <v>5.0216220986673727</v>
      </c>
      <c r="X11" s="567"/>
      <c r="Y11" s="567">
        <f t="shared" si="3"/>
        <v>1.4708910658076662E-3</v>
      </c>
      <c r="Z11" s="567"/>
      <c r="AA11" s="461">
        <f t="shared" si="4"/>
        <v>26.708439972935604</v>
      </c>
      <c r="AB11" s="185"/>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162"/>
      <c r="CB11" s="162"/>
      <c r="CC11" s="162"/>
      <c r="CD11" s="162"/>
      <c r="CE11" s="162"/>
      <c r="CF11" s="162"/>
      <c r="CG11" s="162"/>
      <c r="CH11" s="162"/>
    </row>
    <row r="12" spans="1:141" s="17" customFormat="1" ht="15" customHeight="1" x14ac:dyDescent="0.2">
      <c r="A12" s="73"/>
      <c r="B12" s="511" t="s">
        <v>403</v>
      </c>
      <c r="C12" s="148">
        <v>0</v>
      </c>
      <c r="D12" s="148">
        <v>10</v>
      </c>
      <c r="E12" s="148">
        <f>SUM(C12:D12)</f>
        <v>10</v>
      </c>
      <c r="F12" s="512"/>
      <c r="G12" s="148">
        <v>2</v>
      </c>
      <c r="H12" s="148">
        <v>0</v>
      </c>
      <c r="I12" s="148">
        <v>0</v>
      </c>
      <c r="J12" s="148">
        <f t="shared" si="0"/>
        <v>2</v>
      </c>
      <c r="K12" s="148"/>
      <c r="L12" s="195">
        <v>0</v>
      </c>
      <c r="M12" s="195"/>
      <c r="N12" s="195">
        <f t="shared" si="5"/>
        <v>12</v>
      </c>
      <c r="O12" s="148"/>
      <c r="P12" s="567">
        <f t="shared" si="1"/>
        <v>0</v>
      </c>
      <c r="Q12" s="567">
        <f t="shared" si="1"/>
        <v>1.4708910658076663E-2</v>
      </c>
      <c r="R12" s="567">
        <f t="shared" si="1"/>
        <v>1.4708910658076663E-2</v>
      </c>
      <c r="S12" s="567"/>
      <c r="T12" s="567">
        <f t="shared" si="2"/>
        <v>2.9417821316153323E-3</v>
      </c>
      <c r="U12" s="567">
        <f t="shared" si="2"/>
        <v>0</v>
      </c>
      <c r="V12" s="567">
        <f t="shared" si="2"/>
        <v>0</v>
      </c>
      <c r="W12" s="567">
        <f t="shared" si="2"/>
        <v>2.9417821316153323E-3</v>
      </c>
      <c r="X12" s="567"/>
      <c r="Y12" s="567">
        <f t="shared" si="3"/>
        <v>0</v>
      </c>
      <c r="Z12" s="567"/>
      <c r="AA12" s="461">
        <f t="shared" si="4"/>
        <v>1.7650692789691995E-2</v>
      </c>
      <c r="AB12" s="185"/>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162"/>
      <c r="CB12" s="162"/>
      <c r="CC12" s="162"/>
      <c r="CD12" s="162"/>
      <c r="CE12" s="162"/>
      <c r="CF12" s="162"/>
      <c r="CG12" s="162"/>
      <c r="CH12" s="162"/>
    </row>
    <row r="13" spans="1:141" s="17" customFormat="1" ht="15" customHeight="1" x14ac:dyDescent="0.2">
      <c r="A13" s="73"/>
      <c r="B13" s="511" t="s">
        <v>404</v>
      </c>
      <c r="C13" s="148">
        <v>4</v>
      </c>
      <c r="D13" s="148">
        <v>301</v>
      </c>
      <c r="E13" s="148">
        <f t="shared" ref="E13:E14" si="6">SUM(C13:D13)</f>
        <v>305</v>
      </c>
      <c r="F13" s="512"/>
      <c r="G13" s="148">
        <v>72</v>
      </c>
      <c r="H13" s="148">
        <v>55</v>
      </c>
      <c r="I13" s="148">
        <v>6</v>
      </c>
      <c r="J13" s="148">
        <f t="shared" si="0"/>
        <v>133</v>
      </c>
      <c r="K13" s="148"/>
      <c r="L13" s="195">
        <v>0</v>
      </c>
      <c r="M13" s="195"/>
      <c r="N13" s="195">
        <f t="shared" si="5"/>
        <v>438</v>
      </c>
      <c r="O13" s="148"/>
      <c r="P13" s="567">
        <f t="shared" si="1"/>
        <v>5.8835642632306647E-3</v>
      </c>
      <c r="Q13" s="567">
        <f t="shared" si="1"/>
        <v>0.4427382108081076</v>
      </c>
      <c r="R13" s="567">
        <f t="shared" si="1"/>
        <v>0.44862177507133821</v>
      </c>
      <c r="S13" s="567"/>
      <c r="T13" s="567">
        <f t="shared" si="2"/>
        <v>0.10590415673815197</v>
      </c>
      <c r="U13" s="567">
        <f t="shared" si="2"/>
        <v>8.0899008619421647E-2</v>
      </c>
      <c r="V13" s="567">
        <f t="shared" si="2"/>
        <v>8.8253463948459974E-3</v>
      </c>
      <c r="W13" s="567">
        <f t="shared" si="2"/>
        <v>0.1956285117524196</v>
      </c>
      <c r="X13" s="567"/>
      <c r="Y13" s="567">
        <f t="shared" si="3"/>
        <v>0</v>
      </c>
      <c r="Z13" s="567"/>
      <c r="AA13" s="461">
        <f t="shared" si="4"/>
        <v>0.64425028682375785</v>
      </c>
      <c r="AB13" s="185"/>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162"/>
      <c r="CB13" s="162"/>
      <c r="CC13" s="162"/>
      <c r="CD13" s="162"/>
      <c r="CE13" s="162"/>
      <c r="CF13" s="162"/>
      <c r="CG13" s="162"/>
      <c r="CH13" s="162"/>
    </row>
    <row r="14" spans="1:141" s="17" customFormat="1" ht="15" customHeight="1" x14ac:dyDescent="0.2">
      <c r="A14" s="73"/>
      <c r="B14" s="511" t="s">
        <v>405</v>
      </c>
      <c r="C14" s="148">
        <v>83</v>
      </c>
      <c r="D14" s="148">
        <v>1180</v>
      </c>
      <c r="E14" s="148">
        <f t="shared" si="6"/>
        <v>1263</v>
      </c>
      <c r="F14" s="512"/>
      <c r="G14" s="148">
        <v>1009</v>
      </c>
      <c r="H14" s="148">
        <v>437</v>
      </c>
      <c r="I14" s="148">
        <v>142</v>
      </c>
      <c r="J14" s="148">
        <f t="shared" si="0"/>
        <v>1588</v>
      </c>
      <c r="K14" s="148"/>
      <c r="L14" s="195">
        <v>2</v>
      </c>
      <c r="M14" s="195"/>
      <c r="N14" s="195">
        <f t="shared" si="5"/>
        <v>2853</v>
      </c>
      <c r="O14" s="148"/>
      <c r="P14" s="567">
        <f t="shared" si="1"/>
        <v>0.1220839584620363</v>
      </c>
      <c r="Q14" s="567">
        <f t="shared" si="1"/>
        <v>1.7356514576530462</v>
      </c>
      <c r="R14" s="567">
        <f t="shared" si="1"/>
        <v>1.8577354161150825</v>
      </c>
      <c r="S14" s="567"/>
      <c r="T14" s="567">
        <f t="shared" si="2"/>
        <v>1.4841290853999352</v>
      </c>
      <c r="U14" s="567">
        <f t="shared" si="2"/>
        <v>0.64277939575795018</v>
      </c>
      <c r="V14" s="567">
        <f t="shared" si="2"/>
        <v>0.20886653134468861</v>
      </c>
      <c r="W14" s="567">
        <f t="shared" si="2"/>
        <v>2.335775012502574</v>
      </c>
      <c r="X14" s="567"/>
      <c r="Y14" s="567">
        <f t="shared" si="3"/>
        <v>2.9417821316153323E-3</v>
      </c>
      <c r="Z14" s="567"/>
      <c r="AA14" s="461">
        <f t="shared" si="4"/>
        <v>4.1964522107492721</v>
      </c>
      <c r="AB14" s="185"/>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162"/>
      <c r="CB14" s="162"/>
      <c r="CC14" s="162"/>
      <c r="CD14" s="162"/>
      <c r="CE14" s="162"/>
      <c r="CF14" s="162"/>
      <c r="CG14" s="162"/>
      <c r="CH14" s="162"/>
    </row>
    <row r="15" spans="1:141" s="451" customFormat="1" ht="24.95" customHeight="1" x14ac:dyDescent="0.2">
      <c r="A15" s="93" t="s">
        <v>580</v>
      </c>
      <c r="B15" s="513"/>
      <c r="C15" s="140">
        <v>1976</v>
      </c>
      <c r="D15" s="140">
        <v>38464</v>
      </c>
      <c r="E15" s="140">
        <v>40440</v>
      </c>
      <c r="F15" s="140"/>
      <c r="G15" s="140">
        <v>22210</v>
      </c>
      <c r="H15" s="140">
        <v>11410</v>
      </c>
      <c r="I15" s="140">
        <v>5329</v>
      </c>
      <c r="J15" s="140">
        <v>38949</v>
      </c>
      <c r="K15" s="140"/>
      <c r="L15" s="140">
        <v>423</v>
      </c>
      <c r="M15" s="140"/>
      <c r="N15" s="140">
        <f>E15+J15+L15</f>
        <v>79812</v>
      </c>
      <c r="O15" s="140"/>
      <c r="P15" s="270">
        <f>(C15/$N$6)*100</f>
        <v>1.3369599047348408</v>
      </c>
      <c r="Q15" s="270">
        <f>(D15/$N$6)*100</f>
        <v>26.024709400668478</v>
      </c>
      <c r="R15" s="270">
        <f>(E15/$N$6)*100</f>
        <v>27.361669305403318</v>
      </c>
      <c r="S15" s="270"/>
      <c r="T15" s="270">
        <f>(G15/$N$6)*100</f>
        <v>15.027266945425513</v>
      </c>
      <c r="U15" s="270">
        <f>(H15/$N$6)*100</f>
        <v>7.7199962110448048</v>
      </c>
      <c r="V15" s="270">
        <f>(I15/$N$6)*100</f>
        <v>3.6055968281032218</v>
      </c>
      <c r="W15" s="270">
        <f>(J15/$N$6)*100</f>
        <v>26.352859984573541</v>
      </c>
      <c r="X15" s="270"/>
      <c r="Y15" s="270">
        <f>(L15/$N$6)*100</f>
        <v>0.28620143709657775</v>
      </c>
      <c r="Z15" s="270"/>
      <c r="AA15" s="750">
        <f>(N15/$N$6)*100</f>
        <v>54.000730727073446</v>
      </c>
      <c r="AB15" s="194"/>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450"/>
      <c r="CB15" s="450"/>
      <c r="CC15" s="450"/>
      <c r="CD15" s="450"/>
      <c r="CE15" s="450"/>
      <c r="CF15" s="450"/>
      <c r="CG15" s="450"/>
      <c r="CH15" s="450"/>
    </row>
    <row r="16" spans="1:141" s="451" customFormat="1" ht="24.95" customHeight="1" x14ac:dyDescent="0.2">
      <c r="A16" s="888" t="s">
        <v>579</v>
      </c>
      <c r="B16" s="510"/>
      <c r="C16" s="140">
        <v>1976</v>
      </c>
      <c r="D16" s="140">
        <v>38464</v>
      </c>
      <c r="E16" s="140">
        <v>40440</v>
      </c>
      <c r="F16" s="140"/>
      <c r="G16" s="140">
        <v>22210</v>
      </c>
      <c r="H16" s="140">
        <v>11410</v>
      </c>
      <c r="I16" s="140">
        <v>5329</v>
      </c>
      <c r="J16" s="140">
        <v>38949</v>
      </c>
      <c r="K16" s="140"/>
      <c r="L16" s="140">
        <v>423</v>
      </c>
      <c r="M16" s="140"/>
      <c r="N16" s="140">
        <f>E16+J16+L16</f>
        <v>79812</v>
      </c>
      <c r="O16" s="139"/>
      <c r="P16" s="270">
        <f>(C16/$N$16)*100</f>
        <v>2.4758181727058588</v>
      </c>
      <c r="Q16" s="270">
        <f>(D16/$N$16)*100</f>
        <v>48.19325414724603</v>
      </c>
      <c r="R16" s="270">
        <f>(E16/$N$16)*100</f>
        <v>50.669072319951894</v>
      </c>
      <c r="S16" s="270"/>
      <c r="T16" s="270">
        <f>(G16/$N$16)*100</f>
        <v>27.827895554553201</v>
      </c>
      <c r="U16" s="270">
        <f>(H16/$N$16)*100</f>
        <v>14.296095825189195</v>
      </c>
      <c r="V16" s="270">
        <f>(I16/$N$16)*100</f>
        <v>6.6769408109056281</v>
      </c>
      <c r="W16" s="270">
        <f>(J16/$N$16)*100</f>
        <v>48.80093219064802</v>
      </c>
      <c r="X16" s="270"/>
      <c r="Y16" s="270">
        <f>(L16/$N$16)*100</f>
        <v>0.52999548940009023</v>
      </c>
      <c r="Z16" s="270"/>
      <c r="AA16" s="750">
        <f t="shared" ref="AA16:AA22" si="7">(N16/$N$16)*100</f>
        <v>100</v>
      </c>
      <c r="AB16" s="194"/>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450"/>
      <c r="CB16" s="450"/>
      <c r="CC16" s="450"/>
      <c r="CD16" s="450"/>
      <c r="CE16" s="450"/>
      <c r="CF16" s="450"/>
      <c r="CG16" s="450"/>
      <c r="CH16" s="450"/>
    </row>
    <row r="17" spans="1:86" s="17" customFormat="1" ht="24.95" customHeight="1" x14ac:dyDescent="0.2">
      <c r="A17" s="604"/>
      <c r="B17" s="780" t="s">
        <v>578</v>
      </c>
      <c r="C17" s="603">
        <f>SUM(C18:C22)</f>
        <v>801</v>
      </c>
      <c r="D17" s="603">
        <f>SUM(D18:D22)</f>
        <v>16987</v>
      </c>
      <c r="E17" s="603">
        <f>SUM(E18:E22)</f>
        <v>17788</v>
      </c>
      <c r="F17" s="603"/>
      <c r="G17" s="603">
        <f>SUM(G18:G22)</f>
        <v>8301</v>
      </c>
      <c r="H17" s="603">
        <f>SUM(H18:H22)</f>
        <v>4272</v>
      </c>
      <c r="I17" s="603">
        <f>SUM(I18:I22)</f>
        <v>668</v>
      </c>
      <c r="J17" s="603">
        <f>SUM(J18:J22)</f>
        <v>13241</v>
      </c>
      <c r="K17" s="603"/>
      <c r="L17" s="603">
        <f>SUM(L18:L22)</f>
        <v>423</v>
      </c>
      <c r="M17" s="603"/>
      <c r="N17" s="603">
        <f t="shared" si="5"/>
        <v>31452</v>
      </c>
      <c r="O17" s="602"/>
      <c r="P17" s="601">
        <f t="shared" ref="P17:R22" si="8">(C17/$E$16)*100</f>
        <v>1.9807121661721068</v>
      </c>
      <c r="Q17" s="601">
        <f t="shared" si="8"/>
        <v>42.005440158259148</v>
      </c>
      <c r="R17" s="601">
        <f t="shared" si="8"/>
        <v>43.986152324431252</v>
      </c>
      <c r="S17" s="601"/>
      <c r="T17" s="601">
        <f t="shared" ref="T17:W22" si="9">(G17/$J$16)*100</f>
        <v>21.312485558037434</v>
      </c>
      <c r="U17" s="601">
        <f t="shared" si="9"/>
        <v>10.96818917045367</v>
      </c>
      <c r="V17" s="601">
        <f t="shared" si="9"/>
        <v>1.7150632878892913</v>
      </c>
      <c r="W17" s="601">
        <f t="shared" si="9"/>
        <v>33.995738016380393</v>
      </c>
      <c r="X17" s="601"/>
      <c r="Y17" s="601">
        <f t="shared" ref="Y17:Y22" si="10">(L17/$N$16)*100</f>
        <v>0.52999548940009023</v>
      </c>
      <c r="Z17" s="601"/>
      <c r="AA17" s="600">
        <f t="shared" si="7"/>
        <v>39.407607878514511</v>
      </c>
      <c r="AB17" s="185"/>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162"/>
      <c r="CB17" s="162"/>
      <c r="CC17" s="162"/>
      <c r="CD17" s="162"/>
      <c r="CE17" s="162"/>
      <c r="CF17" s="162"/>
      <c r="CG17" s="162"/>
      <c r="CH17" s="162"/>
    </row>
    <row r="18" spans="1:86" s="591" customFormat="1" ht="15" customHeight="1" x14ac:dyDescent="0.2">
      <c r="A18" s="599"/>
      <c r="B18" s="598" t="s">
        <v>409</v>
      </c>
      <c r="C18" s="596">
        <v>340</v>
      </c>
      <c r="D18" s="596">
        <v>7436</v>
      </c>
      <c r="E18" s="594">
        <f>SUM(C18:D18)</f>
        <v>7776</v>
      </c>
      <c r="F18" s="597"/>
      <c r="G18" s="596">
        <v>3961</v>
      </c>
      <c r="H18" s="596">
        <v>1845</v>
      </c>
      <c r="I18" s="596">
        <v>324</v>
      </c>
      <c r="J18" s="595">
        <f>SUM(G18:I18)</f>
        <v>6130</v>
      </c>
      <c r="K18" s="595"/>
      <c r="L18" s="595">
        <v>0</v>
      </c>
      <c r="M18" s="595"/>
      <c r="N18" s="595">
        <f t="shared" si="5"/>
        <v>13906</v>
      </c>
      <c r="O18" s="594"/>
      <c r="P18" s="593">
        <f t="shared" si="8"/>
        <v>0.84075173095944611</v>
      </c>
      <c r="Q18" s="593">
        <f t="shared" si="8"/>
        <v>18.387734915924828</v>
      </c>
      <c r="R18" s="593">
        <f t="shared" si="8"/>
        <v>19.228486646884274</v>
      </c>
      <c r="S18" s="593"/>
      <c r="T18" s="593">
        <f t="shared" si="9"/>
        <v>10.169709106780662</v>
      </c>
      <c r="U18" s="593">
        <f t="shared" si="9"/>
        <v>4.7369637217900333</v>
      </c>
      <c r="V18" s="593">
        <f t="shared" si="9"/>
        <v>0.83185704382654246</v>
      </c>
      <c r="W18" s="593">
        <f t="shared" si="9"/>
        <v>15.738529872397237</v>
      </c>
      <c r="X18" s="593"/>
      <c r="Y18" s="593">
        <f t="shared" si="10"/>
        <v>0</v>
      </c>
      <c r="Z18" s="593"/>
      <c r="AA18" s="592">
        <f t="shared" si="7"/>
        <v>17.423445095975541</v>
      </c>
      <c r="AB18" s="185"/>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162"/>
      <c r="CB18" s="162"/>
      <c r="CC18" s="162"/>
      <c r="CD18" s="162"/>
      <c r="CE18" s="162"/>
      <c r="CF18" s="162"/>
      <c r="CG18" s="162"/>
      <c r="CH18" s="162"/>
    </row>
    <row r="19" spans="1:86" s="591" customFormat="1" ht="15" customHeight="1" x14ac:dyDescent="0.2">
      <c r="A19" s="599"/>
      <c r="B19" s="598" t="s">
        <v>577</v>
      </c>
      <c r="C19" s="596">
        <v>26</v>
      </c>
      <c r="D19" s="596">
        <v>4981</v>
      </c>
      <c r="E19" s="594">
        <f>SUM(C19:D19)</f>
        <v>5007</v>
      </c>
      <c r="F19" s="597"/>
      <c r="G19" s="596">
        <v>3376</v>
      </c>
      <c r="H19" s="596">
        <v>1781</v>
      </c>
      <c r="I19" s="596">
        <v>244</v>
      </c>
      <c r="J19" s="595">
        <f>SUM(G19:I19)</f>
        <v>5401</v>
      </c>
      <c r="K19" s="595"/>
      <c r="L19" s="595">
        <v>423</v>
      </c>
      <c r="M19" s="595"/>
      <c r="N19" s="595">
        <f t="shared" si="5"/>
        <v>10831</v>
      </c>
      <c r="O19" s="594"/>
      <c r="P19" s="593">
        <f t="shared" si="8"/>
        <v>6.4292779426310592E-2</v>
      </c>
      <c r="Q19" s="593">
        <f t="shared" si="8"/>
        <v>12.317012858555886</v>
      </c>
      <c r="R19" s="593">
        <f t="shared" si="8"/>
        <v>12.381305637982196</v>
      </c>
      <c r="S19" s="593"/>
      <c r="T19" s="593">
        <f>(G19/$J$16)*100</f>
        <v>8.6677449998716263</v>
      </c>
      <c r="U19" s="593">
        <f t="shared" si="9"/>
        <v>4.5726462810341726</v>
      </c>
      <c r="V19" s="593">
        <f t="shared" si="9"/>
        <v>0.62646024288171709</v>
      </c>
      <c r="W19" s="593">
        <f t="shared" si="9"/>
        <v>13.866851523787519</v>
      </c>
      <c r="X19" s="593"/>
      <c r="Y19" s="593">
        <f t="shared" si="10"/>
        <v>0.52999548940009023</v>
      </c>
      <c r="Z19" s="593"/>
      <c r="AA19" s="592">
        <f t="shared" si="7"/>
        <v>13.570641006364959</v>
      </c>
      <c r="AB19" s="185"/>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162"/>
      <c r="CB19" s="162"/>
      <c r="CC19" s="162"/>
      <c r="CD19" s="162"/>
      <c r="CE19" s="162"/>
      <c r="CF19" s="162"/>
      <c r="CG19" s="162"/>
      <c r="CH19" s="162"/>
    </row>
    <row r="20" spans="1:86" s="591" customFormat="1" ht="15" customHeight="1" x14ac:dyDescent="0.2">
      <c r="A20" s="599"/>
      <c r="B20" s="598" t="s">
        <v>414</v>
      </c>
      <c r="C20" s="596">
        <v>430</v>
      </c>
      <c r="D20" s="596">
        <v>4455</v>
      </c>
      <c r="E20" s="594">
        <f>SUM(C20:D20)</f>
        <v>4885</v>
      </c>
      <c r="F20" s="597"/>
      <c r="G20" s="596">
        <v>67</v>
      </c>
      <c r="H20" s="596">
        <v>0</v>
      </c>
      <c r="I20" s="596">
        <v>0</v>
      </c>
      <c r="J20" s="595">
        <f>SUM(G20:I20)</f>
        <v>67</v>
      </c>
      <c r="K20" s="595"/>
      <c r="L20" s="893">
        <v>0</v>
      </c>
      <c r="M20" s="595"/>
      <c r="N20" s="893">
        <f t="shared" si="5"/>
        <v>4952</v>
      </c>
      <c r="O20" s="594"/>
      <c r="P20" s="593">
        <f t="shared" si="8"/>
        <v>1.0633036597428289</v>
      </c>
      <c r="Q20" s="593">
        <f t="shared" si="8"/>
        <v>11.016320474777448</v>
      </c>
      <c r="R20" s="593">
        <f t="shared" si="8"/>
        <v>12.079624134520277</v>
      </c>
      <c r="S20" s="593"/>
      <c r="T20" s="593">
        <f t="shared" si="9"/>
        <v>0.17201982079129119</v>
      </c>
      <c r="U20" s="593">
        <f t="shared" si="9"/>
        <v>0</v>
      </c>
      <c r="V20" s="593">
        <f t="shared" si="9"/>
        <v>0</v>
      </c>
      <c r="W20" s="593">
        <f>(J20/$J$16)*100</f>
        <v>0.17201982079129119</v>
      </c>
      <c r="X20" s="593"/>
      <c r="Y20" s="593">
        <f t="shared" si="10"/>
        <v>0</v>
      </c>
      <c r="Z20" s="593"/>
      <c r="AA20" s="592">
        <f t="shared" si="7"/>
        <v>6.2045807647972744</v>
      </c>
      <c r="AB20" s="185"/>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162"/>
      <c r="CB20" s="162"/>
      <c r="CC20" s="162"/>
      <c r="CD20" s="162"/>
      <c r="CE20" s="162"/>
      <c r="CF20" s="162"/>
      <c r="CG20" s="162"/>
      <c r="CH20" s="162"/>
    </row>
    <row r="21" spans="1:86" s="591" customFormat="1" ht="15" customHeight="1" x14ac:dyDescent="0.2">
      <c r="A21" s="599"/>
      <c r="B21" s="598" t="s">
        <v>423</v>
      </c>
      <c r="C21" s="596">
        <v>3</v>
      </c>
      <c r="D21" s="596">
        <v>88</v>
      </c>
      <c r="E21" s="594">
        <f>SUM(C21:D21)</f>
        <v>91</v>
      </c>
      <c r="F21" s="597"/>
      <c r="G21" s="596">
        <v>472</v>
      </c>
      <c r="H21" s="596">
        <v>344</v>
      </c>
      <c r="I21" s="596">
        <v>69</v>
      </c>
      <c r="J21" s="595">
        <f>SUM(G21:I21)</f>
        <v>885</v>
      </c>
      <c r="K21" s="595"/>
      <c r="L21" s="893">
        <v>0</v>
      </c>
      <c r="M21" s="595"/>
      <c r="N21" s="893">
        <f t="shared" si="5"/>
        <v>976</v>
      </c>
      <c r="O21" s="594"/>
      <c r="P21" s="593">
        <f t="shared" si="8"/>
        <v>7.418397626112759E-3</v>
      </c>
      <c r="Q21" s="593">
        <f t="shared" si="8"/>
        <v>0.21760633036597429</v>
      </c>
      <c r="R21" s="593">
        <f t="shared" si="8"/>
        <v>0.22502472799208703</v>
      </c>
      <c r="S21" s="593"/>
      <c r="T21" s="593">
        <f t="shared" si="9"/>
        <v>1.2118411255744692</v>
      </c>
      <c r="U21" s="593">
        <f t="shared" si="9"/>
        <v>0.88320624406274872</v>
      </c>
      <c r="V21" s="593">
        <f t="shared" si="9"/>
        <v>0.17715474081491181</v>
      </c>
      <c r="W21" s="593">
        <f t="shared" si="9"/>
        <v>2.2722021104521297</v>
      </c>
      <c r="X21" s="593"/>
      <c r="Y21" s="593">
        <f t="shared" si="10"/>
        <v>0</v>
      </c>
      <c r="Z21" s="593"/>
      <c r="AA21" s="592">
        <f t="shared" si="7"/>
        <v>1.2228737533203027</v>
      </c>
      <c r="AB21" s="185"/>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162"/>
      <c r="CB21" s="162"/>
      <c r="CC21" s="162"/>
      <c r="CD21" s="162"/>
      <c r="CE21" s="162"/>
      <c r="CF21" s="162"/>
      <c r="CG21" s="162"/>
      <c r="CH21" s="162"/>
    </row>
    <row r="22" spans="1:86" s="591" customFormat="1" ht="15" customHeight="1" x14ac:dyDescent="0.2">
      <c r="A22" s="599"/>
      <c r="B22" s="598" t="s">
        <v>426</v>
      </c>
      <c r="C22" s="596">
        <v>2</v>
      </c>
      <c r="D22" s="596">
        <v>27</v>
      </c>
      <c r="E22" s="594">
        <f>SUM(C22:D22)</f>
        <v>29</v>
      </c>
      <c r="F22" s="597"/>
      <c r="G22" s="596">
        <v>425</v>
      </c>
      <c r="H22" s="596">
        <v>302</v>
      </c>
      <c r="I22" s="596">
        <v>31</v>
      </c>
      <c r="J22" s="595">
        <f>SUM(G22:I22)</f>
        <v>758</v>
      </c>
      <c r="K22" s="595"/>
      <c r="L22" s="893">
        <v>0</v>
      </c>
      <c r="M22" s="595"/>
      <c r="N22" s="893">
        <f t="shared" si="5"/>
        <v>787</v>
      </c>
      <c r="O22" s="594"/>
      <c r="P22" s="593">
        <f t="shared" si="8"/>
        <v>4.945598417408506E-3</v>
      </c>
      <c r="Q22" s="593">
        <f t="shared" si="8"/>
        <v>6.6765578635014838E-2</v>
      </c>
      <c r="R22" s="593">
        <f t="shared" si="8"/>
        <v>7.1711177052423344E-2</v>
      </c>
      <c r="S22" s="593"/>
      <c r="T22" s="593">
        <f t="shared" si="9"/>
        <v>1.0911705050193843</v>
      </c>
      <c r="U22" s="593">
        <f t="shared" si="9"/>
        <v>0.77537292356671539</v>
      </c>
      <c r="V22" s="593">
        <f t="shared" si="9"/>
        <v>7.9591260366119798E-2</v>
      </c>
      <c r="W22" s="593">
        <f t="shared" si="9"/>
        <v>1.9461346889522195</v>
      </c>
      <c r="X22" s="593"/>
      <c r="Y22" s="593">
        <f t="shared" si="10"/>
        <v>0</v>
      </c>
      <c r="Z22" s="593"/>
      <c r="AA22" s="592">
        <f t="shared" si="7"/>
        <v>0.98606725805643269</v>
      </c>
      <c r="AB22" s="185"/>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162"/>
      <c r="CB22" s="162"/>
      <c r="CC22" s="162"/>
      <c r="CD22" s="162"/>
      <c r="CE22" s="162"/>
      <c r="CF22" s="162"/>
      <c r="CG22" s="162"/>
      <c r="CH22" s="162"/>
    </row>
    <row r="23" spans="1:86" s="17" customFormat="1" ht="15" customHeight="1" x14ac:dyDescent="0.2">
      <c r="A23" s="73"/>
      <c r="B23" s="74"/>
      <c r="C23" s="822"/>
      <c r="D23" s="822"/>
      <c r="E23" s="52"/>
      <c r="F23" s="210"/>
      <c r="G23" s="822"/>
      <c r="H23" s="822"/>
      <c r="I23" s="822"/>
      <c r="J23" s="211"/>
      <c r="K23" s="211"/>
      <c r="L23" s="340"/>
      <c r="M23" s="211"/>
      <c r="N23" s="340"/>
      <c r="O23" s="52"/>
      <c r="P23" s="211"/>
      <c r="Q23" s="211"/>
      <c r="R23" s="211"/>
      <c r="S23" s="211"/>
      <c r="T23" s="211"/>
      <c r="U23" s="211"/>
      <c r="V23" s="211"/>
      <c r="W23" s="211"/>
      <c r="X23" s="211"/>
      <c r="Y23" s="211"/>
      <c r="Z23" s="211"/>
      <c r="AA23" s="290"/>
      <c r="AB23" s="185"/>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162"/>
      <c r="CB23" s="162"/>
      <c r="CC23" s="162"/>
      <c r="CD23" s="162"/>
      <c r="CE23" s="162"/>
      <c r="CF23" s="162"/>
      <c r="CG23" s="162"/>
      <c r="CH23" s="162"/>
    </row>
    <row r="24" spans="1:86" s="822" customFormat="1" ht="24.95" customHeight="1" x14ac:dyDescent="0.2">
      <c r="A24" s="604"/>
      <c r="B24" s="780" t="s">
        <v>576</v>
      </c>
      <c r="C24" s="603">
        <f>SUM(C25:C27)</f>
        <v>212</v>
      </c>
      <c r="D24" s="603">
        <f>SUM(D25:D27)</f>
        <v>4695</v>
      </c>
      <c r="E24" s="603">
        <f>SUM(E25:E27)</f>
        <v>4907</v>
      </c>
      <c r="F24" s="603"/>
      <c r="G24" s="603">
        <f>SUM(G25:G27)</f>
        <v>10465</v>
      </c>
      <c r="H24" s="603">
        <f>SUM(H25:H27)</f>
        <v>5313</v>
      </c>
      <c r="I24" s="603">
        <f>SUM(I25:I27)</f>
        <v>1395</v>
      </c>
      <c r="J24" s="603">
        <f>SUM(J25:J27)</f>
        <v>17173</v>
      </c>
      <c r="K24" s="603"/>
      <c r="L24" s="603">
        <f>SUM(L25:L27)</f>
        <v>0</v>
      </c>
      <c r="M24" s="603"/>
      <c r="N24" s="603">
        <f t="shared" si="5"/>
        <v>22080</v>
      </c>
      <c r="O24" s="602"/>
      <c r="P24" s="601">
        <f>(C24/$E$16)*100</f>
        <v>0.52423343224530172</v>
      </c>
      <c r="Q24" s="601">
        <f t="shared" ref="P24:R27" si="11">(D24/$E$16)*100</f>
        <v>11.609792284866469</v>
      </c>
      <c r="R24" s="601">
        <f t="shared" si="11"/>
        <v>12.13402571711177</v>
      </c>
      <c r="S24" s="601"/>
      <c r="T24" s="601">
        <f t="shared" ref="T24:W27" si="12">(G24/$J$16)*100</f>
        <v>26.868469023594958</v>
      </c>
      <c r="U24" s="601">
        <f t="shared" si="12"/>
        <v>13.640915042748208</v>
      </c>
      <c r="V24" s="601">
        <f t="shared" si="12"/>
        <v>3.5816067164753913</v>
      </c>
      <c r="W24" s="601">
        <f t="shared" si="12"/>
        <v>44.090990782818558</v>
      </c>
      <c r="X24" s="601"/>
      <c r="Y24" s="601">
        <f>(L24/$N$16)*100</f>
        <v>0</v>
      </c>
      <c r="Z24" s="601"/>
      <c r="AA24" s="600">
        <f>(N24/$N$16)*100</f>
        <v>27.665012780033077</v>
      </c>
      <c r="AB24" s="185"/>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162"/>
      <c r="CB24" s="162"/>
      <c r="CC24" s="162"/>
      <c r="CD24" s="162"/>
      <c r="CE24" s="162"/>
      <c r="CF24" s="162"/>
      <c r="CG24" s="162"/>
      <c r="CH24" s="162"/>
    </row>
    <row r="25" spans="1:86" s="591" customFormat="1" ht="15" customHeight="1" x14ac:dyDescent="0.2">
      <c r="A25" s="599"/>
      <c r="B25" s="598" t="s">
        <v>576</v>
      </c>
      <c r="C25" s="596">
        <v>174</v>
      </c>
      <c r="D25" s="596">
        <v>2645</v>
      </c>
      <c r="E25" s="594">
        <f>SUM(C25:D25)</f>
        <v>2819</v>
      </c>
      <c r="F25" s="597"/>
      <c r="G25" s="596">
        <v>5930</v>
      </c>
      <c r="H25" s="596">
        <v>3020</v>
      </c>
      <c r="I25" s="596">
        <v>973</v>
      </c>
      <c r="J25" s="595">
        <f>SUM(G25:I25)</f>
        <v>9923</v>
      </c>
      <c r="K25" s="595"/>
      <c r="L25" s="893">
        <v>0</v>
      </c>
      <c r="M25" s="595"/>
      <c r="N25" s="893">
        <f t="shared" si="5"/>
        <v>12742</v>
      </c>
      <c r="O25" s="594"/>
      <c r="P25" s="593">
        <f t="shared" si="11"/>
        <v>0.43026706231454004</v>
      </c>
      <c r="Q25" s="593">
        <f t="shared" si="11"/>
        <v>6.5405539070227503</v>
      </c>
      <c r="R25" s="593">
        <f t="shared" si="11"/>
        <v>6.9708209693372893</v>
      </c>
      <c r="S25" s="593"/>
      <c r="T25" s="593">
        <f t="shared" si="12"/>
        <v>15.225037870035173</v>
      </c>
      <c r="U25" s="593">
        <f>(H25/$J$16)*100</f>
        <v>7.753729235667155</v>
      </c>
      <c r="V25" s="593">
        <f t="shared" si="12"/>
        <v>2.4981385914914376</v>
      </c>
      <c r="W25" s="593">
        <f t="shared" si="12"/>
        <v>25.476905697193764</v>
      </c>
      <c r="X25" s="593"/>
      <c r="Y25" s="593">
        <f>(L25/$N$16)*100</f>
        <v>0</v>
      </c>
      <c r="Z25" s="593"/>
      <c r="AA25" s="592">
        <f>(N25/$N$16)*100</f>
        <v>15.965017791810757</v>
      </c>
      <c r="AB25" s="185"/>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162"/>
      <c r="CB25" s="162"/>
      <c r="CC25" s="162"/>
      <c r="CD25" s="162"/>
      <c r="CE25" s="162"/>
      <c r="CF25" s="162"/>
      <c r="CG25" s="162"/>
      <c r="CH25" s="162"/>
    </row>
    <row r="26" spans="1:86" s="591" customFormat="1" ht="15" customHeight="1" x14ac:dyDescent="0.2">
      <c r="A26" s="599"/>
      <c r="B26" s="598" t="s">
        <v>575</v>
      </c>
      <c r="C26" s="596">
        <v>33</v>
      </c>
      <c r="D26" s="596">
        <v>1678</v>
      </c>
      <c r="E26" s="594">
        <f>SUM(C26:D26)</f>
        <v>1711</v>
      </c>
      <c r="F26" s="597"/>
      <c r="G26" s="596">
        <v>3100</v>
      </c>
      <c r="H26" s="596">
        <v>1581</v>
      </c>
      <c r="I26" s="596">
        <v>280</v>
      </c>
      <c r="J26" s="595">
        <f>SUM(G26:I26)</f>
        <v>4961</v>
      </c>
      <c r="K26" s="595"/>
      <c r="L26" s="893">
        <v>0</v>
      </c>
      <c r="M26" s="595"/>
      <c r="N26" s="893">
        <f t="shared" si="5"/>
        <v>6672</v>
      </c>
      <c r="O26" s="594"/>
      <c r="P26" s="593">
        <f t="shared" si="11"/>
        <v>8.1602373887240356E-2</v>
      </c>
      <c r="Q26" s="593">
        <f t="shared" si="11"/>
        <v>4.1493570722057367</v>
      </c>
      <c r="R26" s="593">
        <f t="shared" si="11"/>
        <v>4.2309594460929771</v>
      </c>
      <c r="S26" s="593"/>
      <c r="T26" s="593">
        <f t="shared" si="12"/>
        <v>7.9591260366119796</v>
      </c>
      <c r="U26" s="593">
        <f t="shared" si="12"/>
        <v>4.0591542786721098</v>
      </c>
      <c r="V26" s="593">
        <f t="shared" si="12"/>
        <v>0.71888880330688854</v>
      </c>
      <c r="W26" s="593">
        <f t="shared" si="12"/>
        <v>12.737169118590977</v>
      </c>
      <c r="X26" s="593"/>
      <c r="Y26" s="593">
        <f>(L26/$N$16)*100</f>
        <v>0</v>
      </c>
      <c r="Z26" s="593"/>
      <c r="AA26" s="592">
        <f>(N26/$N$16)*100</f>
        <v>8.3596451661404299</v>
      </c>
      <c r="AB26" s="185"/>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162"/>
      <c r="CB26" s="162"/>
      <c r="CC26" s="162"/>
      <c r="CD26" s="162"/>
      <c r="CE26" s="162"/>
      <c r="CF26" s="162"/>
      <c r="CG26" s="162"/>
      <c r="CH26" s="162"/>
    </row>
    <row r="27" spans="1:86" s="591" customFormat="1" ht="15" customHeight="1" x14ac:dyDescent="0.2">
      <c r="A27" s="599"/>
      <c r="B27" s="598" t="s">
        <v>574</v>
      </c>
      <c r="C27" s="596">
        <v>5</v>
      </c>
      <c r="D27" s="596">
        <v>372</v>
      </c>
      <c r="E27" s="594">
        <f>SUM(C27:D27)</f>
        <v>377</v>
      </c>
      <c r="F27" s="597"/>
      <c r="G27" s="596">
        <v>1435</v>
      </c>
      <c r="H27" s="596">
        <v>712</v>
      </c>
      <c r="I27" s="596">
        <v>142</v>
      </c>
      <c r="J27" s="595">
        <f>SUM(G27:I27)</f>
        <v>2289</v>
      </c>
      <c r="K27" s="595"/>
      <c r="L27" s="893">
        <v>0</v>
      </c>
      <c r="M27" s="595"/>
      <c r="N27" s="893">
        <f t="shared" si="5"/>
        <v>2666</v>
      </c>
      <c r="O27" s="594"/>
      <c r="P27" s="593">
        <f t="shared" si="11"/>
        <v>1.2363996043521265E-2</v>
      </c>
      <c r="Q27" s="593">
        <f t="shared" si="11"/>
        <v>0.91988130563798232</v>
      </c>
      <c r="R27" s="593">
        <f t="shared" si="11"/>
        <v>0.93224530168150355</v>
      </c>
      <c r="S27" s="593"/>
      <c r="T27" s="593">
        <f t="shared" si="12"/>
        <v>3.6843051169478036</v>
      </c>
      <c r="U27" s="593">
        <f t="shared" si="12"/>
        <v>1.8280315284089452</v>
      </c>
      <c r="V27" s="593">
        <f t="shared" si="12"/>
        <v>0.36457932167706486</v>
      </c>
      <c r="W27" s="593">
        <f t="shared" si="12"/>
        <v>5.8769159670338134</v>
      </c>
      <c r="X27" s="593"/>
      <c r="Y27" s="593">
        <f>(L27/$N$16)*100</f>
        <v>0</v>
      </c>
      <c r="Z27" s="593"/>
      <c r="AA27" s="592">
        <f>(N27/$N$16)*100</f>
        <v>3.3403498220818921</v>
      </c>
      <c r="AB27" s="185"/>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162"/>
      <c r="CB27" s="162"/>
      <c r="CC27" s="162"/>
      <c r="CD27" s="162"/>
      <c r="CE27" s="162"/>
      <c r="CF27" s="162"/>
      <c r="CG27" s="162"/>
      <c r="CH27" s="162"/>
    </row>
    <row r="28" spans="1:86" s="17" customFormat="1" ht="15" customHeight="1" x14ac:dyDescent="0.2">
      <c r="A28" s="73"/>
      <c r="B28" s="74"/>
      <c r="C28" s="822"/>
      <c r="D28" s="822"/>
      <c r="E28" s="52"/>
      <c r="F28" s="210"/>
      <c r="G28" s="822"/>
      <c r="H28" s="822"/>
      <c r="I28" s="822"/>
      <c r="J28" s="211"/>
      <c r="K28" s="211"/>
      <c r="L28" s="340"/>
      <c r="M28" s="211"/>
      <c r="N28" s="340"/>
      <c r="O28" s="52"/>
      <c r="P28" s="211"/>
      <c r="Q28" s="211"/>
      <c r="R28" s="211"/>
      <c r="S28" s="211"/>
      <c r="T28" s="211"/>
      <c r="U28" s="211"/>
      <c r="V28" s="211"/>
      <c r="W28" s="211"/>
      <c r="X28" s="211"/>
      <c r="Y28" s="211"/>
      <c r="Z28" s="211"/>
      <c r="AA28" s="290"/>
      <c r="AB28" s="185"/>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162"/>
      <c r="CB28" s="162"/>
      <c r="CC28" s="162"/>
      <c r="CD28" s="162"/>
      <c r="CE28" s="162"/>
      <c r="CF28" s="162"/>
      <c r="CG28" s="162"/>
      <c r="CH28" s="162"/>
    </row>
    <row r="29" spans="1:86" s="822" customFormat="1" ht="24.95" customHeight="1" x14ac:dyDescent="0.2">
      <c r="A29" s="604"/>
      <c r="B29" s="780" t="s">
        <v>573</v>
      </c>
      <c r="C29" s="603">
        <f>SUM(C30:C31)</f>
        <v>486</v>
      </c>
      <c r="D29" s="603">
        <f>SUM(D30:D31)</f>
        <v>7914</v>
      </c>
      <c r="E29" s="603">
        <f>SUM(E30:E31)</f>
        <v>8400</v>
      </c>
      <c r="F29" s="603"/>
      <c r="G29" s="603">
        <f>SUM(G30:G31)</f>
        <v>79</v>
      </c>
      <c r="H29" s="603">
        <f>SUM(H30:H31)</f>
        <v>4</v>
      </c>
      <c r="I29" s="603">
        <f>SUM(I30:I31)</f>
        <v>2</v>
      </c>
      <c r="J29" s="603">
        <f>SUM(J30:J31)</f>
        <v>85</v>
      </c>
      <c r="K29" s="603"/>
      <c r="L29" s="603">
        <f>SUM(L30:L31)</f>
        <v>0</v>
      </c>
      <c r="M29" s="603"/>
      <c r="N29" s="603">
        <f t="shared" si="5"/>
        <v>8485</v>
      </c>
      <c r="O29" s="602"/>
      <c r="P29" s="601">
        <f>(C29/$E$16)*100</f>
        <v>1.2017804154302671</v>
      </c>
      <c r="Q29" s="601">
        <f t="shared" ref="P29:R31" si="13">(D29/$E$16)*100</f>
        <v>19.569732937685462</v>
      </c>
      <c r="R29" s="601">
        <f t="shared" si="13"/>
        <v>20.771513353115729</v>
      </c>
      <c r="S29" s="601"/>
      <c r="T29" s="601">
        <f t="shared" ref="T29:W31" si="14">(G29/$J$16)*100</f>
        <v>0.20282934093301497</v>
      </c>
      <c r="U29" s="601">
        <f t="shared" si="14"/>
        <v>1.0269840047241264E-2</v>
      </c>
      <c r="V29" s="601">
        <f t="shared" si="14"/>
        <v>5.1349200236206318E-3</v>
      </c>
      <c r="W29" s="601">
        <f t="shared" si="14"/>
        <v>0.21823410100387688</v>
      </c>
      <c r="X29" s="601"/>
      <c r="Y29" s="601">
        <f>(L29/$N$16)*100</f>
        <v>0</v>
      </c>
      <c r="Z29" s="601"/>
      <c r="AA29" s="600">
        <f>(N29/$N$16)*100</f>
        <v>10.631233398486444</v>
      </c>
      <c r="AB29" s="185"/>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162"/>
      <c r="CB29" s="162"/>
      <c r="CC29" s="162"/>
      <c r="CD29" s="162"/>
      <c r="CE29" s="162"/>
      <c r="CF29" s="162"/>
      <c r="CG29" s="162"/>
      <c r="CH29" s="162"/>
    </row>
    <row r="30" spans="1:86" s="591" customFormat="1" ht="15" customHeight="1" x14ac:dyDescent="0.2">
      <c r="A30" s="599"/>
      <c r="B30" s="598" t="s">
        <v>412</v>
      </c>
      <c r="C30" s="596">
        <v>480</v>
      </c>
      <c r="D30" s="596">
        <v>7774</v>
      </c>
      <c r="E30" s="594">
        <f>SUM(C30:D30)</f>
        <v>8254</v>
      </c>
      <c r="F30" s="597"/>
      <c r="G30" s="596">
        <v>46</v>
      </c>
      <c r="H30" s="596">
        <v>1</v>
      </c>
      <c r="I30" s="596">
        <v>1</v>
      </c>
      <c r="J30" s="595">
        <f>SUM(G30:I30)</f>
        <v>48</v>
      </c>
      <c r="K30" s="595"/>
      <c r="L30" s="893">
        <v>0</v>
      </c>
      <c r="M30" s="595"/>
      <c r="N30" s="893">
        <f t="shared" si="5"/>
        <v>8302</v>
      </c>
      <c r="O30" s="594"/>
      <c r="P30" s="593">
        <f t="shared" si="13"/>
        <v>1.1869436201780417</v>
      </c>
      <c r="Q30" s="593">
        <f t="shared" si="13"/>
        <v>19.223541048466863</v>
      </c>
      <c r="R30" s="593">
        <f t="shared" si="13"/>
        <v>20.410484668644909</v>
      </c>
      <c r="S30" s="593"/>
      <c r="T30" s="593">
        <f t="shared" si="14"/>
        <v>0.11810316054327454</v>
      </c>
      <c r="U30" s="593">
        <f t="shared" si="14"/>
        <v>2.5674600118103159E-3</v>
      </c>
      <c r="V30" s="593">
        <f t="shared" si="14"/>
        <v>2.5674600118103159E-3</v>
      </c>
      <c r="W30" s="593">
        <f t="shared" si="14"/>
        <v>0.12323808056689517</v>
      </c>
      <c r="X30" s="593"/>
      <c r="Y30" s="593">
        <f>(L30/$N$16)*100</f>
        <v>0</v>
      </c>
      <c r="Z30" s="593"/>
      <c r="AA30" s="592">
        <f>(N30/$N$16)*100</f>
        <v>10.401944569738886</v>
      </c>
      <c r="AB30" s="185"/>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162"/>
      <c r="CB30" s="162"/>
      <c r="CC30" s="162"/>
      <c r="CD30" s="162"/>
      <c r="CE30" s="162"/>
      <c r="CF30" s="162"/>
      <c r="CG30" s="162"/>
      <c r="CH30" s="162"/>
    </row>
    <row r="31" spans="1:86" s="591" customFormat="1" ht="15" customHeight="1" x14ac:dyDescent="0.2">
      <c r="A31" s="599"/>
      <c r="B31" s="598" t="s">
        <v>431</v>
      </c>
      <c r="C31" s="596">
        <v>6</v>
      </c>
      <c r="D31" s="596">
        <v>140</v>
      </c>
      <c r="E31" s="594">
        <f>SUM(C31:D31)</f>
        <v>146</v>
      </c>
      <c r="F31" s="597"/>
      <c r="G31" s="596">
        <v>33</v>
      </c>
      <c r="H31" s="596">
        <v>3</v>
      </c>
      <c r="I31" s="596">
        <v>1</v>
      </c>
      <c r="J31" s="595">
        <f>SUM(G31:I31)</f>
        <v>37</v>
      </c>
      <c r="K31" s="595"/>
      <c r="L31" s="893">
        <v>0</v>
      </c>
      <c r="M31" s="595"/>
      <c r="N31" s="893">
        <f t="shared" si="5"/>
        <v>183</v>
      </c>
      <c r="O31" s="594"/>
      <c r="P31" s="593">
        <f t="shared" si="13"/>
        <v>1.4836795252225518E-2</v>
      </c>
      <c r="Q31" s="593">
        <f t="shared" si="13"/>
        <v>0.34619188921859545</v>
      </c>
      <c r="R31" s="593">
        <f t="shared" si="13"/>
        <v>0.36102868447082093</v>
      </c>
      <c r="S31" s="593"/>
      <c r="T31" s="593">
        <f t="shared" si="14"/>
        <v>8.4726180389740433E-2</v>
      </c>
      <c r="U31" s="593">
        <f t="shared" si="14"/>
        <v>7.7023800354309481E-3</v>
      </c>
      <c r="V31" s="593">
        <f t="shared" si="14"/>
        <v>2.5674600118103159E-3</v>
      </c>
      <c r="W31" s="593">
        <f t="shared" si="14"/>
        <v>9.4996020436981701E-2</v>
      </c>
      <c r="X31" s="593"/>
      <c r="Y31" s="593">
        <f>(L31/$N$16)*100</f>
        <v>0</v>
      </c>
      <c r="Z31" s="593"/>
      <c r="AA31" s="592">
        <f>(N31/$N$16)*100</f>
        <v>0.22928882874755674</v>
      </c>
      <c r="AB31" s="185"/>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162"/>
      <c r="CB31" s="162"/>
      <c r="CC31" s="162"/>
      <c r="CD31" s="162"/>
      <c r="CE31" s="162"/>
      <c r="CF31" s="162"/>
      <c r="CG31" s="162"/>
      <c r="CH31" s="162"/>
    </row>
    <row r="32" spans="1:86" s="17" customFormat="1" ht="15" customHeight="1" x14ac:dyDescent="0.2">
      <c r="A32" s="73"/>
      <c r="B32" s="74"/>
      <c r="C32" s="822"/>
      <c r="D32" s="822"/>
      <c r="E32" s="52"/>
      <c r="F32" s="210"/>
      <c r="G32" s="822"/>
      <c r="H32" s="822"/>
      <c r="I32" s="822"/>
      <c r="J32" s="211"/>
      <c r="K32" s="211"/>
      <c r="L32" s="340"/>
      <c r="M32" s="211"/>
      <c r="N32" s="340"/>
      <c r="O32" s="52"/>
      <c r="P32" s="211"/>
      <c r="Q32" s="211"/>
      <c r="R32" s="211"/>
      <c r="S32" s="211"/>
      <c r="T32" s="211"/>
      <c r="U32" s="211"/>
      <c r="V32" s="211"/>
      <c r="W32" s="211"/>
      <c r="X32" s="211"/>
      <c r="Y32" s="211"/>
      <c r="Z32" s="211"/>
      <c r="AA32" s="290"/>
      <c r="AB32" s="185"/>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162"/>
      <c r="CB32" s="162"/>
      <c r="CC32" s="162"/>
      <c r="CD32" s="162"/>
      <c r="CE32" s="162"/>
      <c r="CF32" s="162"/>
      <c r="CG32" s="162"/>
      <c r="CH32" s="162"/>
    </row>
    <row r="33" spans="1:86" s="822" customFormat="1" ht="24.95" customHeight="1" x14ac:dyDescent="0.2">
      <c r="A33" s="604"/>
      <c r="B33" s="780" t="s">
        <v>572</v>
      </c>
      <c r="C33" s="603">
        <f>SUM(C34:C36)</f>
        <v>40</v>
      </c>
      <c r="D33" s="603">
        <f>SUM(D34:D36)</f>
        <v>285</v>
      </c>
      <c r="E33" s="603">
        <f>SUM(E34:E36)</f>
        <v>325</v>
      </c>
      <c r="F33" s="603"/>
      <c r="G33" s="603">
        <f>SUM(G34:G36)</f>
        <v>520</v>
      </c>
      <c r="H33" s="603">
        <f>SUM(H34:H36)</f>
        <v>470</v>
      </c>
      <c r="I33" s="603">
        <f>SUM(I34:I36)</f>
        <v>2427</v>
      </c>
      <c r="J33" s="603">
        <f>SUM(J34:J36)</f>
        <v>3417</v>
      </c>
      <c r="K33" s="603"/>
      <c r="L33" s="603">
        <f>SUM(L34:L36)</f>
        <v>0</v>
      </c>
      <c r="M33" s="603"/>
      <c r="N33" s="603">
        <f t="shared" si="5"/>
        <v>3742</v>
      </c>
      <c r="O33" s="602"/>
      <c r="P33" s="601">
        <f>(C33/$E$16)*100</f>
        <v>9.8911968348170121E-2</v>
      </c>
      <c r="Q33" s="601">
        <f t="shared" ref="P33:R36" si="15">(D33/$E$16)*100</f>
        <v>0.70474777448071213</v>
      </c>
      <c r="R33" s="601">
        <f t="shared" si="15"/>
        <v>0.8036597428288822</v>
      </c>
      <c r="S33" s="601"/>
      <c r="T33" s="601">
        <f t="shared" ref="T33:W36" si="16">(G33/$J$16)*100</f>
        <v>1.3350792061413643</v>
      </c>
      <c r="U33" s="601">
        <f t="shared" si="16"/>
        <v>1.2067062055508484</v>
      </c>
      <c r="V33" s="601">
        <f t="shared" si="16"/>
        <v>6.2312254486636371</v>
      </c>
      <c r="W33" s="601">
        <f t="shared" si="16"/>
        <v>8.7730108603558499</v>
      </c>
      <c r="X33" s="601"/>
      <c r="Y33" s="601">
        <f>(L33/$N$16)*100</f>
        <v>0</v>
      </c>
      <c r="Z33" s="601"/>
      <c r="AA33" s="600">
        <f>(N33/$N$16)*100</f>
        <v>4.6885180173407512</v>
      </c>
      <c r="AB33" s="185"/>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162"/>
      <c r="CB33" s="162"/>
      <c r="CC33" s="162"/>
      <c r="CD33" s="162"/>
      <c r="CE33" s="162"/>
      <c r="CF33" s="162"/>
      <c r="CG33" s="162"/>
      <c r="CH33" s="162"/>
    </row>
    <row r="34" spans="1:86" s="591" customFormat="1" ht="15" customHeight="1" x14ac:dyDescent="0.2">
      <c r="A34" s="599"/>
      <c r="B34" s="598" t="s">
        <v>571</v>
      </c>
      <c r="C34" s="596">
        <v>0</v>
      </c>
      <c r="D34" s="596">
        <v>3</v>
      </c>
      <c r="E34" s="594">
        <f>SUM(C34:D34)</f>
        <v>3</v>
      </c>
      <c r="F34" s="597"/>
      <c r="G34" s="596">
        <v>4</v>
      </c>
      <c r="H34" s="596">
        <v>66</v>
      </c>
      <c r="I34" s="596">
        <v>2085</v>
      </c>
      <c r="J34" s="595">
        <f>SUM(G34:I34)</f>
        <v>2155</v>
      </c>
      <c r="K34" s="595"/>
      <c r="L34" s="893">
        <v>0</v>
      </c>
      <c r="M34" s="595"/>
      <c r="N34" s="893">
        <f t="shared" si="5"/>
        <v>2158</v>
      </c>
      <c r="O34" s="594"/>
      <c r="P34" s="593">
        <f t="shared" si="15"/>
        <v>0</v>
      </c>
      <c r="Q34" s="593">
        <f t="shared" si="15"/>
        <v>7.418397626112759E-3</v>
      </c>
      <c r="R34" s="593">
        <f t="shared" si="15"/>
        <v>7.418397626112759E-3</v>
      </c>
      <c r="S34" s="593"/>
      <c r="T34" s="593">
        <f t="shared" si="16"/>
        <v>1.0269840047241264E-2</v>
      </c>
      <c r="U34" s="593">
        <f t="shared" si="16"/>
        <v>0.16945236077948087</v>
      </c>
      <c r="V34" s="593">
        <f t="shared" si="16"/>
        <v>5.3531541246245089</v>
      </c>
      <c r="W34" s="593">
        <f t="shared" si="16"/>
        <v>5.5328763254512312</v>
      </c>
      <c r="X34" s="593"/>
      <c r="Y34" s="593">
        <f>(L34/$N$16)*100</f>
        <v>0</v>
      </c>
      <c r="Z34" s="593"/>
      <c r="AA34" s="592">
        <f>(N34/$N$16)*100</f>
        <v>2.7038540570340297</v>
      </c>
      <c r="AB34" s="185"/>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162"/>
      <c r="CB34" s="162"/>
      <c r="CC34" s="162"/>
      <c r="CD34" s="162"/>
      <c r="CE34" s="162"/>
      <c r="CF34" s="162"/>
      <c r="CG34" s="162"/>
      <c r="CH34" s="162"/>
    </row>
    <row r="35" spans="1:86" s="591" customFormat="1" ht="15" customHeight="1" x14ac:dyDescent="0.2">
      <c r="A35" s="599"/>
      <c r="B35" s="598" t="s">
        <v>570</v>
      </c>
      <c r="C35" s="596">
        <v>39</v>
      </c>
      <c r="D35" s="596">
        <v>258</v>
      </c>
      <c r="E35" s="594">
        <f>SUM(C35:D35)</f>
        <v>297</v>
      </c>
      <c r="F35" s="597"/>
      <c r="G35" s="596">
        <v>457</v>
      </c>
      <c r="H35" s="596">
        <v>365</v>
      </c>
      <c r="I35" s="596">
        <v>308</v>
      </c>
      <c r="J35" s="595">
        <f>SUM(G35:I35)</f>
        <v>1130</v>
      </c>
      <c r="K35" s="595"/>
      <c r="L35" s="893">
        <v>0</v>
      </c>
      <c r="M35" s="595"/>
      <c r="N35" s="893">
        <f t="shared" si="5"/>
        <v>1427</v>
      </c>
      <c r="O35" s="594"/>
      <c r="P35" s="593">
        <f t="shared" si="15"/>
        <v>9.6439169139465875E-2</v>
      </c>
      <c r="Q35" s="593">
        <f t="shared" si="15"/>
        <v>0.63798219584569738</v>
      </c>
      <c r="R35" s="593">
        <f t="shared" si="15"/>
        <v>0.73442136498516319</v>
      </c>
      <c r="S35" s="593"/>
      <c r="T35" s="593">
        <f t="shared" si="16"/>
        <v>1.1733292253973144</v>
      </c>
      <c r="U35" s="593">
        <f t="shared" si="16"/>
        <v>0.93712290431076528</v>
      </c>
      <c r="V35" s="593">
        <f t="shared" si="16"/>
        <v>0.79077768363757739</v>
      </c>
      <c r="W35" s="593">
        <f t="shared" si="16"/>
        <v>2.9012298133456573</v>
      </c>
      <c r="X35" s="593"/>
      <c r="Y35" s="593">
        <f>(L35/$N$16)*100</f>
        <v>0</v>
      </c>
      <c r="Z35" s="593"/>
      <c r="AA35" s="592">
        <f>(N35/$N$16)*100</f>
        <v>1.7879516864631886</v>
      </c>
      <c r="AB35" s="185"/>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162"/>
      <c r="CB35" s="162"/>
      <c r="CC35" s="162"/>
      <c r="CD35" s="162"/>
      <c r="CE35" s="162"/>
      <c r="CF35" s="162"/>
      <c r="CG35" s="162"/>
      <c r="CH35" s="162"/>
    </row>
    <row r="36" spans="1:86" s="591" customFormat="1" ht="15" customHeight="1" x14ac:dyDescent="0.2">
      <c r="A36" s="599"/>
      <c r="B36" s="598" t="s">
        <v>432</v>
      </c>
      <c r="C36" s="596">
        <v>1</v>
      </c>
      <c r="D36" s="596">
        <v>24</v>
      </c>
      <c r="E36" s="594">
        <f>SUM(C36:D36)</f>
        <v>25</v>
      </c>
      <c r="F36" s="597"/>
      <c r="G36" s="596">
        <v>59</v>
      </c>
      <c r="H36" s="596">
        <v>39</v>
      </c>
      <c r="I36" s="596">
        <v>34</v>
      </c>
      <c r="J36" s="595">
        <f>SUM(G36:I36)</f>
        <v>132</v>
      </c>
      <c r="K36" s="595"/>
      <c r="L36" s="893">
        <v>0</v>
      </c>
      <c r="M36" s="595"/>
      <c r="N36" s="893">
        <f t="shared" si="5"/>
        <v>157</v>
      </c>
      <c r="O36" s="594"/>
      <c r="P36" s="593">
        <f t="shared" si="15"/>
        <v>2.472799208704253E-3</v>
      </c>
      <c r="Q36" s="593">
        <f t="shared" si="15"/>
        <v>5.9347181008902072E-2</v>
      </c>
      <c r="R36" s="593">
        <f t="shared" si="15"/>
        <v>6.1819980217606325E-2</v>
      </c>
      <c r="S36" s="593"/>
      <c r="T36" s="593">
        <f t="shared" si="16"/>
        <v>0.15148014069680865</v>
      </c>
      <c r="U36" s="593">
        <f t="shared" si="16"/>
        <v>0.10013094046060234</v>
      </c>
      <c r="V36" s="593">
        <f t="shared" si="16"/>
        <v>8.7293640401550757E-2</v>
      </c>
      <c r="W36" s="593">
        <f t="shared" si="16"/>
        <v>0.33890472155896173</v>
      </c>
      <c r="X36" s="593"/>
      <c r="Y36" s="593">
        <f>(L36/$N$16)*100</f>
        <v>0</v>
      </c>
      <c r="Z36" s="593"/>
      <c r="AA36" s="592">
        <f>(N36/$N$16)*100</f>
        <v>0.19671227384353229</v>
      </c>
      <c r="AB36" s="185"/>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162"/>
      <c r="CB36" s="162"/>
      <c r="CC36" s="162"/>
      <c r="CD36" s="162"/>
      <c r="CE36" s="162"/>
      <c r="CF36" s="162"/>
      <c r="CG36" s="162"/>
      <c r="CH36" s="162"/>
    </row>
    <row r="37" spans="1:86" s="17" customFormat="1" ht="15" customHeight="1" x14ac:dyDescent="0.2">
      <c r="A37" s="73"/>
      <c r="B37" s="74"/>
      <c r="C37" s="822"/>
      <c r="D37" s="822"/>
      <c r="E37" s="52"/>
      <c r="F37" s="210"/>
      <c r="G37" s="822"/>
      <c r="H37" s="822"/>
      <c r="I37" s="822"/>
      <c r="J37" s="211"/>
      <c r="K37" s="211"/>
      <c r="L37" s="340"/>
      <c r="M37" s="211"/>
      <c r="N37" s="340"/>
      <c r="O37" s="52"/>
      <c r="P37" s="211"/>
      <c r="Q37" s="211"/>
      <c r="R37" s="211"/>
      <c r="S37" s="211"/>
      <c r="T37" s="211"/>
      <c r="U37" s="211"/>
      <c r="V37" s="211"/>
      <c r="W37" s="211"/>
      <c r="X37" s="211"/>
      <c r="Y37" s="211"/>
      <c r="Z37" s="211"/>
      <c r="AA37" s="290"/>
      <c r="AB37" s="185"/>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162"/>
      <c r="CB37" s="162"/>
      <c r="CC37" s="162"/>
      <c r="CD37" s="162"/>
      <c r="CE37" s="162"/>
      <c r="CF37" s="162"/>
      <c r="CG37" s="162"/>
      <c r="CH37" s="162"/>
    </row>
    <row r="38" spans="1:86" s="822" customFormat="1" ht="24.95" customHeight="1" x14ac:dyDescent="0.2">
      <c r="A38" s="604"/>
      <c r="B38" s="780" t="s">
        <v>569</v>
      </c>
      <c r="C38" s="603">
        <f>SUM(C39:C42)</f>
        <v>44</v>
      </c>
      <c r="D38" s="603">
        <f>SUM(D39:D42)</f>
        <v>1810</v>
      </c>
      <c r="E38" s="603">
        <f>SUM(E39:E42)</f>
        <v>1854</v>
      </c>
      <c r="F38" s="603"/>
      <c r="G38" s="603">
        <f>SUM(G39:G42)</f>
        <v>942</v>
      </c>
      <c r="H38" s="603">
        <f>SUM(H39:H42)</f>
        <v>530</v>
      </c>
      <c r="I38" s="603">
        <f>SUM(I39:I42)</f>
        <v>80</v>
      </c>
      <c r="J38" s="603">
        <f>SUM(J39:J42)</f>
        <v>1552</v>
      </c>
      <c r="K38" s="603"/>
      <c r="L38" s="603">
        <f>SUM(L39:L42)</f>
        <v>0</v>
      </c>
      <c r="M38" s="603"/>
      <c r="N38" s="603">
        <f t="shared" si="5"/>
        <v>3406</v>
      </c>
      <c r="O38" s="602"/>
      <c r="P38" s="601">
        <f>(C38/$E$16)*100</f>
        <v>0.10880316518298715</v>
      </c>
      <c r="Q38" s="601">
        <f t="shared" ref="P38:R42" si="17">(D38/$E$16)*100</f>
        <v>4.4757665677546985</v>
      </c>
      <c r="R38" s="601">
        <f t="shared" si="17"/>
        <v>4.5845697329376858</v>
      </c>
      <c r="S38" s="601"/>
      <c r="T38" s="601">
        <f t="shared" ref="T38:W42" si="18">(G38/$J$16)*100</f>
        <v>2.4185473311253181</v>
      </c>
      <c r="U38" s="601">
        <f t="shared" si="18"/>
        <v>1.3607538062594675</v>
      </c>
      <c r="V38" s="601">
        <f t="shared" si="18"/>
        <v>0.20539680094482526</v>
      </c>
      <c r="W38" s="601">
        <f t="shared" si="18"/>
        <v>3.9846979383296106</v>
      </c>
      <c r="X38" s="601"/>
      <c r="Y38" s="601">
        <f>(L38/$N$16)*100</f>
        <v>0</v>
      </c>
      <c r="Z38" s="601"/>
      <c r="AA38" s="600">
        <f>(N38/$N$16)*100</f>
        <v>4.267528692427204</v>
      </c>
      <c r="AB38" s="185"/>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162"/>
      <c r="CB38" s="162"/>
      <c r="CC38" s="162"/>
      <c r="CD38" s="162"/>
      <c r="CE38" s="162"/>
      <c r="CF38" s="162"/>
      <c r="CG38" s="162"/>
      <c r="CH38" s="162"/>
    </row>
    <row r="39" spans="1:86" s="591" customFormat="1" ht="15" customHeight="1" x14ac:dyDescent="0.2">
      <c r="A39" s="599"/>
      <c r="B39" s="598" t="s">
        <v>568</v>
      </c>
      <c r="C39" s="596">
        <v>15</v>
      </c>
      <c r="D39" s="596">
        <v>1273</v>
      </c>
      <c r="E39" s="594">
        <f>SUM(C39:D39)</f>
        <v>1288</v>
      </c>
      <c r="F39" s="597"/>
      <c r="G39" s="596">
        <v>319</v>
      </c>
      <c r="H39" s="596">
        <v>161</v>
      </c>
      <c r="I39" s="596">
        <v>30</v>
      </c>
      <c r="J39" s="595">
        <f>SUM(G39:I39)</f>
        <v>510</v>
      </c>
      <c r="K39" s="595"/>
      <c r="L39" s="893">
        <v>0</v>
      </c>
      <c r="M39" s="595"/>
      <c r="N39" s="893">
        <f t="shared" si="5"/>
        <v>1798</v>
      </c>
      <c r="O39" s="594"/>
      <c r="P39" s="593">
        <f t="shared" si="17"/>
        <v>3.7091988130563802E-2</v>
      </c>
      <c r="Q39" s="593">
        <f t="shared" si="17"/>
        <v>3.147873392680514</v>
      </c>
      <c r="R39" s="593">
        <f t="shared" si="17"/>
        <v>3.1849653808110778</v>
      </c>
      <c r="S39" s="593"/>
      <c r="T39" s="593">
        <f t="shared" si="18"/>
        <v>0.81901974376749087</v>
      </c>
      <c r="U39" s="593">
        <f t="shared" si="18"/>
        <v>0.41336106190146088</v>
      </c>
      <c r="V39" s="593">
        <f t="shared" si="18"/>
        <v>7.7023800354309474E-2</v>
      </c>
      <c r="W39" s="593">
        <f t="shared" si="18"/>
        <v>1.3094046060232611</v>
      </c>
      <c r="X39" s="593"/>
      <c r="Y39" s="593">
        <f>(L39/$N$16)*100</f>
        <v>0</v>
      </c>
      <c r="Z39" s="593"/>
      <c r="AA39" s="592">
        <f>(N39/$N$16)*100</f>
        <v>2.2527940660552295</v>
      </c>
      <c r="AB39" s="185"/>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162"/>
      <c r="CB39" s="162"/>
      <c r="CC39" s="162"/>
      <c r="CD39" s="162"/>
      <c r="CE39" s="162"/>
      <c r="CF39" s="162"/>
      <c r="CG39" s="162"/>
      <c r="CH39" s="162"/>
    </row>
    <row r="40" spans="1:86" s="591" customFormat="1" ht="15" customHeight="1" x14ac:dyDescent="0.2">
      <c r="A40" s="599"/>
      <c r="B40" s="598" t="s">
        <v>424</v>
      </c>
      <c r="C40" s="596">
        <v>3</v>
      </c>
      <c r="D40" s="596">
        <v>85</v>
      </c>
      <c r="E40" s="594">
        <f>SUM(C40:D40)</f>
        <v>88</v>
      </c>
      <c r="F40" s="597"/>
      <c r="G40" s="596">
        <v>424</v>
      </c>
      <c r="H40" s="596">
        <v>286</v>
      </c>
      <c r="I40" s="596">
        <v>38</v>
      </c>
      <c r="J40" s="595">
        <f>SUM(G40:I40)</f>
        <v>748</v>
      </c>
      <c r="K40" s="595"/>
      <c r="L40" s="893">
        <v>0</v>
      </c>
      <c r="M40" s="595"/>
      <c r="N40" s="893">
        <f t="shared" si="5"/>
        <v>836</v>
      </c>
      <c r="O40" s="594"/>
      <c r="P40" s="593">
        <f t="shared" si="17"/>
        <v>7.418397626112759E-3</v>
      </c>
      <c r="Q40" s="593">
        <f t="shared" si="17"/>
        <v>0.21018793273986153</v>
      </c>
      <c r="R40" s="593">
        <f t="shared" si="17"/>
        <v>0.21760633036597429</v>
      </c>
      <c r="S40" s="593"/>
      <c r="T40" s="593">
        <f t="shared" si="18"/>
        <v>1.0886030450075741</v>
      </c>
      <c r="U40" s="593">
        <f t="shared" si="18"/>
        <v>0.73429356337775031</v>
      </c>
      <c r="V40" s="593">
        <f t="shared" si="18"/>
        <v>9.7563480448792012E-2</v>
      </c>
      <c r="W40" s="593">
        <f t="shared" si="18"/>
        <v>1.9204600888341163</v>
      </c>
      <c r="X40" s="593"/>
      <c r="Y40" s="593">
        <f>(L40/$N$16)*100</f>
        <v>0</v>
      </c>
      <c r="Z40" s="593"/>
      <c r="AA40" s="592">
        <f>(N40/$N$16)*100</f>
        <v>1.047461534606325</v>
      </c>
      <c r="AB40" s="185"/>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162"/>
      <c r="CB40" s="162"/>
      <c r="CC40" s="162"/>
      <c r="CD40" s="162"/>
      <c r="CE40" s="162"/>
      <c r="CF40" s="162"/>
      <c r="CG40" s="162"/>
      <c r="CH40" s="162"/>
    </row>
    <row r="41" spans="1:86" s="591" customFormat="1" ht="15" customHeight="1" x14ac:dyDescent="0.2">
      <c r="A41" s="599"/>
      <c r="B41" s="598" t="s">
        <v>427</v>
      </c>
      <c r="C41" s="596">
        <v>11</v>
      </c>
      <c r="D41" s="596">
        <v>374</v>
      </c>
      <c r="E41" s="594">
        <f>SUM(C41:D41)</f>
        <v>385</v>
      </c>
      <c r="F41" s="597"/>
      <c r="G41" s="596">
        <v>157</v>
      </c>
      <c r="H41" s="596">
        <v>66</v>
      </c>
      <c r="I41" s="596">
        <v>8</v>
      </c>
      <c r="J41" s="595">
        <f>SUM(G41:I41)</f>
        <v>231</v>
      </c>
      <c r="K41" s="595"/>
      <c r="L41" s="893">
        <v>0</v>
      </c>
      <c r="M41" s="595"/>
      <c r="N41" s="893">
        <f t="shared" si="5"/>
        <v>616</v>
      </c>
      <c r="O41" s="594"/>
      <c r="P41" s="593">
        <f t="shared" si="17"/>
        <v>2.7200791295746787E-2</v>
      </c>
      <c r="Q41" s="593">
        <f t="shared" si="17"/>
        <v>0.9248269040553907</v>
      </c>
      <c r="R41" s="593">
        <f t="shared" si="17"/>
        <v>0.95202769535113752</v>
      </c>
      <c r="S41" s="593"/>
      <c r="T41" s="593">
        <f t="shared" si="18"/>
        <v>0.40309122185421958</v>
      </c>
      <c r="U41" s="593">
        <f t="shared" si="18"/>
        <v>0.16945236077948087</v>
      </c>
      <c r="V41" s="593">
        <f t="shared" si="18"/>
        <v>2.0539680094482527E-2</v>
      </c>
      <c r="W41" s="593">
        <f t="shared" si="18"/>
        <v>0.59308326272818301</v>
      </c>
      <c r="X41" s="593"/>
      <c r="Y41" s="593">
        <f>(L41/$N$16)*100</f>
        <v>0</v>
      </c>
      <c r="Z41" s="593"/>
      <c r="AA41" s="592">
        <f>(N41/$N$16)*100</f>
        <v>0.77181376234150256</v>
      </c>
      <c r="AB41" s="185"/>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162"/>
      <c r="CB41" s="162"/>
      <c r="CC41" s="162"/>
      <c r="CD41" s="162"/>
      <c r="CE41" s="162"/>
      <c r="CF41" s="162"/>
      <c r="CG41" s="162"/>
      <c r="CH41" s="162"/>
    </row>
    <row r="42" spans="1:86" s="591" customFormat="1" ht="15" customHeight="1" x14ac:dyDescent="0.2">
      <c r="A42" s="599"/>
      <c r="B42" s="598" t="s">
        <v>433</v>
      </c>
      <c r="C42" s="596">
        <v>15</v>
      </c>
      <c r="D42" s="596">
        <v>78</v>
      </c>
      <c r="E42" s="594">
        <f>SUM(C42:D42)</f>
        <v>93</v>
      </c>
      <c r="F42" s="597"/>
      <c r="G42" s="596">
        <v>42</v>
      </c>
      <c r="H42" s="596">
        <v>17</v>
      </c>
      <c r="I42" s="596">
        <v>4</v>
      </c>
      <c r="J42" s="595">
        <f>SUM(G42:I42)</f>
        <v>63</v>
      </c>
      <c r="K42" s="595"/>
      <c r="L42" s="893">
        <v>0</v>
      </c>
      <c r="M42" s="595"/>
      <c r="N42" s="893">
        <f t="shared" si="5"/>
        <v>156</v>
      </c>
      <c r="O42" s="594"/>
      <c r="P42" s="593">
        <f t="shared" si="17"/>
        <v>3.7091988130563802E-2</v>
      </c>
      <c r="Q42" s="593">
        <f t="shared" si="17"/>
        <v>0.19287833827893175</v>
      </c>
      <c r="R42" s="593">
        <f t="shared" si="17"/>
        <v>0.22997032640949558</v>
      </c>
      <c r="S42" s="593"/>
      <c r="T42" s="593">
        <f t="shared" si="18"/>
        <v>0.10783332049603327</v>
      </c>
      <c r="U42" s="593">
        <f t="shared" si="18"/>
        <v>4.3646820200775378E-2</v>
      </c>
      <c r="V42" s="593">
        <f t="shared" si="18"/>
        <v>1.0269840047241264E-2</v>
      </c>
      <c r="W42" s="593">
        <f t="shared" si="18"/>
        <v>0.16174998074404992</v>
      </c>
      <c r="X42" s="593"/>
      <c r="Y42" s="593">
        <f>(L42/$N$16)*100</f>
        <v>0</v>
      </c>
      <c r="Z42" s="593"/>
      <c r="AA42" s="592">
        <f>(N42/$N$16)*100</f>
        <v>0.19545932942414673</v>
      </c>
      <c r="AB42" s="185"/>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162"/>
      <c r="CB42" s="162"/>
      <c r="CC42" s="162"/>
      <c r="CD42" s="162"/>
      <c r="CE42" s="162"/>
      <c r="CF42" s="162"/>
      <c r="CG42" s="162"/>
      <c r="CH42" s="162"/>
    </row>
    <row r="43" spans="1:86" s="17" customFormat="1" ht="15" customHeight="1" x14ac:dyDescent="0.2">
      <c r="A43" s="108"/>
      <c r="B43" s="109"/>
      <c r="C43" s="55"/>
      <c r="D43" s="55"/>
      <c r="E43" s="151"/>
      <c r="F43" s="207"/>
      <c r="G43" s="55"/>
      <c r="H43" s="55"/>
      <c r="I43" s="55"/>
      <c r="J43" s="208"/>
      <c r="K43" s="208"/>
      <c r="L43" s="895"/>
      <c r="M43" s="208"/>
      <c r="N43" s="895"/>
      <c r="O43" s="151"/>
      <c r="P43" s="208"/>
      <c r="Q43" s="208"/>
      <c r="R43" s="208"/>
      <c r="S43" s="208"/>
      <c r="T43" s="208"/>
      <c r="U43" s="208"/>
      <c r="V43" s="208"/>
      <c r="W43" s="208"/>
      <c r="X43" s="208"/>
      <c r="Y43" s="208"/>
      <c r="Z43" s="208"/>
      <c r="AA43" s="261"/>
      <c r="AB43" s="185"/>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162"/>
      <c r="CB43" s="162"/>
      <c r="CC43" s="162"/>
      <c r="CD43" s="162"/>
      <c r="CE43" s="162"/>
      <c r="CF43" s="162"/>
      <c r="CG43" s="162"/>
      <c r="CH43" s="162"/>
    </row>
    <row r="44" spans="1:86" s="17" customFormat="1" ht="15" customHeight="1" x14ac:dyDescent="0.2">
      <c r="A44" s="604"/>
      <c r="B44" s="780" t="s">
        <v>567</v>
      </c>
      <c r="C44" s="603">
        <f>SUM(C45:C50)</f>
        <v>78</v>
      </c>
      <c r="D44" s="603">
        <f>SUM(D45:D50)</f>
        <v>3449</v>
      </c>
      <c r="E44" s="603">
        <f>SUM(E45:E50)</f>
        <v>3527</v>
      </c>
      <c r="F44" s="603"/>
      <c r="G44" s="603">
        <f>SUM(G45:G50)</f>
        <v>467</v>
      </c>
      <c r="H44" s="603">
        <f>SUM(H45:H50)</f>
        <v>163</v>
      </c>
      <c r="I44" s="603">
        <f>SUM(I45:I50)</f>
        <v>23</v>
      </c>
      <c r="J44" s="603">
        <f>SUM(J45:J50)</f>
        <v>653</v>
      </c>
      <c r="K44" s="603"/>
      <c r="L44" s="894">
        <f>SUM(L45:L50)</f>
        <v>0</v>
      </c>
      <c r="M44" s="603"/>
      <c r="N44" s="894">
        <f t="shared" si="5"/>
        <v>4180</v>
      </c>
      <c r="O44" s="602"/>
      <c r="P44" s="601">
        <f t="shared" ref="P44:R50" si="19">(C44/$E$16)*100</f>
        <v>0.19287833827893175</v>
      </c>
      <c r="Q44" s="601">
        <f t="shared" si="19"/>
        <v>8.5286844708209699</v>
      </c>
      <c r="R44" s="601">
        <f t="shared" si="19"/>
        <v>8.7215628090999022</v>
      </c>
      <c r="S44" s="601"/>
      <c r="T44" s="601">
        <f t="shared" ref="T44:W50" si="20">(G44/$J$16)*100</f>
        <v>1.1990038255154176</v>
      </c>
      <c r="U44" s="601">
        <f t="shared" si="20"/>
        <v>0.41849598192508153</v>
      </c>
      <c r="V44" s="601">
        <f t="shared" si="20"/>
        <v>5.9051580271637268E-2</v>
      </c>
      <c r="W44" s="601">
        <f t="shared" si="20"/>
        <v>1.6765513877121365</v>
      </c>
      <c r="X44" s="601"/>
      <c r="Y44" s="601">
        <f t="shared" ref="Y44:Y50" si="21">(L44/$N$16)*100</f>
        <v>0</v>
      </c>
      <c r="Z44" s="601"/>
      <c r="AA44" s="600">
        <f t="shared" ref="AA44:AA50" si="22">(N44/$N$16)*100</f>
        <v>5.2373076730316246</v>
      </c>
      <c r="AB44" s="185"/>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162"/>
      <c r="CB44" s="162"/>
      <c r="CC44" s="162"/>
      <c r="CD44" s="162"/>
      <c r="CE44" s="162"/>
      <c r="CF44" s="162"/>
      <c r="CG44" s="162"/>
      <c r="CH44" s="162"/>
    </row>
    <row r="45" spans="1:86" s="591" customFormat="1" ht="15" customHeight="1" x14ac:dyDescent="0.2">
      <c r="A45" s="599"/>
      <c r="B45" s="598" t="s">
        <v>418</v>
      </c>
      <c r="C45" s="596">
        <v>11</v>
      </c>
      <c r="D45" s="596">
        <v>1846</v>
      </c>
      <c r="E45" s="594">
        <f t="shared" ref="E45:E50" si="23">SUM(C45:D45)</f>
        <v>1857</v>
      </c>
      <c r="F45" s="597"/>
      <c r="G45" s="596">
        <v>22</v>
      </c>
      <c r="H45" s="596">
        <v>6</v>
      </c>
      <c r="I45" s="596">
        <v>0</v>
      </c>
      <c r="J45" s="595">
        <f t="shared" ref="J45:J50" si="24">SUM(G45:I45)</f>
        <v>28</v>
      </c>
      <c r="K45" s="595"/>
      <c r="L45" s="893">
        <v>0</v>
      </c>
      <c r="M45" s="595"/>
      <c r="N45" s="893">
        <f t="shared" si="5"/>
        <v>1885</v>
      </c>
      <c r="O45" s="594"/>
      <c r="P45" s="593">
        <f t="shared" si="19"/>
        <v>2.7200791295746787E-2</v>
      </c>
      <c r="Q45" s="593">
        <f t="shared" si="19"/>
        <v>4.5647873392680509</v>
      </c>
      <c r="R45" s="593">
        <f t="shared" si="19"/>
        <v>4.5919881305637986</v>
      </c>
      <c r="S45" s="593"/>
      <c r="T45" s="593">
        <f t="shared" si="20"/>
        <v>5.648412025982695E-2</v>
      </c>
      <c r="U45" s="593">
        <f t="shared" si="20"/>
        <v>1.5404760070861896E-2</v>
      </c>
      <c r="V45" s="593">
        <f t="shared" si="20"/>
        <v>0</v>
      </c>
      <c r="W45" s="593">
        <f t="shared" si="20"/>
        <v>7.188888033068884E-2</v>
      </c>
      <c r="X45" s="593"/>
      <c r="Y45" s="593">
        <f t="shared" si="21"/>
        <v>0</v>
      </c>
      <c r="Z45" s="593"/>
      <c r="AA45" s="592">
        <f t="shared" si="22"/>
        <v>2.3618002305417733</v>
      </c>
      <c r="AB45" s="185"/>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162"/>
      <c r="CB45" s="162"/>
      <c r="CC45" s="162"/>
      <c r="CD45" s="162"/>
      <c r="CE45" s="162"/>
      <c r="CF45" s="162"/>
      <c r="CG45" s="162"/>
      <c r="CH45" s="162"/>
    </row>
    <row r="46" spans="1:86" s="591" customFormat="1" ht="15" customHeight="1" x14ac:dyDescent="0.2">
      <c r="A46" s="599"/>
      <c r="B46" s="598" t="s">
        <v>566</v>
      </c>
      <c r="C46" s="596">
        <v>58</v>
      </c>
      <c r="D46" s="596">
        <v>408</v>
      </c>
      <c r="E46" s="594">
        <f t="shared" si="23"/>
        <v>466</v>
      </c>
      <c r="F46" s="597"/>
      <c r="G46" s="596">
        <v>376</v>
      </c>
      <c r="H46" s="596">
        <v>143</v>
      </c>
      <c r="I46" s="596">
        <v>20</v>
      </c>
      <c r="J46" s="595">
        <f t="shared" si="24"/>
        <v>539</v>
      </c>
      <c r="K46" s="595"/>
      <c r="L46" s="893">
        <v>0</v>
      </c>
      <c r="M46" s="595"/>
      <c r="N46" s="893">
        <f t="shared" si="5"/>
        <v>1005</v>
      </c>
      <c r="O46" s="594"/>
      <c r="P46" s="593">
        <f>(C46/$E$16)*100</f>
        <v>0.14342235410484669</v>
      </c>
      <c r="Q46" s="593">
        <f t="shared" si="19"/>
        <v>1.0089020771513353</v>
      </c>
      <c r="R46" s="593">
        <f t="shared" si="19"/>
        <v>1.152324431256182</v>
      </c>
      <c r="S46" s="593"/>
      <c r="T46" s="593">
        <f t="shared" si="20"/>
        <v>0.96536496444067887</v>
      </c>
      <c r="U46" s="593">
        <f t="shared" si="20"/>
        <v>0.36714678168887516</v>
      </c>
      <c r="V46" s="593">
        <f t="shared" si="20"/>
        <v>5.1349200236206316E-2</v>
      </c>
      <c r="W46" s="593">
        <f t="shared" si="20"/>
        <v>1.3838609463657603</v>
      </c>
      <c r="X46" s="593"/>
      <c r="Y46" s="593">
        <f t="shared" si="21"/>
        <v>0</v>
      </c>
      <c r="Z46" s="593"/>
      <c r="AA46" s="592">
        <f t="shared" si="22"/>
        <v>1.259209141482484</v>
      </c>
      <c r="AB46" s="185"/>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162"/>
      <c r="CB46" s="162"/>
      <c r="CC46" s="162"/>
      <c r="CD46" s="162"/>
      <c r="CE46" s="162"/>
      <c r="CF46" s="162"/>
      <c r="CG46" s="162"/>
      <c r="CH46" s="162"/>
    </row>
    <row r="47" spans="1:86" s="591" customFormat="1" ht="15" customHeight="1" x14ac:dyDescent="0.2">
      <c r="A47" s="599"/>
      <c r="B47" s="598" t="s">
        <v>425</v>
      </c>
      <c r="C47" s="596">
        <v>2</v>
      </c>
      <c r="D47" s="596">
        <v>773</v>
      </c>
      <c r="E47" s="594">
        <f t="shared" si="23"/>
        <v>775</v>
      </c>
      <c r="F47" s="597"/>
      <c r="G47" s="596">
        <v>37</v>
      </c>
      <c r="H47" s="596">
        <v>8</v>
      </c>
      <c r="I47" s="596">
        <v>0</v>
      </c>
      <c r="J47" s="595">
        <f t="shared" si="24"/>
        <v>45</v>
      </c>
      <c r="K47" s="595"/>
      <c r="L47" s="893">
        <v>0</v>
      </c>
      <c r="M47" s="595"/>
      <c r="N47" s="893">
        <f t="shared" si="5"/>
        <v>820</v>
      </c>
      <c r="O47" s="594"/>
      <c r="P47" s="593">
        <f t="shared" si="19"/>
        <v>4.945598417408506E-3</v>
      </c>
      <c r="Q47" s="593">
        <f t="shared" si="19"/>
        <v>1.9114737883283877</v>
      </c>
      <c r="R47" s="593">
        <f t="shared" si="19"/>
        <v>1.9164193867457961</v>
      </c>
      <c r="S47" s="593"/>
      <c r="T47" s="593">
        <f t="shared" si="20"/>
        <v>9.4996020436981701E-2</v>
      </c>
      <c r="U47" s="593">
        <f>(H47/$J$16)*100</f>
        <v>2.0539680094482527E-2</v>
      </c>
      <c r="V47" s="593">
        <f t="shared" si="20"/>
        <v>0</v>
      </c>
      <c r="W47" s="593">
        <f t="shared" si="20"/>
        <v>0.11553570053146422</v>
      </c>
      <c r="X47" s="593"/>
      <c r="Y47" s="593">
        <f t="shared" si="21"/>
        <v>0</v>
      </c>
      <c r="Z47" s="593"/>
      <c r="AA47" s="592">
        <f t="shared" si="22"/>
        <v>1.027414423896156</v>
      </c>
      <c r="AB47" s="185"/>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162"/>
      <c r="CB47" s="162"/>
      <c r="CC47" s="162"/>
      <c r="CD47" s="162"/>
      <c r="CE47" s="162"/>
      <c r="CF47" s="162"/>
      <c r="CG47" s="162"/>
      <c r="CH47" s="162"/>
    </row>
    <row r="48" spans="1:86" s="591" customFormat="1" ht="15" customHeight="1" x14ac:dyDescent="0.2">
      <c r="A48" s="599"/>
      <c r="B48" s="598" t="s">
        <v>434</v>
      </c>
      <c r="C48" s="596">
        <v>2</v>
      </c>
      <c r="D48" s="596">
        <v>86</v>
      </c>
      <c r="E48" s="594">
        <f t="shared" si="23"/>
        <v>88</v>
      </c>
      <c r="F48" s="597"/>
      <c r="G48" s="596">
        <v>15</v>
      </c>
      <c r="H48" s="596">
        <v>2</v>
      </c>
      <c r="I48" s="596">
        <v>1</v>
      </c>
      <c r="J48" s="595">
        <f t="shared" si="24"/>
        <v>18</v>
      </c>
      <c r="K48" s="595"/>
      <c r="L48" s="893">
        <v>0</v>
      </c>
      <c r="M48" s="595"/>
      <c r="N48" s="893">
        <f t="shared" si="5"/>
        <v>106</v>
      </c>
      <c r="O48" s="594"/>
      <c r="P48" s="593">
        <f t="shared" si="19"/>
        <v>4.945598417408506E-3</v>
      </c>
      <c r="Q48" s="593">
        <f t="shared" si="19"/>
        <v>0.2126607319485658</v>
      </c>
      <c r="R48" s="593">
        <f t="shared" si="19"/>
        <v>0.21760633036597429</v>
      </c>
      <c r="S48" s="593"/>
      <c r="T48" s="593">
        <f t="shared" si="20"/>
        <v>3.8511900177154737E-2</v>
      </c>
      <c r="U48" s="593">
        <f t="shared" si="20"/>
        <v>5.1349200236206318E-3</v>
      </c>
      <c r="V48" s="593">
        <f t="shared" si="20"/>
        <v>2.5674600118103159E-3</v>
      </c>
      <c r="W48" s="593">
        <f t="shared" si="20"/>
        <v>4.6214280212585689E-2</v>
      </c>
      <c r="X48" s="593"/>
      <c r="Y48" s="593">
        <f t="shared" si="21"/>
        <v>0</v>
      </c>
      <c r="Z48" s="593"/>
      <c r="AA48" s="592">
        <f t="shared" si="22"/>
        <v>0.13281210845486896</v>
      </c>
      <c r="AB48" s="185"/>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162"/>
      <c r="CB48" s="162"/>
      <c r="CC48" s="162"/>
      <c r="CD48" s="162"/>
      <c r="CE48" s="162"/>
      <c r="CF48" s="162"/>
      <c r="CG48" s="162"/>
      <c r="CH48" s="162"/>
    </row>
    <row r="49" spans="1:86" s="591" customFormat="1" ht="15" customHeight="1" x14ac:dyDescent="0.2">
      <c r="A49" s="599"/>
      <c r="B49" s="598" t="s">
        <v>436</v>
      </c>
      <c r="C49" s="596">
        <v>1</v>
      </c>
      <c r="D49" s="596">
        <v>56</v>
      </c>
      <c r="E49" s="594">
        <f t="shared" si="23"/>
        <v>57</v>
      </c>
      <c r="F49" s="597"/>
      <c r="G49" s="596">
        <v>7</v>
      </c>
      <c r="H49" s="596">
        <v>1</v>
      </c>
      <c r="I49" s="596">
        <v>1</v>
      </c>
      <c r="J49" s="595">
        <f t="shared" si="24"/>
        <v>9</v>
      </c>
      <c r="K49" s="595"/>
      <c r="L49" s="893">
        <v>0</v>
      </c>
      <c r="M49" s="595"/>
      <c r="N49" s="893">
        <f t="shared" si="5"/>
        <v>66</v>
      </c>
      <c r="O49" s="594"/>
      <c r="P49" s="593">
        <f t="shared" si="19"/>
        <v>2.472799208704253E-3</v>
      </c>
      <c r="Q49" s="593">
        <f t="shared" si="19"/>
        <v>0.13847675568743817</v>
      </c>
      <c r="R49" s="593">
        <f t="shared" si="19"/>
        <v>0.14094955489614241</v>
      </c>
      <c r="S49" s="593"/>
      <c r="T49" s="593">
        <f t="shared" si="20"/>
        <v>1.797222008267221E-2</v>
      </c>
      <c r="U49" s="593">
        <f t="shared" si="20"/>
        <v>2.5674600118103159E-3</v>
      </c>
      <c r="V49" s="593">
        <f t="shared" si="20"/>
        <v>2.5674600118103159E-3</v>
      </c>
      <c r="W49" s="593">
        <f t="shared" si="20"/>
        <v>2.3107140106292844E-2</v>
      </c>
      <c r="X49" s="593"/>
      <c r="Y49" s="593">
        <f t="shared" si="21"/>
        <v>0</v>
      </c>
      <c r="Z49" s="593"/>
      <c r="AA49" s="592">
        <f t="shared" si="22"/>
        <v>8.2694331679446703E-2</v>
      </c>
      <c r="AB49" s="185"/>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162"/>
      <c r="CB49" s="162"/>
      <c r="CC49" s="162"/>
      <c r="CD49" s="162"/>
      <c r="CE49" s="162"/>
      <c r="CF49" s="162"/>
      <c r="CG49" s="162"/>
      <c r="CH49" s="162"/>
    </row>
    <row r="50" spans="1:86" s="591" customFormat="1" ht="15" customHeight="1" x14ac:dyDescent="0.2">
      <c r="A50" s="599"/>
      <c r="B50" s="598" t="s">
        <v>430</v>
      </c>
      <c r="C50" s="596">
        <v>4</v>
      </c>
      <c r="D50" s="596">
        <v>280</v>
      </c>
      <c r="E50" s="594">
        <f t="shared" si="23"/>
        <v>284</v>
      </c>
      <c r="F50" s="597"/>
      <c r="G50" s="596">
        <v>10</v>
      </c>
      <c r="H50" s="596">
        <v>3</v>
      </c>
      <c r="I50" s="596">
        <v>1</v>
      </c>
      <c r="J50" s="595">
        <f t="shared" si="24"/>
        <v>14</v>
      </c>
      <c r="K50" s="595"/>
      <c r="L50" s="893">
        <v>0</v>
      </c>
      <c r="M50" s="595"/>
      <c r="N50" s="893">
        <f t="shared" si="5"/>
        <v>298</v>
      </c>
      <c r="O50" s="594"/>
      <c r="P50" s="593">
        <f t="shared" si="19"/>
        <v>9.8911968348170121E-3</v>
      </c>
      <c r="Q50" s="593">
        <f t="shared" si="19"/>
        <v>0.6923837784371909</v>
      </c>
      <c r="R50" s="593">
        <f t="shared" si="19"/>
        <v>0.70227497527200788</v>
      </c>
      <c r="S50" s="593"/>
      <c r="T50" s="593">
        <f t="shared" si="20"/>
        <v>2.5674600118103158E-2</v>
      </c>
      <c r="U50" s="593">
        <f t="shared" si="20"/>
        <v>7.7023800354309481E-3</v>
      </c>
      <c r="V50" s="593">
        <f t="shared" si="20"/>
        <v>2.5674600118103159E-3</v>
      </c>
      <c r="W50" s="593">
        <f t="shared" si="20"/>
        <v>3.594444016534442E-2</v>
      </c>
      <c r="X50" s="593"/>
      <c r="Y50" s="593">
        <f t="shared" si="21"/>
        <v>0</v>
      </c>
      <c r="Z50" s="593"/>
      <c r="AA50" s="592">
        <f t="shared" si="22"/>
        <v>0.37337743697689574</v>
      </c>
      <c r="AB50" s="185"/>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162"/>
      <c r="CB50" s="162"/>
      <c r="CC50" s="162"/>
      <c r="CD50" s="162"/>
      <c r="CE50" s="162"/>
      <c r="CF50" s="162"/>
      <c r="CG50" s="162"/>
      <c r="CH50" s="162"/>
    </row>
    <row r="51" spans="1:86" s="17" customFormat="1" ht="15" customHeight="1" x14ac:dyDescent="0.2">
      <c r="A51" s="73"/>
      <c r="B51" s="74"/>
      <c r="C51" s="822"/>
      <c r="D51" s="822"/>
      <c r="E51" s="52"/>
      <c r="F51" s="210"/>
      <c r="G51" s="822"/>
      <c r="H51" s="822"/>
      <c r="I51" s="822"/>
      <c r="J51" s="211"/>
      <c r="K51" s="211"/>
      <c r="L51" s="340"/>
      <c r="M51" s="211"/>
      <c r="N51" s="340"/>
      <c r="O51" s="52"/>
      <c r="P51" s="211"/>
      <c r="Q51" s="211"/>
      <c r="R51" s="211"/>
      <c r="S51" s="211"/>
      <c r="T51" s="211"/>
      <c r="U51" s="211"/>
      <c r="V51" s="211"/>
      <c r="W51" s="211"/>
      <c r="X51" s="211"/>
      <c r="Y51" s="211"/>
      <c r="Z51" s="211"/>
      <c r="AA51" s="290"/>
      <c r="AB51" s="185"/>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162"/>
      <c r="CB51" s="162"/>
      <c r="CC51" s="162"/>
      <c r="CD51" s="162"/>
      <c r="CE51" s="162"/>
      <c r="CF51" s="162"/>
      <c r="CG51" s="162"/>
      <c r="CH51" s="162"/>
    </row>
    <row r="52" spans="1:86" s="822" customFormat="1" ht="24.95" customHeight="1" x14ac:dyDescent="0.2">
      <c r="A52" s="604"/>
      <c r="B52" s="780" t="s">
        <v>565</v>
      </c>
      <c r="C52" s="603">
        <f>SUM(C53:C55)</f>
        <v>281</v>
      </c>
      <c r="D52" s="603">
        <f>SUM(D53:D55)</f>
        <v>1903</v>
      </c>
      <c r="E52" s="603">
        <f>SUM(E53:E55)</f>
        <v>2184</v>
      </c>
      <c r="F52" s="603"/>
      <c r="G52" s="603">
        <f>SUM(G53:G55)</f>
        <v>1333</v>
      </c>
      <c r="H52" s="603">
        <f>SUM(H53:H55)</f>
        <v>649</v>
      </c>
      <c r="I52" s="603">
        <f>SUM(I53:I55)</f>
        <v>734</v>
      </c>
      <c r="J52" s="603">
        <f>SUM(J53:J55)</f>
        <v>2716</v>
      </c>
      <c r="K52" s="603"/>
      <c r="L52" s="603">
        <f>SUM(L53:L55)</f>
        <v>0</v>
      </c>
      <c r="M52" s="603"/>
      <c r="N52" s="603">
        <f t="shared" si="5"/>
        <v>4900</v>
      </c>
      <c r="O52" s="602"/>
      <c r="P52" s="601">
        <f t="shared" ref="P52:R55" si="25">(C52/$E$16)*100</f>
        <v>0.69485657764589515</v>
      </c>
      <c r="Q52" s="601">
        <f t="shared" si="25"/>
        <v>4.7057368941641942</v>
      </c>
      <c r="R52" s="601">
        <f t="shared" si="25"/>
        <v>5.4005934718100885</v>
      </c>
      <c r="S52" s="601"/>
      <c r="T52" s="601">
        <f t="shared" ref="T52:W55" si="26">(G52/$J$16)*100</f>
        <v>3.4224241957431509</v>
      </c>
      <c r="U52" s="601">
        <f t="shared" si="26"/>
        <v>1.6662815476648951</v>
      </c>
      <c r="V52" s="601">
        <f t="shared" si="26"/>
        <v>1.884515648668772</v>
      </c>
      <c r="W52" s="601">
        <f t="shared" si="26"/>
        <v>6.9732213920768187</v>
      </c>
      <c r="X52" s="601"/>
      <c r="Y52" s="601">
        <f>(L52/$N$16)*100</f>
        <v>0</v>
      </c>
      <c r="Z52" s="601"/>
      <c r="AA52" s="600">
        <f>(N52/$N$16)*100</f>
        <v>6.139427654989225</v>
      </c>
      <c r="AB52" s="185"/>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162"/>
      <c r="CB52" s="162"/>
      <c r="CC52" s="162"/>
      <c r="CD52" s="162"/>
      <c r="CE52" s="162"/>
      <c r="CF52" s="162"/>
      <c r="CG52" s="162"/>
      <c r="CH52" s="162"/>
    </row>
    <row r="53" spans="1:86" s="591" customFormat="1" ht="15" customHeight="1" x14ac:dyDescent="0.2">
      <c r="A53" s="599"/>
      <c r="B53" s="598" t="s">
        <v>415</v>
      </c>
      <c r="C53" s="596">
        <v>188</v>
      </c>
      <c r="D53" s="596">
        <v>1743</v>
      </c>
      <c r="E53" s="594">
        <f>SUM(C53:D53)</f>
        <v>1931</v>
      </c>
      <c r="F53" s="597"/>
      <c r="G53" s="596">
        <v>1141</v>
      </c>
      <c r="H53" s="596">
        <v>456</v>
      </c>
      <c r="I53" s="596">
        <v>255</v>
      </c>
      <c r="J53" s="595">
        <f>SUM(G53:I53)</f>
        <v>1852</v>
      </c>
      <c r="K53" s="595"/>
      <c r="L53" s="893">
        <v>0</v>
      </c>
      <c r="M53" s="595"/>
      <c r="N53" s="893">
        <f t="shared" si="5"/>
        <v>3783</v>
      </c>
      <c r="O53" s="594"/>
      <c r="P53" s="593">
        <f t="shared" si="25"/>
        <v>0.46488625123639959</v>
      </c>
      <c r="Q53" s="593">
        <f t="shared" si="25"/>
        <v>4.310089020771513</v>
      </c>
      <c r="R53" s="593">
        <f t="shared" si="25"/>
        <v>4.7749752720079126</v>
      </c>
      <c r="S53" s="593"/>
      <c r="T53" s="593">
        <f t="shared" si="26"/>
        <v>2.9294718734755705</v>
      </c>
      <c r="U53" s="593">
        <f t="shared" si="26"/>
        <v>1.170761765385504</v>
      </c>
      <c r="V53" s="593">
        <f t="shared" si="26"/>
        <v>0.65470230301163057</v>
      </c>
      <c r="W53" s="593">
        <f t="shared" si="26"/>
        <v>4.7549359418727049</v>
      </c>
      <c r="X53" s="593"/>
      <c r="Y53" s="593">
        <f>(L53/$N$16)*100</f>
        <v>0</v>
      </c>
      <c r="Z53" s="593"/>
      <c r="AA53" s="592">
        <f>(N53/$N$16)*100</f>
        <v>4.7398887385355586</v>
      </c>
      <c r="AB53" s="185"/>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162"/>
      <c r="CB53" s="162"/>
      <c r="CC53" s="162"/>
      <c r="CD53" s="162"/>
      <c r="CE53" s="162"/>
      <c r="CF53" s="162"/>
      <c r="CG53" s="162"/>
      <c r="CH53" s="162"/>
    </row>
    <row r="54" spans="1:86" s="591" customFormat="1" ht="15" customHeight="1" x14ac:dyDescent="0.2">
      <c r="A54" s="599"/>
      <c r="B54" s="598" t="s">
        <v>429</v>
      </c>
      <c r="C54" s="596">
        <v>78</v>
      </c>
      <c r="D54" s="596">
        <v>123</v>
      </c>
      <c r="E54" s="594">
        <f>SUM(C54:D54)</f>
        <v>201</v>
      </c>
      <c r="F54" s="597"/>
      <c r="G54" s="596">
        <v>84</v>
      </c>
      <c r="H54" s="596">
        <v>70</v>
      </c>
      <c r="I54" s="596">
        <v>175</v>
      </c>
      <c r="J54" s="595">
        <f>SUM(G54:I54)</f>
        <v>329</v>
      </c>
      <c r="K54" s="595"/>
      <c r="L54" s="893">
        <v>0</v>
      </c>
      <c r="M54" s="595"/>
      <c r="N54" s="893">
        <f t="shared" si="5"/>
        <v>530</v>
      </c>
      <c r="O54" s="594"/>
      <c r="P54" s="593">
        <f t="shared" si="25"/>
        <v>0.19287833827893175</v>
      </c>
      <c r="Q54" s="593">
        <f>(D54/$E$16)*100</f>
        <v>0.3041543026706231</v>
      </c>
      <c r="R54" s="593">
        <f t="shared" si="25"/>
        <v>0.4970326409495549</v>
      </c>
      <c r="S54" s="593"/>
      <c r="T54" s="593">
        <f t="shared" si="26"/>
        <v>0.21566664099206653</v>
      </c>
      <c r="U54" s="593">
        <f t="shared" si="26"/>
        <v>0.17972220082672213</v>
      </c>
      <c r="V54" s="593">
        <f t="shared" si="26"/>
        <v>0.44930550206680531</v>
      </c>
      <c r="W54" s="593">
        <f t="shared" si="26"/>
        <v>0.84469434388559395</v>
      </c>
      <c r="X54" s="593"/>
      <c r="Y54" s="593">
        <f>(L54/$N$16)*100</f>
        <v>0</v>
      </c>
      <c r="Z54" s="593"/>
      <c r="AA54" s="592">
        <f>(N54/$N$16)*100</f>
        <v>0.66406054227434475</v>
      </c>
      <c r="AB54" s="185"/>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162"/>
      <c r="CB54" s="162"/>
      <c r="CC54" s="162"/>
      <c r="CD54" s="162"/>
      <c r="CE54" s="162"/>
      <c r="CF54" s="162"/>
      <c r="CG54" s="162"/>
      <c r="CH54" s="162"/>
    </row>
    <row r="55" spans="1:86" s="591" customFormat="1" ht="15" customHeight="1" x14ac:dyDescent="0.2">
      <c r="A55" s="599"/>
      <c r="B55" s="598" t="s">
        <v>428</v>
      </c>
      <c r="C55" s="596">
        <v>15</v>
      </c>
      <c r="D55" s="596">
        <v>37</v>
      </c>
      <c r="E55" s="594">
        <f>SUM(C55:D55)</f>
        <v>52</v>
      </c>
      <c r="F55" s="597"/>
      <c r="G55" s="596">
        <v>108</v>
      </c>
      <c r="H55" s="596">
        <v>123</v>
      </c>
      <c r="I55" s="596">
        <v>304</v>
      </c>
      <c r="J55" s="595">
        <f>SUM(G55:I55)</f>
        <v>535</v>
      </c>
      <c r="K55" s="595"/>
      <c r="L55" s="893">
        <v>0</v>
      </c>
      <c r="M55" s="595"/>
      <c r="N55" s="893">
        <f t="shared" si="5"/>
        <v>587</v>
      </c>
      <c r="O55" s="594"/>
      <c r="P55" s="593">
        <f t="shared" si="25"/>
        <v>3.7091988130563802E-2</v>
      </c>
      <c r="Q55" s="593">
        <f t="shared" si="25"/>
        <v>9.1493570722057369E-2</v>
      </c>
      <c r="R55" s="593">
        <f t="shared" si="25"/>
        <v>0.12858555885262118</v>
      </c>
      <c r="S55" s="593"/>
      <c r="T55" s="593">
        <f t="shared" si="26"/>
        <v>0.27728568127551412</v>
      </c>
      <c r="U55" s="593">
        <f t="shared" si="26"/>
        <v>0.31579758145266884</v>
      </c>
      <c r="V55" s="593">
        <f t="shared" si="26"/>
        <v>0.78050784359033609</v>
      </c>
      <c r="W55" s="593">
        <f t="shared" si="26"/>
        <v>1.3735911063185191</v>
      </c>
      <c r="X55" s="593"/>
      <c r="Y55" s="593">
        <f>(L55/$N$16)*100</f>
        <v>0</v>
      </c>
      <c r="Z55" s="593"/>
      <c r="AA55" s="592">
        <f>(N55/$N$16)*100</f>
        <v>0.73547837417932138</v>
      </c>
      <c r="AB55" s="185"/>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162"/>
      <c r="CB55" s="162"/>
      <c r="CC55" s="162"/>
      <c r="CD55" s="162"/>
      <c r="CE55" s="162"/>
      <c r="CF55" s="162"/>
      <c r="CG55" s="162"/>
      <c r="CH55" s="162"/>
    </row>
    <row r="56" spans="1:86" s="17" customFormat="1" ht="15" customHeight="1" x14ac:dyDescent="0.2">
      <c r="A56" s="73"/>
      <c r="B56" s="74"/>
      <c r="C56" s="822"/>
      <c r="D56" s="822"/>
      <c r="E56" s="52"/>
      <c r="F56" s="210"/>
      <c r="G56" s="822"/>
      <c r="H56" s="822"/>
      <c r="I56" s="822"/>
      <c r="J56" s="211"/>
      <c r="K56" s="211"/>
      <c r="L56" s="340"/>
      <c r="M56" s="211"/>
      <c r="N56" s="340"/>
      <c r="O56" s="52"/>
      <c r="P56" s="211"/>
      <c r="Q56" s="211"/>
      <c r="R56" s="211"/>
      <c r="S56" s="211"/>
      <c r="T56" s="211"/>
      <c r="U56" s="211"/>
      <c r="V56" s="211"/>
      <c r="W56" s="211"/>
      <c r="X56" s="211"/>
      <c r="Y56" s="211"/>
      <c r="Z56" s="211"/>
      <c r="AA56" s="290"/>
      <c r="AB56" s="185"/>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162"/>
      <c r="CB56" s="162"/>
      <c r="CC56" s="162"/>
      <c r="CD56" s="162"/>
      <c r="CE56" s="162"/>
      <c r="CF56" s="162"/>
      <c r="CG56" s="162"/>
      <c r="CH56" s="162"/>
    </row>
    <row r="57" spans="1:86" s="17" customFormat="1" ht="15" customHeight="1" x14ac:dyDescent="0.2">
      <c r="A57" s="604"/>
      <c r="B57" s="780" t="s">
        <v>564</v>
      </c>
      <c r="C57" s="603">
        <f>SUM(C58:C60)</f>
        <v>30</v>
      </c>
      <c r="D57" s="603">
        <f>SUM(D58:D60)</f>
        <v>1381</v>
      </c>
      <c r="E57" s="603">
        <f>SUM(E58:E60)</f>
        <v>1411</v>
      </c>
      <c r="F57" s="603"/>
      <c r="G57" s="603">
        <f>SUM(G58:G60)</f>
        <v>68</v>
      </c>
      <c r="H57" s="603">
        <f>SUM(H58:H60)</f>
        <v>6</v>
      </c>
      <c r="I57" s="603">
        <f>SUM(I58:I60)</f>
        <v>0</v>
      </c>
      <c r="J57" s="603">
        <f>SUM(J58:J60)</f>
        <v>74</v>
      </c>
      <c r="K57" s="603"/>
      <c r="L57" s="894">
        <f>SUM(L58:L60)</f>
        <v>0</v>
      </c>
      <c r="M57" s="603"/>
      <c r="N57" s="894">
        <f t="shared" si="5"/>
        <v>1485</v>
      </c>
      <c r="O57" s="602"/>
      <c r="P57" s="601">
        <f t="shared" ref="P57:R60" si="27">(C57/$E$16)*100</f>
        <v>7.4183976261127604E-2</v>
      </c>
      <c r="Q57" s="601">
        <f t="shared" si="27"/>
        <v>3.4149357072205739</v>
      </c>
      <c r="R57" s="601">
        <f t="shared" si="27"/>
        <v>3.4891196834817015</v>
      </c>
      <c r="S57" s="601"/>
      <c r="T57" s="601">
        <f t="shared" ref="T57:W60" si="28">(G57/$J$16)*100</f>
        <v>0.17458728080310151</v>
      </c>
      <c r="U57" s="601">
        <f t="shared" si="28"/>
        <v>1.5404760070861896E-2</v>
      </c>
      <c r="V57" s="601">
        <f t="shared" si="28"/>
        <v>0</v>
      </c>
      <c r="W57" s="601">
        <f t="shared" si="28"/>
        <v>0.1899920408739634</v>
      </c>
      <c r="X57" s="601"/>
      <c r="Y57" s="601">
        <f>(L57/$N$16)*100</f>
        <v>0</v>
      </c>
      <c r="Z57" s="601"/>
      <c r="AA57" s="600">
        <f>(N57/$N$16)*100</f>
        <v>1.8606224627875507</v>
      </c>
      <c r="AB57" s="185"/>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162"/>
      <c r="CB57" s="162"/>
      <c r="CC57" s="162"/>
      <c r="CD57" s="162"/>
      <c r="CE57" s="162"/>
      <c r="CF57" s="162"/>
      <c r="CG57" s="162"/>
      <c r="CH57" s="162"/>
    </row>
    <row r="58" spans="1:86" s="591" customFormat="1" ht="15" customHeight="1" x14ac:dyDescent="0.2">
      <c r="A58" s="599"/>
      <c r="B58" s="598" t="s">
        <v>421</v>
      </c>
      <c r="C58" s="596">
        <v>5</v>
      </c>
      <c r="D58" s="596">
        <v>1319</v>
      </c>
      <c r="E58" s="594">
        <f>SUM(C58:D58)</f>
        <v>1324</v>
      </c>
      <c r="F58" s="597"/>
      <c r="G58" s="596">
        <v>43</v>
      </c>
      <c r="H58" s="596">
        <v>3</v>
      </c>
      <c r="I58" s="596">
        <v>0</v>
      </c>
      <c r="J58" s="595">
        <f>SUM(G58:I58)</f>
        <v>46</v>
      </c>
      <c r="K58" s="595"/>
      <c r="L58" s="893">
        <v>0</v>
      </c>
      <c r="M58" s="595"/>
      <c r="N58" s="893">
        <f t="shared" si="5"/>
        <v>1370</v>
      </c>
      <c r="O58" s="594"/>
      <c r="P58" s="593">
        <f t="shared" si="27"/>
        <v>1.2363996043521265E-2</v>
      </c>
      <c r="Q58" s="593">
        <f t="shared" si="27"/>
        <v>3.26162215628091</v>
      </c>
      <c r="R58" s="593">
        <f t="shared" si="27"/>
        <v>3.2739861523244311</v>
      </c>
      <c r="S58" s="593"/>
      <c r="T58" s="593">
        <f t="shared" si="28"/>
        <v>0.11040078050784359</v>
      </c>
      <c r="U58" s="593">
        <f>(H58/$J$16)*100</f>
        <v>7.7023800354309481E-3</v>
      </c>
      <c r="V58" s="593">
        <f t="shared" si="28"/>
        <v>0</v>
      </c>
      <c r="W58" s="593">
        <f t="shared" si="28"/>
        <v>0.11810316054327454</v>
      </c>
      <c r="X58" s="593"/>
      <c r="Y58" s="593">
        <f>(L58/$N$16)*100</f>
        <v>0</v>
      </c>
      <c r="Z58" s="593"/>
      <c r="AA58" s="592">
        <f>(N58/$N$16)*100</f>
        <v>1.7165338545582116</v>
      </c>
      <c r="AB58" s="185"/>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162"/>
      <c r="CB58" s="162"/>
      <c r="CC58" s="162"/>
      <c r="CD58" s="162"/>
      <c r="CE58" s="162"/>
      <c r="CF58" s="162"/>
      <c r="CG58" s="162"/>
      <c r="CH58" s="162"/>
    </row>
    <row r="59" spans="1:86" s="591" customFormat="1" ht="15" customHeight="1" x14ac:dyDescent="0.2">
      <c r="A59" s="599"/>
      <c r="B59" s="598" t="s">
        <v>435</v>
      </c>
      <c r="C59" s="596">
        <v>25</v>
      </c>
      <c r="D59" s="596">
        <v>54</v>
      </c>
      <c r="E59" s="594">
        <f>SUM(C59:D59)</f>
        <v>79</v>
      </c>
      <c r="F59" s="597"/>
      <c r="G59" s="596">
        <v>23</v>
      </c>
      <c r="H59" s="596">
        <v>3</v>
      </c>
      <c r="I59" s="596">
        <v>0</v>
      </c>
      <c r="J59" s="595">
        <f>SUM(G59:I59)</f>
        <v>26</v>
      </c>
      <c r="K59" s="595"/>
      <c r="L59" s="893">
        <v>0</v>
      </c>
      <c r="M59" s="595"/>
      <c r="N59" s="893">
        <f t="shared" si="5"/>
        <v>105</v>
      </c>
      <c r="O59" s="594"/>
      <c r="P59" s="593">
        <f t="shared" si="27"/>
        <v>6.1819980217606325E-2</v>
      </c>
      <c r="Q59" s="593">
        <f t="shared" si="27"/>
        <v>0.13353115727002968</v>
      </c>
      <c r="R59" s="593">
        <f t="shared" si="27"/>
        <v>0.19535113748763602</v>
      </c>
      <c r="S59" s="593"/>
      <c r="T59" s="593">
        <f t="shared" si="28"/>
        <v>5.9051580271637268E-2</v>
      </c>
      <c r="U59" s="593">
        <f t="shared" si="28"/>
        <v>7.7023800354309481E-3</v>
      </c>
      <c r="V59" s="593">
        <f t="shared" si="28"/>
        <v>0</v>
      </c>
      <c r="W59" s="593">
        <f t="shared" si="28"/>
        <v>6.6753960307068219E-2</v>
      </c>
      <c r="X59" s="593"/>
      <c r="Y59" s="593">
        <f>(L59/$N$16)*100</f>
        <v>0</v>
      </c>
      <c r="Z59" s="593"/>
      <c r="AA59" s="592">
        <f>(N59/$N$16)*100</f>
        <v>0.1315591640354834</v>
      </c>
      <c r="AB59" s="185"/>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162"/>
      <c r="CB59" s="162"/>
      <c r="CC59" s="162"/>
      <c r="CD59" s="162"/>
      <c r="CE59" s="162"/>
      <c r="CF59" s="162"/>
      <c r="CG59" s="162"/>
      <c r="CH59" s="162"/>
    </row>
    <row r="60" spans="1:86" s="591" customFormat="1" ht="15" customHeight="1" x14ac:dyDescent="0.2">
      <c r="A60" s="599"/>
      <c r="B60" s="598" t="s">
        <v>440</v>
      </c>
      <c r="C60" s="596">
        <v>0</v>
      </c>
      <c r="D60" s="596">
        <v>8</v>
      </c>
      <c r="E60" s="594">
        <f>SUM(C60:D60)</f>
        <v>8</v>
      </c>
      <c r="F60" s="597"/>
      <c r="G60" s="596">
        <v>2</v>
      </c>
      <c r="H60" s="596">
        <v>0</v>
      </c>
      <c r="I60" s="596">
        <v>0</v>
      </c>
      <c r="J60" s="595">
        <f>SUM(G60:I60)</f>
        <v>2</v>
      </c>
      <c r="K60" s="595"/>
      <c r="L60" s="893">
        <v>0</v>
      </c>
      <c r="M60" s="595"/>
      <c r="N60" s="893">
        <f t="shared" si="5"/>
        <v>10</v>
      </c>
      <c r="O60" s="594"/>
      <c r="P60" s="593">
        <f t="shared" si="27"/>
        <v>0</v>
      </c>
      <c r="Q60" s="593">
        <f t="shared" si="27"/>
        <v>1.9782393669634024E-2</v>
      </c>
      <c r="R60" s="593">
        <f t="shared" si="27"/>
        <v>1.9782393669634024E-2</v>
      </c>
      <c r="S60" s="593"/>
      <c r="T60" s="593">
        <f t="shared" si="28"/>
        <v>5.1349200236206318E-3</v>
      </c>
      <c r="U60" s="593">
        <f t="shared" si="28"/>
        <v>0</v>
      </c>
      <c r="V60" s="593">
        <f t="shared" si="28"/>
        <v>0</v>
      </c>
      <c r="W60" s="593">
        <f t="shared" si="28"/>
        <v>5.1349200236206318E-3</v>
      </c>
      <c r="X60" s="593"/>
      <c r="Y60" s="593">
        <f>(L60/$N$16)*100</f>
        <v>0</v>
      </c>
      <c r="Z60" s="593"/>
      <c r="AA60" s="592">
        <f>(N60/$N$16)*100</f>
        <v>1.2529444193855561E-2</v>
      </c>
      <c r="AB60" s="185"/>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162"/>
      <c r="CB60" s="162"/>
      <c r="CC60" s="162"/>
      <c r="CD60" s="162"/>
      <c r="CE60" s="162"/>
      <c r="CF60" s="162"/>
      <c r="CG60" s="162"/>
      <c r="CH60" s="162"/>
    </row>
    <row r="61" spans="1:86" s="17" customFormat="1" ht="15" customHeight="1" x14ac:dyDescent="0.2">
      <c r="A61" s="73"/>
      <c r="B61" s="74"/>
      <c r="C61" s="822"/>
      <c r="D61" s="822"/>
      <c r="E61" s="52"/>
      <c r="F61" s="210"/>
      <c r="G61" s="822"/>
      <c r="H61" s="822"/>
      <c r="I61" s="822"/>
      <c r="J61" s="211"/>
      <c r="K61" s="211"/>
      <c r="L61" s="340"/>
      <c r="M61" s="211"/>
      <c r="N61" s="340"/>
      <c r="O61" s="52"/>
      <c r="P61" s="211"/>
      <c r="Q61" s="211"/>
      <c r="R61" s="211"/>
      <c r="S61" s="211"/>
      <c r="T61" s="211"/>
      <c r="U61" s="211"/>
      <c r="V61" s="211"/>
      <c r="W61" s="211"/>
      <c r="X61" s="211"/>
      <c r="Y61" s="211"/>
      <c r="Z61" s="211"/>
      <c r="AA61" s="290"/>
      <c r="AB61" s="185"/>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162"/>
      <c r="CB61" s="162"/>
      <c r="CC61" s="162"/>
      <c r="CD61" s="162"/>
      <c r="CE61" s="162"/>
      <c r="CF61" s="162"/>
      <c r="CG61" s="162"/>
      <c r="CH61" s="162"/>
    </row>
    <row r="62" spans="1:86" s="822" customFormat="1" ht="24.95" customHeight="1" x14ac:dyDescent="0.2">
      <c r="A62" s="604"/>
      <c r="B62" s="780" t="s">
        <v>563</v>
      </c>
      <c r="C62" s="603">
        <f>SUM(C63:C65)</f>
        <v>4</v>
      </c>
      <c r="D62" s="603">
        <f>SUM(D63:D65)</f>
        <v>40</v>
      </c>
      <c r="E62" s="603">
        <f>SUM(E63:E65)</f>
        <v>44</v>
      </c>
      <c r="F62" s="603"/>
      <c r="G62" s="603">
        <f>SUM(G63:G65)</f>
        <v>35</v>
      </c>
      <c r="H62" s="603">
        <f>SUM(H63:H65)</f>
        <v>3</v>
      </c>
      <c r="I62" s="603">
        <f>SUM(I63:I65)</f>
        <v>0</v>
      </c>
      <c r="J62" s="603">
        <f>SUM(J63:J65)</f>
        <v>38</v>
      </c>
      <c r="K62" s="603"/>
      <c r="L62" s="603">
        <f>SUM(L63:L65)</f>
        <v>0</v>
      </c>
      <c r="M62" s="603"/>
      <c r="N62" s="603">
        <f t="shared" si="5"/>
        <v>82</v>
      </c>
      <c r="O62" s="602"/>
      <c r="P62" s="601">
        <f t="shared" ref="P62:R65" si="29">(C62/$E$16)*100</f>
        <v>9.8911968348170121E-3</v>
      </c>
      <c r="Q62" s="601">
        <f t="shared" si="29"/>
        <v>9.8911968348170121E-2</v>
      </c>
      <c r="R62" s="601">
        <f t="shared" si="29"/>
        <v>0.10880316518298715</v>
      </c>
      <c r="S62" s="601"/>
      <c r="T62" s="601">
        <f t="shared" ref="T62:W65" si="30">(G62/$J$16)*100</f>
        <v>8.9861100413361067E-2</v>
      </c>
      <c r="U62" s="601">
        <f t="shared" si="30"/>
        <v>7.7023800354309481E-3</v>
      </c>
      <c r="V62" s="601">
        <f t="shared" si="30"/>
        <v>0</v>
      </c>
      <c r="W62" s="601">
        <f t="shared" si="30"/>
        <v>9.7563480448792012E-2</v>
      </c>
      <c r="X62" s="601"/>
      <c r="Y62" s="601">
        <f>(L62/$N$16)*100</f>
        <v>0</v>
      </c>
      <c r="Z62" s="601"/>
      <c r="AA62" s="600">
        <f>(N62/$N$16)*100</f>
        <v>0.10274144238961559</v>
      </c>
      <c r="AB62" s="185"/>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162"/>
      <c r="CB62" s="162"/>
      <c r="CC62" s="162"/>
      <c r="CD62" s="162"/>
      <c r="CE62" s="162"/>
      <c r="CF62" s="162"/>
      <c r="CG62" s="162"/>
      <c r="CH62" s="162"/>
    </row>
    <row r="63" spans="1:86" s="591" customFormat="1" ht="15" customHeight="1" x14ac:dyDescent="0.2">
      <c r="A63" s="599"/>
      <c r="B63" s="598" t="s">
        <v>562</v>
      </c>
      <c r="C63" s="596">
        <v>4</v>
      </c>
      <c r="D63" s="596">
        <v>24</v>
      </c>
      <c r="E63" s="594">
        <f>SUM(C63:D63)</f>
        <v>28</v>
      </c>
      <c r="F63" s="597"/>
      <c r="G63" s="596">
        <v>22</v>
      </c>
      <c r="H63" s="596">
        <v>1</v>
      </c>
      <c r="I63" s="596">
        <v>0</v>
      </c>
      <c r="J63" s="595">
        <f>SUM(G63:I63)</f>
        <v>23</v>
      </c>
      <c r="K63" s="595"/>
      <c r="L63" s="893">
        <v>0</v>
      </c>
      <c r="M63" s="595"/>
      <c r="N63" s="893">
        <f t="shared" si="5"/>
        <v>51</v>
      </c>
      <c r="O63" s="594"/>
      <c r="P63" s="593">
        <f t="shared" si="29"/>
        <v>9.8911968348170121E-3</v>
      </c>
      <c r="Q63" s="593">
        <f t="shared" si="29"/>
        <v>5.9347181008902072E-2</v>
      </c>
      <c r="R63" s="593">
        <f t="shared" si="29"/>
        <v>6.9238377843719084E-2</v>
      </c>
      <c r="S63" s="593"/>
      <c r="T63" s="593">
        <f t="shared" si="30"/>
        <v>5.648412025982695E-2</v>
      </c>
      <c r="U63" s="593">
        <f t="shared" si="30"/>
        <v>2.5674600118103159E-3</v>
      </c>
      <c r="V63" s="593">
        <f t="shared" si="30"/>
        <v>0</v>
      </c>
      <c r="W63" s="593">
        <f t="shared" si="30"/>
        <v>5.9051580271637268E-2</v>
      </c>
      <c r="X63" s="593"/>
      <c r="Y63" s="593">
        <f>(L63/$N$16)*100</f>
        <v>0</v>
      </c>
      <c r="Z63" s="593"/>
      <c r="AA63" s="592">
        <f>(N63/$N$16)*100</f>
        <v>6.390016538866336E-2</v>
      </c>
      <c r="AB63" s="185"/>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162"/>
      <c r="CB63" s="162"/>
      <c r="CC63" s="162"/>
      <c r="CD63" s="162"/>
      <c r="CE63" s="162"/>
      <c r="CF63" s="162"/>
      <c r="CG63" s="162"/>
      <c r="CH63" s="162"/>
    </row>
    <row r="64" spans="1:86" s="591" customFormat="1" ht="15" customHeight="1" x14ac:dyDescent="0.2">
      <c r="A64" s="599"/>
      <c r="B64" s="598" t="s">
        <v>438</v>
      </c>
      <c r="C64" s="596">
        <v>0</v>
      </c>
      <c r="D64" s="596">
        <v>7</v>
      </c>
      <c r="E64" s="594">
        <f>SUM(C64:D64)</f>
        <v>7</v>
      </c>
      <c r="F64" s="597"/>
      <c r="G64" s="596">
        <v>11</v>
      </c>
      <c r="H64" s="596">
        <v>1</v>
      </c>
      <c r="I64" s="596">
        <v>0</v>
      </c>
      <c r="J64" s="595">
        <f>SUM(G64:I64)</f>
        <v>12</v>
      </c>
      <c r="K64" s="595"/>
      <c r="L64" s="893">
        <v>0</v>
      </c>
      <c r="M64" s="595"/>
      <c r="N64" s="893">
        <f t="shared" si="5"/>
        <v>19</v>
      </c>
      <c r="O64" s="594"/>
      <c r="P64" s="593">
        <f t="shared" si="29"/>
        <v>0</v>
      </c>
      <c r="Q64" s="593">
        <f t="shared" si="29"/>
        <v>1.7309594460929771E-2</v>
      </c>
      <c r="R64" s="593">
        <f t="shared" si="29"/>
        <v>1.7309594460929771E-2</v>
      </c>
      <c r="S64" s="593"/>
      <c r="T64" s="593">
        <f t="shared" si="30"/>
        <v>2.8242060129913475E-2</v>
      </c>
      <c r="U64" s="593">
        <f t="shared" si="30"/>
        <v>2.5674600118103159E-3</v>
      </c>
      <c r="V64" s="593">
        <f t="shared" si="30"/>
        <v>0</v>
      </c>
      <c r="W64" s="593">
        <f t="shared" si="30"/>
        <v>3.0809520141723792E-2</v>
      </c>
      <c r="X64" s="593"/>
      <c r="Y64" s="593">
        <f>(L64/$N$16)*100</f>
        <v>0</v>
      </c>
      <c r="Z64" s="593"/>
      <c r="AA64" s="592">
        <f>(N64/$N$16)*100</f>
        <v>2.3805943968325565E-2</v>
      </c>
      <c r="AB64" s="185"/>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162"/>
      <c r="CB64" s="162"/>
      <c r="CC64" s="162"/>
      <c r="CD64" s="162"/>
      <c r="CE64" s="162"/>
      <c r="CF64" s="162"/>
      <c r="CG64" s="162"/>
      <c r="CH64" s="162"/>
    </row>
    <row r="65" spans="1:141" s="591" customFormat="1" ht="15" customHeight="1" x14ac:dyDescent="0.2">
      <c r="A65" s="599"/>
      <c r="B65" s="598" t="s">
        <v>561</v>
      </c>
      <c r="C65" s="596">
        <v>0</v>
      </c>
      <c r="D65" s="596">
        <v>9</v>
      </c>
      <c r="E65" s="594">
        <f>SUM(C65:D65)</f>
        <v>9</v>
      </c>
      <c r="F65" s="597"/>
      <c r="G65" s="596">
        <v>2</v>
      </c>
      <c r="H65" s="596">
        <v>1</v>
      </c>
      <c r="I65" s="596">
        <v>0</v>
      </c>
      <c r="J65" s="595">
        <f>SUM(G65:I65)</f>
        <v>3</v>
      </c>
      <c r="K65" s="595"/>
      <c r="L65" s="893">
        <v>0</v>
      </c>
      <c r="M65" s="595"/>
      <c r="N65" s="893">
        <f t="shared" si="5"/>
        <v>12</v>
      </c>
      <c r="O65" s="594"/>
      <c r="P65" s="593">
        <f t="shared" si="29"/>
        <v>0</v>
      </c>
      <c r="Q65" s="593">
        <f t="shared" si="29"/>
        <v>2.2255192878338277E-2</v>
      </c>
      <c r="R65" s="593">
        <f t="shared" si="29"/>
        <v>2.2255192878338277E-2</v>
      </c>
      <c r="S65" s="593"/>
      <c r="T65" s="593">
        <f t="shared" si="30"/>
        <v>5.1349200236206318E-3</v>
      </c>
      <c r="U65" s="593">
        <f t="shared" si="30"/>
        <v>2.5674600118103159E-3</v>
      </c>
      <c r="V65" s="593">
        <f t="shared" si="30"/>
        <v>0</v>
      </c>
      <c r="W65" s="593">
        <f t="shared" si="30"/>
        <v>7.7023800354309481E-3</v>
      </c>
      <c r="X65" s="593"/>
      <c r="Y65" s="593">
        <f>(L65/$N$16)*100</f>
        <v>0</v>
      </c>
      <c r="Z65" s="593"/>
      <c r="AA65" s="592">
        <f>(N65/$N$16)*100</f>
        <v>1.5035333032626674E-2</v>
      </c>
      <c r="AB65" s="185"/>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162"/>
      <c r="CB65" s="162"/>
      <c r="CC65" s="162"/>
      <c r="CD65" s="162"/>
      <c r="CE65" s="162"/>
      <c r="CF65" s="162"/>
      <c r="CG65" s="162"/>
      <c r="CH65" s="162"/>
    </row>
    <row r="66" spans="1:141" s="17" customFormat="1" ht="15" customHeight="1" x14ac:dyDescent="0.2">
      <c r="A66" s="108"/>
      <c r="B66" s="544"/>
      <c r="C66" s="199"/>
      <c r="D66" s="199"/>
      <c r="E66" s="199"/>
      <c r="F66" s="207"/>
      <c r="G66" s="199"/>
      <c r="H66" s="199"/>
      <c r="I66" s="199"/>
      <c r="J66" s="199"/>
      <c r="K66" s="199"/>
      <c r="L66" s="199"/>
      <c r="M66" s="199"/>
      <c r="N66" s="199"/>
      <c r="O66" s="199"/>
      <c r="P66" s="318"/>
      <c r="Q66" s="318"/>
      <c r="R66" s="318"/>
      <c r="S66" s="318"/>
      <c r="T66" s="318"/>
      <c r="U66" s="318"/>
      <c r="V66" s="318"/>
      <c r="W66" s="545"/>
      <c r="X66" s="545"/>
      <c r="Y66" s="545"/>
      <c r="Z66" s="545"/>
      <c r="AA66" s="546"/>
      <c r="AB66" s="44"/>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162"/>
      <c r="CB66" s="162"/>
      <c r="CC66" s="162"/>
      <c r="CD66" s="162"/>
      <c r="CE66" s="162"/>
      <c r="CF66" s="162"/>
      <c r="CG66" s="162"/>
      <c r="CH66" s="162"/>
    </row>
    <row r="67" spans="1:141" s="17" customFormat="1" ht="15" customHeight="1" x14ac:dyDescent="0.2">
      <c r="A67" s="115"/>
      <c r="B67" s="547"/>
      <c r="C67" s="220"/>
      <c r="D67" s="220"/>
      <c r="E67" s="220"/>
      <c r="F67" s="548"/>
      <c r="G67" s="220"/>
      <c r="H67" s="220"/>
      <c r="I67" s="220"/>
      <c r="J67" s="220"/>
      <c r="K67" s="220"/>
      <c r="L67" s="220"/>
      <c r="M67" s="220"/>
      <c r="N67" s="220"/>
      <c r="O67" s="220"/>
      <c r="P67" s="549"/>
      <c r="Q67" s="549"/>
      <c r="R67" s="549"/>
      <c r="S67" s="549"/>
      <c r="T67" s="549"/>
      <c r="U67" s="549"/>
      <c r="V67" s="549"/>
      <c r="W67" s="550"/>
      <c r="X67" s="550"/>
      <c r="Y67" s="550"/>
      <c r="Z67" s="550"/>
      <c r="AA67" s="551"/>
      <c r="AB67" s="44"/>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162"/>
      <c r="CB67" s="162"/>
      <c r="CC67" s="162"/>
      <c r="CD67" s="162"/>
      <c r="CE67" s="162"/>
      <c r="CF67" s="162"/>
      <c r="CG67" s="162"/>
      <c r="CH67" s="162"/>
    </row>
    <row r="68" spans="1:141" s="162" customFormat="1" x14ac:dyDescent="0.2">
      <c r="A68" s="823" t="s">
        <v>662</v>
      </c>
      <c r="B68" s="822"/>
      <c r="C68" s="822"/>
      <c r="D68" s="822"/>
      <c r="E68" s="822"/>
      <c r="F68" s="822"/>
      <c r="G68" s="822"/>
      <c r="H68" s="822"/>
      <c r="I68" s="822"/>
      <c r="J68" s="822"/>
      <c r="K68" s="822"/>
      <c r="L68" s="822"/>
      <c r="M68" s="822"/>
      <c r="N68" s="497"/>
      <c r="O68" s="497"/>
      <c r="P68" s="497"/>
      <c r="Q68" s="497"/>
      <c r="R68" s="497"/>
      <c r="S68" s="497"/>
      <c r="T68" s="497"/>
      <c r="U68" s="497"/>
      <c r="V68" s="497"/>
      <c r="W68" s="497"/>
      <c r="X68" s="497"/>
      <c r="Y68" s="497"/>
      <c r="Z68" s="497"/>
      <c r="AA68" s="552"/>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row>
    <row r="69" spans="1:141" s="162" customFormat="1" x14ac:dyDescent="0.2">
      <c r="A69" s="823" t="s">
        <v>660</v>
      </c>
      <c r="B69" s="822"/>
      <c r="C69" s="822"/>
      <c r="D69" s="822"/>
      <c r="E69" s="822"/>
      <c r="F69" s="822"/>
      <c r="G69" s="822"/>
      <c r="H69" s="822"/>
      <c r="I69" s="822"/>
      <c r="J69" s="822"/>
      <c r="K69" s="822"/>
      <c r="L69" s="822"/>
      <c r="M69" s="822"/>
      <c r="N69" s="497"/>
      <c r="O69" s="497"/>
      <c r="P69" s="497"/>
      <c r="Q69" s="497"/>
      <c r="R69" s="497"/>
      <c r="S69" s="497"/>
      <c r="T69" s="497"/>
      <c r="U69" s="497"/>
      <c r="V69" s="497"/>
      <c r="W69" s="497"/>
      <c r="X69" s="497"/>
      <c r="Y69" s="497"/>
      <c r="Z69" s="497"/>
      <c r="AA69" s="552"/>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row>
    <row r="70" spans="1:141" s="162" customFormat="1" x14ac:dyDescent="0.2">
      <c r="A70" s="823" t="s">
        <v>661</v>
      </c>
      <c r="B70" s="255"/>
      <c r="C70" s="255"/>
      <c r="D70" s="255"/>
      <c r="E70" s="497"/>
      <c r="F70" s="822"/>
      <c r="G70" s="822"/>
      <c r="H70" s="822"/>
      <c r="I70" s="822"/>
      <c r="J70" s="822"/>
      <c r="K70" s="822"/>
      <c r="L70" s="822"/>
      <c r="M70" s="822"/>
      <c r="N70" s="497"/>
      <c r="O70" s="497"/>
      <c r="P70" s="497"/>
      <c r="Q70" s="497"/>
      <c r="R70" s="497"/>
      <c r="S70" s="497"/>
      <c r="T70" s="497"/>
      <c r="U70" s="497"/>
      <c r="V70" s="497"/>
      <c r="W70" s="497"/>
      <c r="X70" s="497"/>
      <c r="Y70" s="497"/>
      <c r="Z70" s="497"/>
      <c r="AA70" s="552"/>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row>
    <row r="71" spans="1:141" s="162" customFormat="1" x14ac:dyDescent="0.2">
      <c r="A71" s="823" t="s">
        <v>666</v>
      </c>
      <c r="B71" s="822"/>
      <c r="C71" s="822"/>
      <c r="D71" s="822"/>
      <c r="E71" s="822"/>
      <c r="F71" s="822"/>
      <c r="G71" s="822"/>
      <c r="H71" s="822"/>
      <c r="I71" s="823"/>
      <c r="J71" s="822"/>
      <c r="K71" s="822"/>
      <c r="L71" s="822"/>
      <c r="M71" s="822"/>
      <c r="N71" s="497"/>
      <c r="O71" s="497"/>
      <c r="P71" s="497"/>
      <c r="Q71" s="497"/>
      <c r="R71" s="497"/>
      <c r="S71" s="497"/>
      <c r="T71" s="497"/>
      <c r="U71" s="497"/>
      <c r="V71" s="497"/>
      <c r="W71" s="497"/>
      <c r="X71" s="497"/>
      <c r="Y71" s="497"/>
      <c r="Z71" s="497"/>
      <c r="AA71" s="552"/>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row>
    <row r="72" spans="1:141" s="162" customFormat="1" x14ac:dyDescent="0.2">
      <c r="A72" s="823" t="s">
        <v>665</v>
      </c>
      <c r="B72" s="255"/>
      <c r="C72" s="255"/>
      <c r="D72" s="255"/>
      <c r="E72" s="497"/>
      <c r="F72" s="822"/>
      <c r="G72" s="822"/>
      <c r="H72" s="822"/>
      <c r="I72" s="822"/>
      <c r="J72" s="822"/>
      <c r="K72" s="822"/>
      <c r="L72" s="822"/>
      <c r="M72" s="822"/>
      <c r="N72" s="497"/>
      <c r="O72" s="497"/>
      <c r="P72" s="497"/>
      <c r="Q72" s="497"/>
      <c r="R72" s="497"/>
      <c r="S72" s="497"/>
      <c r="T72" s="497"/>
      <c r="U72" s="497"/>
      <c r="V72" s="497"/>
      <c r="W72" s="497"/>
      <c r="X72" s="497"/>
      <c r="Y72" s="497"/>
      <c r="Z72" s="497"/>
      <c r="AA72" s="552"/>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row>
    <row r="73" spans="1:141" s="162" customFormat="1" x14ac:dyDescent="0.2">
      <c r="A73" s="823" t="s">
        <v>664</v>
      </c>
      <c r="B73" s="255"/>
      <c r="C73" s="255"/>
      <c r="D73" s="255"/>
      <c r="E73" s="497"/>
      <c r="F73" s="822"/>
      <c r="G73" s="822"/>
      <c r="H73" s="822"/>
      <c r="I73" s="822"/>
      <c r="J73" s="822"/>
      <c r="K73" s="822"/>
      <c r="L73" s="822"/>
      <c r="M73" s="822"/>
      <c r="N73" s="497"/>
      <c r="O73" s="497"/>
      <c r="P73" s="497"/>
      <c r="Q73" s="497"/>
      <c r="R73" s="497"/>
      <c r="S73" s="497"/>
      <c r="T73" s="497"/>
      <c r="U73" s="497"/>
      <c r="V73" s="497"/>
      <c r="W73" s="497"/>
      <c r="X73" s="497"/>
      <c r="Y73" s="497"/>
      <c r="Z73" s="497"/>
      <c r="AA73" s="552"/>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row>
    <row r="74" spans="1:141" s="162" customFormat="1" x14ac:dyDescent="0.2">
      <c r="A74" s="823" t="s">
        <v>663</v>
      </c>
      <c r="B74" s="822"/>
      <c r="C74" s="822"/>
      <c r="D74" s="822"/>
      <c r="E74" s="822"/>
      <c r="F74" s="822"/>
      <c r="G74" s="822"/>
      <c r="H74" s="822"/>
      <c r="I74" s="822"/>
      <c r="J74" s="822"/>
      <c r="K74" s="822"/>
      <c r="L74" s="822"/>
      <c r="M74" s="822"/>
      <c r="N74" s="497"/>
      <c r="O74" s="497"/>
      <c r="P74" s="497"/>
      <c r="Q74" s="497"/>
      <c r="R74" s="497"/>
      <c r="S74" s="497"/>
      <c r="T74" s="497"/>
      <c r="U74" s="497"/>
      <c r="V74" s="497"/>
      <c r="W74" s="497"/>
      <c r="X74" s="497"/>
      <c r="Y74" s="497"/>
      <c r="Z74" s="497"/>
      <c r="AA74" s="552"/>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row>
    <row r="75" spans="1:141" s="162" customFormat="1" x14ac:dyDescent="0.2">
      <c r="A75" s="54"/>
      <c r="B75" s="55"/>
      <c r="C75" s="55"/>
      <c r="D75" s="55"/>
      <c r="E75" s="55"/>
      <c r="F75" s="55"/>
      <c r="G75" s="55"/>
      <c r="H75" s="55"/>
      <c r="I75" s="55"/>
      <c r="J75" s="55"/>
      <c r="K75" s="55"/>
      <c r="L75" s="55"/>
      <c r="M75" s="55"/>
      <c r="N75" s="55"/>
      <c r="O75" s="55"/>
      <c r="P75" s="55"/>
      <c r="Q75" s="55"/>
      <c r="R75" s="55"/>
      <c r="S75" s="55"/>
      <c r="T75" s="55"/>
      <c r="U75" s="55"/>
      <c r="V75" s="55"/>
      <c r="W75" s="55"/>
      <c r="X75" s="55"/>
      <c r="Y75" s="55"/>
      <c r="Z75" s="55"/>
      <c r="AA75" s="188"/>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row>
    <row r="76" spans="1:141" s="20" customFormat="1" x14ac:dyDescent="0.2"/>
    <row r="77" spans="1:141" s="20" customFormat="1" x14ac:dyDescent="0.2"/>
    <row r="78" spans="1:141" s="20" customFormat="1" x14ac:dyDescent="0.2"/>
    <row r="79" spans="1:141" s="20" customFormat="1" x14ac:dyDescent="0.2"/>
    <row r="80" spans="1:141" s="20" customFormat="1" x14ac:dyDescent="0.2"/>
    <row r="81" s="20" customFormat="1" x14ac:dyDescent="0.2"/>
    <row r="82" s="20" customFormat="1" x14ac:dyDescent="0.2"/>
    <row r="83" s="20" customFormat="1" x14ac:dyDescent="0.2"/>
    <row r="84" s="20" customFormat="1" x14ac:dyDescent="0.2"/>
    <row r="85" s="20" customFormat="1" x14ac:dyDescent="0.2"/>
    <row r="86" s="20" customFormat="1" x14ac:dyDescent="0.2"/>
    <row r="87" s="20" customFormat="1" x14ac:dyDescent="0.2"/>
    <row r="88" s="20" customFormat="1" x14ac:dyDescent="0.2"/>
    <row r="89" s="20" customFormat="1" x14ac:dyDescent="0.2"/>
    <row r="90" s="20" customFormat="1" x14ac:dyDescent="0.2"/>
    <row r="91" s="20" customFormat="1" x14ac:dyDescent="0.2"/>
    <row r="92" s="20" customFormat="1" x14ac:dyDescent="0.2"/>
    <row r="93" s="20" customFormat="1" x14ac:dyDescent="0.2"/>
    <row r="94" s="20" customFormat="1" x14ac:dyDescent="0.2"/>
    <row r="95" s="20" customFormat="1" x14ac:dyDescent="0.2"/>
    <row r="96" s="20" customFormat="1" x14ac:dyDescent="0.2"/>
    <row r="97" s="20" customFormat="1" x14ac:dyDescent="0.2"/>
    <row r="98" s="20" customFormat="1" x14ac:dyDescent="0.2"/>
    <row r="99" s="20" customFormat="1" x14ac:dyDescent="0.2"/>
    <row r="100" s="20" customFormat="1" x14ac:dyDescent="0.2"/>
    <row r="101" s="20" customFormat="1" x14ac:dyDescent="0.2"/>
    <row r="102" s="20" customFormat="1" x14ac:dyDescent="0.2"/>
    <row r="103" s="20" customFormat="1" x14ac:dyDescent="0.2"/>
    <row r="104" s="20" customFormat="1" x14ac:dyDescent="0.2"/>
    <row r="105" s="20" customFormat="1" x14ac:dyDescent="0.2"/>
    <row r="106" s="20" customFormat="1" x14ac:dyDescent="0.2"/>
    <row r="107" s="20" customFormat="1" x14ac:dyDescent="0.2"/>
    <row r="108" s="20" customFormat="1" x14ac:dyDescent="0.2"/>
    <row r="109" s="20" customFormat="1" x14ac:dyDescent="0.2"/>
    <row r="110" s="20" customFormat="1" x14ac:dyDescent="0.2"/>
    <row r="111" s="20" customFormat="1" x14ac:dyDescent="0.2"/>
    <row r="112" s="20" customFormat="1" x14ac:dyDescent="0.2"/>
    <row r="113" s="20" customFormat="1" x14ac:dyDescent="0.2"/>
    <row r="114" s="20" customFormat="1" x14ac:dyDescent="0.2"/>
    <row r="115" s="20" customFormat="1" x14ac:dyDescent="0.2"/>
    <row r="116" s="20" customFormat="1" x14ac:dyDescent="0.2"/>
    <row r="117" s="20" customFormat="1" x14ac:dyDescent="0.2"/>
    <row r="118" s="20" customFormat="1" x14ac:dyDescent="0.2"/>
    <row r="119" s="20" customFormat="1" x14ac:dyDescent="0.2"/>
    <row r="120" s="20" customFormat="1" x14ac:dyDescent="0.2"/>
    <row r="121" s="20" customFormat="1" x14ac:dyDescent="0.2"/>
    <row r="122" s="20" customFormat="1" x14ac:dyDescent="0.2"/>
    <row r="123" s="20" customFormat="1" x14ac:dyDescent="0.2"/>
    <row r="124" s="20" customFormat="1" x14ac:dyDescent="0.2"/>
    <row r="125" s="20" customFormat="1" x14ac:dyDescent="0.2"/>
    <row r="126" s="20" customFormat="1" x14ac:dyDescent="0.2"/>
    <row r="127" s="20" customFormat="1" x14ac:dyDescent="0.2"/>
    <row r="128" s="20" customFormat="1" x14ac:dyDescent="0.2"/>
    <row r="129" s="20" customFormat="1" x14ac:dyDescent="0.2"/>
    <row r="130" s="20" customFormat="1" x14ac:dyDescent="0.2"/>
    <row r="131" s="20" customFormat="1" x14ac:dyDescent="0.2"/>
    <row r="132" s="20" customFormat="1" x14ac:dyDescent="0.2"/>
    <row r="133" s="20" customFormat="1" x14ac:dyDescent="0.2"/>
    <row r="134" s="20" customFormat="1" x14ac:dyDescent="0.2"/>
    <row r="135" s="20" customFormat="1" x14ac:dyDescent="0.2"/>
    <row r="136" s="20" customFormat="1" x14ac:dyDescent="0.2"/>
    <row r="137" s="20" customFormat="1" x14ac:dyDescent="0.2"/>
    <row r="138" s="20" customFormat="1" x14ac:dyDescent="0.2"/>
    <row r="139" s="20" customFormat="1" x14ac:dyDescent="0.2"/>
    <row r="140" s="20" customFormat="1" x14ac:dyDescent="0.2"/>
    <row r="141" s="20" customFormat="1" x14ac:dyDescent="0.2"/>
    <row r="142" s="20" customFormat="1" x14ac:dyDescent="0.2"/>
    <row r="143" s="20" customFormat="1" x14ac:dyDescent="0.2"/>
    <row r="144" s="20" customFormat="1" x14ac:dyDescent="0.2"/>
    <row r="145" s="20" customFormat="1" x14ac:dyDescent="0.2"/>
    <row r="146" s="20" customFormat="1" x14ac:dyDescent="0.2"/>
    <row r="147" s="20" customFormat="1" x14ac:dyDescent="0.2"/>
    <row r="148" s="20" customFormat="1" x14ac:dyDescent="0.2"/>
    <row r="149" s="20" customFormat="1" x14ac:dyDescent="0.2"/>
    <row r="150" s="20" customFormat="1" x14ac:dyDescent="0.2"/>
    <row r="151" s="20" customFormat="1" x14ac:dyDescent="0.2"/>
    <row r="152" s="20" customFormat="1" x14ac:dyDescent="0.2"/>
    <row r="153" s="20" customFormat="1" x14ac:dyDescent="0.2"/>
    <row r="154" s="20" customFormat="1" x14ac:dyDescent="0.2"/>
    <row r="155" s="20" customFormat="1" x14ac:dyDescent="0.2"/>
    <row r="156" s="20" customFormat="1" x14ac:dyDescent="0.2"/>
    <row r="157" s="20" customFormat="1" x14ac:dyDescent="0.2"/>
    <row r="158" s="20" customFormat="1" x14ac:dyDescent="0.2"/>
    <row r="159" s="20" customFormat="1" x14ac:dyDescent="0.2"/>
    <row r="160" s="20" customFormat="1" x14ac:dyDescent="0.2"/>
    <row r="161" s="20" customFormat="1" x14ac:dyDescent="0.2"/>
    <row r="162" s="20" customFormat="1" x14ac:dyDescent="0.2"/>
    <row r="163" s="20" customFormat="1" x14ac:dyDescent="0.2"/>
    <row r="164" s="20" customFormat="1" x14ac:dyDescent="0.2"/>
    <row r="165" s="20" customFormat="1" x14ac:dyDescent="0.2"/>
    <row r="166" s="20" customFormat="1" x14ac:dyDescent="0.2"/>
    <row r="167" s="20" customFormat="1" x14ac:dyDescent="0.2"/>
    <row r="168" s="20" customFormat="1" x14ac:dyDescent="0.2"/>
    <row r="169" s="20" customFormat="1" x14ac:dyDescent="0.2"/>
    <row r="170" s="20" customFormat="1" x14ac:dyDescent="0.2"/>
    <row r="171" s="20" customFormat="1" x14ac:dyDescent="0.2"/>
    <row r="172" s="20" customFormat="1" x14ac:dyDescent="0.2"/>
    <row r="173" s="20" customFormat="1" x14ac:dyDescent="0.2"/>
    <row r="174" s="20" customFormat="1" x14ac:dyDescent="0.2"/>
    <row r="175" s="20" customFormat="1" x14ac:dyDescent="0.2"/>
    <row r="176" s="20" customFormat="1" x14ac:dyDescent="0.2"/>
    <row r="177" s="20" customFormat="1" x14ac:dyDescent="0.2"/>
    <row r="178" s="20" customFormat="1" x14ac:dyDescent="0.2"/>
    <row r="179" s="20" customFormat="1" x14ac:dyDescent="0.2"/>
    <row r="180" s="20" customFormat="1" x14ac:dyDescent="0.2"/>
    <row r="181" s="20" customFormat="1" x14ac:dyDescent="0.2"/>
    <row r="182" s="20" customFormat="1" x14ac:dyDescent="0.2"/>
    <row r="183" s="20" customFormat="1" x14ac:dyDescent="0.2"/>
    <row r="184" s="20" customFormat="1" x14ac:dyDescent="0.2"/>
    <row r="185" s="20" customFormat="1" x14ac:dyDescent="0.2"/>
    <row r="186" s="20" customFormat="1" x14ac:dyDescent="0.2"/>
    <row r="187" s="20" customFormat="1" x14ac:dyDescent="0.2"/>
    <row r="188" s="20" customFormat="1" x14ac:dyDescent="0.2"/>
    <row r="189" s="20" customFormat="1" x14ac:dyDescent="0.2"/>
    <row r="190" s="20" customFormat="1" x14ac:dyDescent="0.2"/>
    <row r="191" s="20" customFormat="1" x14ac:dyDescent="0.2"/>
    <row r="192" s="20" customFormat="1" x14ac:dyDescent="0.2"/>
    <row r="193" s="20" customFormat="1" x14ac:dyDescent="0.2"/>
    <row r="194" s="20" customFormat="1" x14ac:dyDescent="0.2"/>
    <row r="195" s="20" customFormat="1" x14ac:dyDescent="0.2"/>
    <row r="196" s="20" customFormat="1" x14ac:dyDescent="0.2"/>
    <row r="197" s="20" customFormat="1" x14ac:dyDescent="0.2"/>
    <row r="198" s="20" customFormat="1" x14ac:dyDescent="0.2"/>
    <row r="199" s="20" customFormat="1" x14ac:dyDescent="0.2"/>
    <row r="200" s="20" customFormat="1" x14ac:dyDescent="0.2"/>
    <row r="201" s="20" customFormat="1" x14ac:dyDescent="0.2"/>
    <row r="202" s="20" customFormat="1" x14ac:dyDescent="0.2"/>
    <row r="203" s="20" customFormat="1" x14ac:dyDescent="0.2"/>
    <row r="204" s="20" customFormat="1" x14ac:dyDescent="0.2"/>
    <row r="205" s="20" customFormat="1" x14ac:dyDescent="0.2"/>
    <row r="206" s="20" customFormat="1" x14ac:dyDescent="0.2"/>
    <row r="207" s="20" customFormat="1" x14ac:dyDescent="0.2"/>
    <row r="208" s="20" customFormat="1" x14ac:dyDescent="0.2"/>
    <row r="209" s="20" customFormat="1" x14ac:dyDescent="0.2"/>
    <row r="210" s="20" customFormat="1" x14ac:dyDescent="0.2"/>
    <row r="211" s="20" customFormat="1" x14ac:dyDescent="0.2"/>
    <row r="212" s="20" customFormat="1" x14ac:dyDescent="0.2"/>
    <row r="213" s="20" customFormat="1" x14ac:dyDescent="0.2"/>
    <row r="214" s="20" customFormat="1" x14ac:dyDescent="0.2"/>
    <row r="215" s="20" customFormat="1" x14ac:dyDescent="0.2"/>
    <row r="216" s="20" customFormat="1" x14ac:dyDescent="0.2"/>
    <row r="217" s="20" customFormat="1" x14ac:dyDescent="0.2"/>
    <row r="218" s="20" customFormat="1" x14ac:dyDescent="0.2"/>
    <row r="219" s="20" customFormat="1" x14ac:dyDescent="0.2"/>
    <row r="220" s="20" customFormat="1" x14ac:dyDescent="0.2"/>
    <row r="221" s="20" customFormat="1" x14ac:dyDescent="0.2"/>
    <row r="222" s="20" customFormat="1" x14ac:dyDescent="0.2"/>
    <row r="223" s="20" customFormat="1" x14ac:dyDescent="0.2"/>
    <row r="224" s="20" customFormat="1" x14ac:dyDescent="0.2"/>
    <row r="225" s="20" customFormat="1" x14ac:dyDescent="0.2"/>
    <row r="226" s="20" customFormat="1" x14ac:dyDescent="0.2"/>
    <row r="227" s="20" customFormat="1" x14ac:dyDescent="0.2"/>
    <row r="228" s="20" customFormat="1" x14ac:dyDescent="0.2"/>
    <row r="229" s="20" customFormat="1" x14ac:dyDescent="0.2"/>
    <row r="230" s="20" customFormat="1" x14ac:dyDescent="0.2"/>
    <row r="231" s="20" customFormat="1" x14ac:dyDescent="0.2"/>
    <row r="232" s="20" customFormat="1" x14ac:dyDescent="0.2"/>
    <row r="233" s="20" customFormat="1" x14ac:dyDescent="0.2"/>
    <row r="234" s="20" customFormat="1" x14ac:dyDescent="0.2"/>
    <row r="235" s="20" customFormat="1" x14ac:dyDescent="0.2"/>
    <row r="236" s="20" customFormat="1" x14ac:dyDescent="0.2"/>
    <row r="237" s="20" customFormat="1" x14ac:dyDescent="0.2"/>
    <row r="238" s="20" customFormat="1" x14ac:dyDescent="0.2"/>
    <row r="239" s="20" customFormat="1" x14ac:dyDescent="0.2"/>
    <row r="240" s="20" customFormat="1" x14ac:dyDescent="0.2"/>
    <row r="241" s="20" customFormat="1" x14ac:dyDescent="0.2"/>
    <row r="242" s="20" customFormat="1" x14ac:dyDescent="0.2"/>
    <row r="243" s="20" customFormat="1" x14ac:dyDescent="0.2"/>
    <row r="244" s="20" customFormat="1" x14ac:dyDescent="0.2"/>
    <row r="245" s="20" customFormat="1" x14ac:dyDescent="0.2"/>
    <row r="246" s="20" customFormat="1" x14ac:dyDescent="0.2"/>
    <row r="247" s="20" customFormat="1" x14ac:dyDescent="0.2"/>
    <row r="248" s="20" customFormat="1" x14ac:dyDescent="0.2"/>
    <row r="249" s="20" customFormat="1" x14ac:dyDescent="0.2"/>
    <row r="250" s="20" customFormat="1" x14ac:dyDescent="0.2"/>
    <row r="251" s="20" customFormat="1" x14ac:dyDescent="0.2"/>
    <row r="252" s="20" customFormat="1" x14ac:dyDescent="0.2"/>
    <row r="253" s="20" customFormat="1" x14ac:dyDescent="0.2"/>
    <row r="254" s="20" customFormat="1" x14ac:dyDescent="0.2"/>
    <row r="255" s="20" customFormat="1" x14ac:dyDescent="0.2"/>
    <row r="256" s="20" customFormat="1" x14ac:dyDescent="0.2"/>
    <row r="257" s="20" customFormat="1" x14ac:dyDescent="0.2"/>
    <row r="258" s="20" customFormat="1" x14ac:dyDescent="0.2"/>
    <row r="259" s="20" customFormat="1" x14ac:dyDescent="0.2"/>
    <row r="260" s="20" customFormat="1" x14ac:dyDescent="0.2"/>
    <row r="261" s="20" customFormat="1" x14ac:dyDescent="0.2"/>
    <row r="262" s="20" customFormat="1" x14ac:dyDescent="0.2"/>
    <row r="263" s="20" customFormat="1" x14ac:dyDescent="0.2"/>
    <row r="264" s="20" customFormat="1" x14ac:dyDescent="0.2"/>
    <row r="265" s="20" customFormat="1" x14ac:dyDescent="0.2"/>
    <row r="266" s="20" customFormat="1" x14ac:dyDescent="0.2"/>
    <row r="267" s="20" customFormat="1" x14ac:dyDescent="0.2"/>
    <row r="268" s="20" customFormat="1" x14ac:dyDescent="0.2"/>
    <row r="269" s="20" customFormat="1" x14ac:dyDescent="0.2"/>
    <row r="270" s="20" customFormat="1" x14ac:dyDescent="0.2"/>
    <row r="271" s="20" customFormat="1" x14ac:dyDescent="0.2"/>
    <row r="272" s="20" customFormat="1" x14ac:dyDescent="0.2"/>
    <row r="273" s="20" customFormat="1" x14ac:dyDescent="0.2"/>
    <row r="274" s="20" customFormat="1" x14ac:dyDescent="0.2"/>
    <row r="275" s="20" customFormat="1" x14ac:dyDescent="0.2"/>
    <row r="276" s="20" customFormat="1" x14ac:dyDescent="0.2"/>
    <row r="277" s="20" customFormat="1" x14ac:dyDescent="0.2"/>
    <row r="278" s="20" customFormat="1" x14ac:dyDescent="0.2"/>
    <row r="279" s="20" customFormat="1" x14ac:dyDescent="0.2"/>
    <row r="280" s="20" customFormat="1" x14ac:dyDescent="0.2"/>
    <row r="281" s="20" customFormat="1" x14ac:dyDescent="0.2"/>
    <row r="282" s="20" customFormat="1" x14ac:dyDescent="0.2"/>
    <row r="283" s="20" customFormat="1" x14ac:dyDescent="0.2"/>
    <row r="284" s="20" customFormat="1" x14ac:dyDescent="0.2"/>
    <row r="285" s="20" customFormat="1" x14ac:dyDescent="0.2"/>
    <row r="286" s="20" customFormat="1" x14ac:dyDescent="0.2"/>
    <row r="287" s="20" customFormat="1" x14ac:dyDescent="0.2"/>
    <row r="288" s="20" customFormat="1" x14ac:dyDescent="0.2"/>
    <row r="289" s="20" customFormat="1" x14ac:dyDescent="0.2"/>
    <row r="290" s="20" customFormat="1" x14ac:dyDescent="0.2"/>
    <row r="291" s="20" customFormat="1" x14ac:dyDescent="0.2"/>
    <row r="292" s="20" customFormat="1" x14ac:dyDescent="0.2"/>
    <row r="293" s="20" customFormat="1" x14ac:dyDescent="0.2"/>
    <row r="294" s="20" customFormat="1" x14ac:dyDescent="0.2"/>
    <row r="295" s="20" customFormat="1" x14ac:dyDescent="0.2"/>
    <row r="296" s="20" customFormat="1" x14ac:dyDescent="0.2"/>
    <row r="297" s="20" customFormat="1" x14ac:dyDescent="0.2"/>
    <row r="298" s="20" customFormat="1" x14ac:dyDescent="0.2"/>
    <row r="299" s="20" customFormat="1" x14ac:dyDescent="0.2"/>
    <row r="300" s="20" customFormat="1" x14ac:dyDescent="0.2"/>
    <row r="301" s="20" customFormat="1" x14ac:dyDescent="0.2"/>
    <row r="302" s="20" customFormat="1" x14ac:dyDescent="0.2"/>
    <row r="303" s="20" customFormat="1" x14ac:dyDescent="0.2"/>
    <row r="304" s="20" customFormat="1" x14ac:dyDescent="0.2"/>
    <row r="305" s="20" customFormat="1" x14ac:dyDescent="0.2"/>
    <row r="306" s="20" customFormat="1" x14ac:dyDescent="0.2"/>
    <row r="307" s="20" customFormat="1" x14ac:dyDescent="0.2"/>
    <row r="308" s="20" customFormat="1" x14ac:dyDescent="0.2"/>
    <row r="309" s="20" customFormat="1" x14ac:dyDescent="0.2"/>
    <row r="310" s="20" customFormat="1" x14ac:dyDescent="0.2"/>
    <row r="311" s="20" customFormat="1" x14ac:dyDescent="0.2"/>
    <row r="312" s="20" customFormat="1" x14ac:dyDescent="0.2"/>
    <row r="313" s="20" customFormat="1" x14ac:dyDescent="0.2"/>
    <row r="314" s="20" customFormat="1" x14ac:dyDescent="0.2"/>
    <row r="315" s="20" customFormat="1" x14ac:dyDescent="0.2"/>
    <row r="316" s="20" customFormat="1" x14ac:dyDescent="0.2"/>
    <row r="317" s="20" customFormat="1" x14ac:dyDescent="0.2"/>
    <row r="318" s="20" customFormat="1" x14ac:dyDescent="0.2"/>
    <row r="319" s="20" customFormat="1" x14ac:dyDescent="0.2"/>
    <row r="320" s="20" customFormat="1" x14ac:dyDescent="0.2"/>
    <row r="321" s="20" customFormat="1" x14ac:dyDescent="0.2"/>
    <row r="322" s="20" customFormat="1" x14ac:dyDescent="0.2"/>
    <row r="323" s="20" customFormat="1" x14ac:dyDescent="0.2"/>
    <row r="324" s="20" customFormat="1" x14ac:dyDescent="0.2"/>
    <row r="325" s="20" customFormat="1" x14ac:dyDescent="0.2"/>
    <row r="326" s="20" customFormat="1" x14ac:dyDescent="0.2"/>
    <row r="327" s="20" customFormat="1" x14ac:dyDescent="0.2"/>
    <row r="328" s="20" customFormat="1" x14ac:dyDescent="0.2"/>
    <row r="329" s="20" customFormat="1" x14ac:dyDescent="0.2"/>
    <row r="330" s="20" customFormat="1" x14ac:dyDescent="0.2"/>
    <row r="331" s="20" customFormat="1" x14ac:dyDescent="0.2"/>
    <row r="332" s="20" customFormat="1" x14ac:dyDescent="0.2"/>
    <row r="333" s="20" customFormat="1" x14ac:dyDescent="0.2"/>
    <row r="334" s="20" customFormat="1" x14ac:dyDescent="0.2"/>
    <row r="335" s="20" customFormat="1" x14ac:dyDescent="0.2"/>
    <row r="336" s="20" customFormat="1" x14ac:dyDescent="0.2"/>
    <row r="337" s="20" customFormat="1" x14ac:dyDescent="0.2"/>
    <row r="338" s="20" customFormat="1" x14ac:dyDescent="0.2"/>
    <row r="339" s="20" customFormat="1" x14ac:dyDescent="0.2"/>
    <row r="340" s="20" customFormat="1" x14ac:dyDescent="0.2"/>
    <row r="341" s="20" customFormat="1" x14ac:dyDescent="0.2"/>
    <row r="342" s="20" customFormat="1" x14ac:dyDescent="0.2"/>
    <row r="343" s="20" customFormat="1" x14ac:dyDescent="0.2"/>
    <row r="344" s="20" customFormat="1" x14ac:dyDescent="0.2"/>
    <row r="345" s="20" customFormat="1" x14ac:dyDescent="0.2"/>
    <row r="346" s="20" customFormat="1" x14ac:dyDescent="0.2"/>
    <row r="347" s="20" customFormat="1" x14ac:dyDescent="0.2"/>
    <row r="348" s="20" customFormat="1" x14ac:dyDescent="0.2"/>
    <row r="349" s="20" customFormat="1" x14ac:dyDescent="0.2"/>
    <row r="350" s="20" customFormat="1" x14ac:dyDescent="0.2"/>
    <row r="351" s="20" customFormat="1" x14ac:dyDescent="0.2"/>
    <row r="352" s="20" customFormat="1" x14ac:dyDescent="0.2"/>
    <row r="353" s="20" customFormat="1" x14ac:dyDescent="0.2"/>
    <row r="354" s="20" customFormat="1" x14ac:dyDescent="0.2"/>
    <row r="355" s="20" customFormat="1" x14ac:dyDescent="0.2"/>
    <row r="356" s="20" customFormat="1" x14ac:dyDescent="0.2"/>
    <row r="357" s="20" customFormat="1" x14ac:dyDescent="0.2"/>
    <row r="358" s="20" customFormat="1" x14ac:dyDescent="0.2"/>
    <row r="359" s="20" customFormat="1" x14ac:dyDescent="0.2"/>
    <row r="360" s="20" customFormat="1" x14ac:dyDescent="0.2"/>
    <row r="361" s="20" customFormat="1" x14ac:dyDescent="0.2"/>
    <row r="362" s="20" customFormat="1" x14ac:dyDescent="0.2"/>
    <row r="363" s="20" customFormat="1" x14ac:dyDescent="0.2"/>
    <row r="364" s="20" customFormat="1" x14ac:dyDescent="0.2"/>
    <row r="365" s="20" customFormat="1" x14ac:dyDescent="0.2"/>
    <row r="366" s="20" customFormat="1" x14ac:dyDescent="0.2"/>
    <row r="367" s="20" customFormat="1" x14ac:dyDescent="0.2"/>
    <row r="368" s="20" customFormat="1" x14ac:dyDescent="0.2"/>
    <row r="369" s="20" customFormat="1" x14ac:dyDescent="0.2"/>
    <row r="370" s="20" customFormat="1" x14ac:dyDescent="0.2"/>
    <row r="371" s="20" customFormat="1" x14ac:dyDescent="0.2"/>
    <row r="372" s="20" customFormat="1" x14ac:dyDescent="0.2"/>
    <row r="373" s="20" customFormat="1" x14ac:dyDescent="0.2"/>
    <row r="374" s="20" customFormat="1" x14ac:dyDescent="0.2"/>
    <row r="375" s="20" customFormat="1" x14ac:dyDescent="0.2"/>
    <row r="376" s="20" customFormat="1" x14ac:dyDescent="0.2"/>
    <row r="377" s="20" customFormat="1" x14ac:dyDescent="0.2"/>
    <row r="378" s="20" customFormat="1" x14ac:dyDescent="0.2"/>
    <row r="379" s="20" customFormat="1" x14ac:dyDescent="0.2"/>
    <row r="380" s="20" customFormat="1" x14ac:dyDescent="0.2"/>
    <row r="381" s="20" customFormat="1" x14ac:dyDescent="0.2"/>
    <row r="382" s="20" customFormat="1" x14ac:dyDescent="0.2"/>
    <row r="383" s="20" customFormat="1" x14ac:dyDescent="0.2"/>
    <row r="384" s="20" customFormat="1" x14ac:dyDescent="0.2"/>
    <row r="385" s="20" customFormat="1" x14ac:dyDescent="0.2"/>
    <row r="386" s="20" customFormat="1" x14ac:dyDescent="0.2"/>
    <row r="387" s="20" customFormat="1" x14ac:dyDescent="0.2"/>
    <row r="388" s="20" customFormat="1" x14ac:dyDescent="0.2"/>
    <row r="389" s="20" customFormat="1" x14ac:dyDescent="0.2"/>
    <row r="390" s="20" customFormat="1" x14ac:dyDescent="0.2"/>
    <row r="391" s="20" customFormat="1" x14ac:dyDescent="0.2"/>
    <row r="392" s="20" customFormat="1" x14ac:dyDescent="0.2"/>
    <row r="393" s="20" customFormat="1" x14ac:dyDescent="0.2"/>
    <row r="394" s="20" customFormat="1" x14ac:dyDescent="0.2"/>
    <row r="395" s="20" customFormat="1" x14ac:dyDescent="0.2"/>
    <row r="396" s="20" customFormat="1" x14ac:dyDescent="0.2"/>
    <row r="397" s="20" customFormat="1" x14ac:dyDescent="0.2"/>
    <row r="398" s="20" customFormat="1" x14ac:dyDescent="0.2"/>
    <row r="399" s="20" customFormat="1" x14ac:dyDescent="0.2"/>
    <row r="400" s="20" customFormat="1" x14ac:dyDescent="0.2"/>
    <row r="401" s="20" customFormat="1" x14ac:dyDescent="0.2"/>
    <row r="402" s="20" customFormat="1" x14ac:dyDescent="0.2"/>
    <row r="403" s="20" customFormat="1" x14ac:dyDescent="0.2"/>
    <row r="404" s="20" customFormat="1" x14ac:dyDescent="0.2"/>
    <row r="405" s="20" customFormat="1" x14ac:dyDescent="0.2"/>
    <row r="406" s="20" customFormat="1" x14ac:dyDescent="0.2"/>
    <row r="407" s="20" customFormat="1" x14ac:dyDescent="0.2"/>
    <row r="408" s="20" customFormat="1" x14ac:dyDescent="0.2"/>
    <row r="409" s="20" customFormat="1" x14ac:dyDescent="0.2"/>
    <row r="410" s="20" customFormat="1" x14ac:dyDescent="0.2"/>
    <row r="411" s="20" customFormat="1" x14ac:dyDescent="0.2"/>
    <row r="412" s="20" customFormat="1" x14ac:dyDescent="0.2"/>
    <row r="413" s="20" customFormat="1" x14ac:dyDescent="0.2"/>
    <row r="414" s="20" customFormat="1" x14ac:dyDescent="0.2"/>
    <row r="415" s="20" customFormat="1" x14ac:dyDescent="0.2"/>
    <row r="416" s="20" customFormat="1" x14ac:dyDescent="0.2"/>
    <row r="417" s="20" customFormat="1" x14ac:dyDescent="0.2"/>
    <row r="418" s="20" customFormat="1" x14ac:dyDescent="0.2"/>
    <row r="419" s="20" customFormat="1" x14ac:dyDescent="0.2"/>
    <row r="420" s="20" customFormat="1" x14ac:dyDescent="0.2"/>
    <row r="421" s="20" customFormat="1" x14ac:dyDescent="0.2"/>
    <row r="422" s="20" customFormat="1" x14ac:dyDescent="0.2"/>
    <row r="423" s="20" customFormat="1" x14ac:dyDescent="0.2"/>
    <row r="424" s="20" customFormat="1" x14ac:dyDescent="0.2"/>
    <row r="425" s="20" customFormat="1" x14ac:dyDescent="0.2"/>
    <row r="426" s="20" customFormat="1" x14ac:dyDescent="0.2"/>
    <row r="427" s="20" customFormat="1" x14ac:dyDescent="0.2"/>
    <row r="428" s="20" customFormat="1" x14ac:dyDescent="0.2"/>
    <row r="429" s="20" customFormat="1" x14ac:dyDescent="0.2"/>
    <row r="430" s="20" customFormat="1" x14ac:dyDescent="0.2"/>
    <row r="431" s="20" customFormat="1" x14ac:dyDescent="0.2"/>
    <row r="432" s="20" customFormat="1" x14ac:dyDescent="0.2"/>
    <row r="433" s="20" customFormat="1" x14ac:dyDescent="0.2"/>
    <row r="434" s="20" customFormat="1" x14ac:dyDescent="0.2"/>
    <row r="435" s="20" customFormat="1" x14ac:dyDescent="0.2"/>
    <row r="436" s="20" customFormat="1" x14ac:dyDescent="0.2"/>
    <row r="437" s="20" customFormat="1" x14ac:dyDescent="0.2"/>
    <row r="438" s="20" customFormat="1" x14ac:dyDescent="0.2"/>
    <row r="439" s="20" customFormat="1" x14ac:dyDescent="0.2"/>
    <row r="440" s="20" customFormat="1" x14ac:dyDescent="0.2"/>
    <row r="441" s="20" customFormat="1" x14ac:dyDescent="0.2"/>
    <row r="442" s="20" customFormat="1" x14ac:dyDescent="0.2"/>
    <row r="443" s="20" customFormat="1" x14ac:dyDescent="0.2"/>
    <row r="444" s="20" customFormat="1" x14ac:dyDescent="0.2"/>
    <row r="445" s="20" customFormat="1" x14ac:dyDescent="0.2"/>
    <row r="446" s="20" customFormat="1" x14ac:dyDescent="0.2"/>
    <row r="447" s="20" customFormat="1" x14ac:dyDescent="0.2"/>
    <row r="448" s="20" customFormat="1" x14ac:dyDescent="0.2"/>
    <row r="449" s="20" customFormat="1" x14ac:dyDescent="0.2"/>
    <row r="450" s="20" customFormat="1" x14ac:dyDescent="0.2"/>
    <row r="451" s="20" customFormat="1" x14ac:dyDescent="0.2"/>
    <row r="452" s="20" customFormat="1" x14ac:dyDescent="0.2"/>
    <row r="453" s="20" customFormat="1" x14ac:dyDescent="0.2"/>
    <row r="454" s="20" customFormat="1" x14ac:dyDescent="0.2"/>
    <row r="455" s="20" customFormat="1" x14ac:dyDescent="0.2"/>
    <row r="456" s="20" customFormat="1" x14ac:dyDescent="0.2"/>
    <row r="457" s="20" customFormat="1" x14ac:dyDescent="0.2"/>
    <row r="458" s="20" customFormat="1" x14ac:dyDescent="0.2"/>
    <row r="459" s="20" customFormat="1" x14ac:dyDescent="0.2"/>
    <row r="460" s="20" customFormat="1" x14ac:dyDescent="0.2"/>
    <row r="461" s="20" customFormat="1" x14ac:dyDescent="0.2"/>
    <row r="462" s="20" customFormat="1" x14ac:dyDescent="0.2"/>
    <row r="463" s="20" customFormat="1" x14ac:dyDescent="0.2"/>
    <row r="464" s="20" customFormat="1" x14ac:dyDescent="0.2"/>
    <row r="465" s="20" customFormat="1" x14ac:dyDescent="0.2"/>
    <row r="466" s="20" customFormat="1" x14ac:dyDescent="0.2"/>
    <row r="467" s="20" customFormat="1" x14ac:dyDescent="0.2"/>
    <row r="468" s="20" customFormat="1" x14ac:dyDescent="0.2"/>
    <row r="469" s="20" customFormat="1" x14ac:dyDescent="0.2"/>
    <row r="470" s="20" customFormat="1" x14ac:dyDescent="0.2"/>
    <row r="471" s="20" customFormat="1" x14ac:dyDescent="0.2"/>
    <row r="472" s="20" customFormat="1" x14ac:dyDescent="0.2"/>
    <row r="473" s="20" customFormat="1" x14ac:dyDescent="0.2"/>
    <row r="474" s="20" customFormat="1" x14ac:dyDescent="0.2"/>
    <row r="475" s="20" customFormat="1" x14ac:dyDescent="0.2"/>
    <row r="476" s="20" customFormat="1" x14ac:dyDescent="0.2"/>
    <row r="477" s="20" customFormat="1" x14ac:dyDescent="0.2"/>
    <row r="478" s="20" customFormat="1" x14ac:dyDescent="0.2"/>
    <row r="479" s="20" customFormat="1" x14ac:dyDescent="0.2"/>
    <row r="480" s="20" customFormat="1" x14ac:dyDescent="0.2"/>
    <row r="481" s="20" customFormat="1" x14ac:dyDescent="0.2"/>
    <row r="482" s="20" customFormat="1" x14ac:dyDescent="0.2"/>
    <row r="483" s="20" customFormat="1" x14ac:dyDescent="0.2"/>
    <row r="484" s="20" customFormat="1" x14ac:dyDescent="0.2"/>
    <row r="485" s="20" customFormat="1" x14ac:dyDescent="0.2"/>
    <row r="486" s="20" customFormat="1" x14ac:dyDescent="0.2"/>
    <row r="487" s="20" customFormat="1" x14ac:dyDescent="0.2"/>
    <row r="488" s="20" customFormat="1" x14ac:dyDescent="0.2"/>
    <row r="489" s="20" customFormat="1" x14ac:dyDescent="0.2"/>
    <row r="490" s="20" customFormat="1" x14ac:dyDescent="0.2"/>
    <row r="491" s="20" customFormat="1" x14ac:dyDescent="0.2"/>
    <row r="492" s="20" customFormat="1" x14ac:dyDescent="0.2"/>
    <row r="493" s="20" customFormat="1" x14ac:dyDescent="0.2"/>
    <row r="494" s="20" customFormat="1" x14ac:dyDescent="0.2"/>
    <row r="495" s="20" customFormat="1" x14ac:dyDescent="0.2"/>
    <row r="496" s="20" customFormat="1" x14ac:dyDescent="0.2"/>
    <row r="497" s="20" customFormat="1" x14ac:dyDescent="0.2"/>
    <row r="498" s="20" customFormat="1" x14ac:dyDescent="0.2"/>
    <row r="499" s="20" customFormat="1" x14ac:dyDescent="0.2"/>
    <row r="500" s="20" customFormat="1" x14ac:dyDescent="0.2"/>
    <row r="501" s="20" customFormat="1" x14ac:dyDescent="0.2"/>
    <row r="502" s="20" customFormat="1" x14ac:dyDescent="0.2"/>
    <row r="503" s="20" customFormat="1" x14ac:dyDescent="0.2"/>
    <row r="504" s="20" customFormat="1" x14ac:dyDescent="0.2"/>
    <row r="505" s="20" customFormat="1" x14ac:dyDescent="0.2"/>
    <row r="506" s="20" customFormat="1" x14ac:dyDescent="0.2"/>
    <row r="507" s="20" customFormat="1" x14ac:dyDescent="0.2"/>
    <row r="508" s="20" customFormat="1" x14ac:dyDescent="0.2"/>
    <row r="509" s="20" customFormat="1" x14ac:dyDescent="0.2"/>
    <row r="510" s="20" customFormat="1" x14ac:dyDescent="0.2"/>
    <row r="511" s="20" customFormat="1" x14ac:dyDescent="0.2"/>
    <row r="512" s="20" customFormat="1" x14ac:dyDescent="0.2"/>
    <row r="513" s="20" customFormat="1" x14ac:dyDescent="0.2"/>
    <row r="514" s="20" customFormat="1" x14ac:dyDescent="0.2"/>
    <row r="515" s="20" customFormat="1" x14ac:dyDescent="0.2"/>
    <row r="516" s="20" customFormat="1" x14ac:dyDescent="0.2"/>
    <row r="517" s="20" customFormat="1" x14ac:dyDescent="0.2"/>
    <row r="518" s="20" customFormat="1" x14ac:dyDescent="0.2"/>
    <row r="519" s="20" customFormat="1" x14ac:dyDescent="0.2"/>
    <row r="520" s="20" customFormat="1" x14ac:dyDescent="0.2"/>
    <row r="521" s="20" customFormat="1" x14ac:dyDescent="0.2"/>
    <row r="522" s="20" customFormat="1" x14ac:dyDescent="0.2"/>
    <row r="523" s="20" customFormat="1" x14ac:dyDescent="0.2"/>
    <row r="524" s="20" customFormat="1" x14ac:dyDescent="0.2"/>
    <row r="525" s="20" customFormat="1" x14ac:dyDescent="0.2"/>
    <row r="526" s="20" customFormat="1" x14ac:dyDescent="0.2"/>
    <row r="527" s="20" customFormat="1" x14ac:dyDescent="0.2"/>
    <row r="528" s="20" customFormat="1" x14ac:dyDescent="0.2"/>
    <row r="529" s="20" customFormat="1" x14ac:dyDescent="0.2"/>
    <row r="530" s="20" customFormat="1" x14ac:dyDescent="0.2"/>
    <row r="531" s="20" customFormat="1" x14ac:dyDescent="0.2"/>
    <row r="532" s="20" customFormat="1" x14ac:dyDescent="0.2"/>
    <row r="533" s="20" customFormat="1" x14ac:dyDescent="0.2"/>
    <row r="534" s="20" customFormat="1" x14ac:dyDescent="0.2"/>
    <row r="535" s="20" customFormat="1" x14ac:dyDescent="0.2"/>
    <row r="536" s="20" customFormat="1" x14ac:dyDescent="0.2"/>
    <row r="537" s="20" customFormat="1" x14ac:dyDescent="0.2"/>
    <row r="538" s="20" customFormat="1" x14ac:dyDescent="0.2"/>
    <row r="539" s="20" customFormat="1" x14ac:dyDescent="0.2"/>
    <row r="540" s="20" customFormat="1" x14ac:dyDescent="0.2"/>
    <row r="541" s="20" customFormat="1" x14ac:dyDescent="0.2"/>
    <row r="542" s="20" customFormat="1" x14ac:dyDescent="0.2"/>
    <row r="543" s="20" customFormat="1" x14ac:dyDescent="0.2"/>
    <row r="544" s="20" customFormat="1" x14ac:dyDescent="0.2"/>
    <row r="545" s="20" customFormat="1" x14ac:dyDescent="0.2"/>
    <row r="546" s="20" customFormat="1" x14ac:dyDescent="0.2"/>
    <row r="547" s="20" customFormat="1" x14ac:dyDescent="0.2"/>
    <row r="548" s="20" customFormat="1" x14ac:dyDescent="0.2"/>
    <row r="549" s="20" customFormat="1" x14ac:dyDescent="0.2"/>
    <row r="550" s="20" customFormat="1" x14ac:dyDescent="0.2"/>
    <row r="551" s="20" customFormat="1" x14ac:dyDescent="0.2"/>
    <row r="552" s="20" customFormat="1" x14ac:dyDescent="0.2"/>
    <row r="553" s="20" customFormat="1" x14ac:dyDescent="0.2"/>
    <row r="554" s="20" customFormat="1" x14ac:dyDescent="0.2"/>
    <row r="555" s="20" customFormat="1" x14ac:dyDescent="0.2"/>
    <row r="556" s="20" customFormat="1" x14ac:dyDescent="0.2"/>
    <row r="557" s="20" customFormat="1" x14ac:dyDescent="0.2"/>
    <row r="558" s="20" customFormat="1" x14ac:dyDescent="0.2"/>
    <row r="559" s="20" customFormat="1" x14ac:dyDescent="0.2"/>
    <row r="560" s="20" customFormat="1" x14ac:dyDescent="0.2"/>
    <row r="561" s="20" customFormat="1" x14ac:dyDescent="0.2"/>
    <row r="562" s="20" customFormat="1" x14ac:dyDescent="0.2"/>
    <row r="563" s="20" customFormat="1" x14ac:dyDescent="0.2"/>
    <row r="564" s="20" customFormat="1" x14ac:dyDescent="0.2"/>
    <row r="565" s="20" customFormat="1" x14ac:dyDescent="0.2"/>
    <row r="566" s="20" customFormat="1" x14ac:dyDescent="0.2"/>
    <row r="567" s="20" customFormat="1" x14ac:dyDescent="0.2"/>
    <row r="568" s="20" customFormat="1" x14ac:dyDescent="0.2"/>
    <row r="569" s="20" customFormat="1" x14ac:dyDescent="0.2"/>
    <row r="570" s="20" customFormat="1" x14ac:dyDescent="0.2"/>
    <row r="571" s="20" customFormat="1" x14ac:dyDescent="0.2"/>
    <row r="572" s="20" customFormat="1" x14ac:dyDescent="0.2"/>
    <row r="573" s="20" customFormat="1" x14ac:dyDescent="0.2"/>
    <row r="574" s="20" customFormat="1" x14ac:dyDescent="0.2"/>
    <row r="575" s="20" customFormat="1" x14ac:dyDescent="0.2"/>
    <row r="576" s="20" customFormat="1" x14ac:dyDescent="0.2"/>
    <row r="577" s="20" customFormat="1" x14ac:dyDescent="0.2"/>
    <row r="578" s="20" customFormat="1" x14ac:dyDescent="0.2"/>
    <row r="579" s="20" customFormat="1" x14ac:dyDescent="0.2"/>
    <row r="580" s="20" customFormat="1" x14ac:dyDescent="0.2"/>
    <row r="581" s="20" customFormat="1" x14ac:dyDescent="0.2"/>
    <row r="582" s="20" customFormat="1" x14ac:dyDescent="0.2"/>
    <row r="583" s="20" customFormat="1" x14ac:dyDescent="0.2"/>
    <row r="584" s="20" customFormat="1" x14ac:dyDescent="0.2"/>
    <row r="585" s="20" customFormat="1" x14ac:dyDescent="0.2"/>
    <row r="586" s="20" customFormat="1" x14ac:dyDescent="0.2"/>
    <row r="587" s="20" customFormat="1" x14ac:dyDescent="0.2"/>
    <row r="588" s="20" customFormat="1" x14ac:dyDescent="0.2"/>
    <row r="589" s="20" customFormat="1" x14ac:dyDescent="0.2"/>
    <row r="590" s="20" customFormat="1" x14ac:dyDescent="0.2"/>
    <row r="591" s="20" customFormat="1" x14ac:dyDescent="0.2"/>
    <row r="592" s="20" customFormat="1" x14ac:dyDescent="0.2"/>
    <row r="593" s="20" customFormat="1" x14ac:dyDescent="0.2"/>
    <row r="594" s="20" customFormat="1" x14ac:dyDescent="0.2"/>
    <row r="595" s="20" customFormat="1" x14ac:dyDescent="0.2"/>
    <row r="596" s="20" customFormat="1" x14ac:dyDescent="0.2"/>
    <row r="597" s="20" customFormat="1" x14ac:dyDescent="0.2"/>
    <row r="598" s="20" customFormat="1" x14ac:dyDescent="0.2"/>
    <row r="599" s="20" customFormat="1" x14ac:dyDescent="0.2"/>
    <row r="600" s="20" customFormat="1" x14ac:dyDescent="0.2"/>
    <row r="601" s="20" customFormat="1" x14ac:dyDescent="0.2"/>
    <row r="602" s="20" customFormat="1" x14ac:dyDescent="0.2"/>
    <row r="603" s="20" customFormat="1" x14ac:dyDescent="0.2"/>
    <row r="604" s="20" customFormat="1" x14ac:dyDescent="0.2"/>
    <row r="605" s="20" customFormat="1" x14ac:dyDescent="0.2"/>
    <row r="606" s="20" customFormat="1" x14ac:dyDescent="0.2"/>
    <row r="607" s="20" customFormat="1" x14ac:dyDescent="0.2"/>
    <row r="608" s="20" customFormat="1" x14ac:dyDescent="0.2"/>
    <row r="609" s="20" customFormat="1" x14ac:dyDescent="0.2"/>
    <row r="610" s="20" customFormat="1" x14ac:dyDescent="0.2"/>
    <row r="611" s="20" customFormat="1" x14ac:dyDescent="0.2"/>
    <row r="612" s="20" customFormat="1" x14ac:dyDescent="0.2"/>
    <row r="613" s="20" customFormat="1" x14ac:dyDescent="0.2"/>
    <row r="614" s="20" customFormat="1" x14ac:dyDescent="0.2"/>
    <row r="615" s="20" customFormat="1" x14ac:dyDescent="0.2"/>
    <row r="616" s="20" customFormat="1" x14ac:dyDescent="0.2"/>
    <row r="617" s="20" customFormat="1" x14ac:dyDescent="0.2"/>
    <row r="618" s="20" customFormat="1" x14ac:dyDescent="0.2"/>
    <row r="619" s="20" customFormat="1" x14ac:dyDescent="0.2"/>
    <row r="620" s="20" customFormat="1" x14ac:dyDescent="0.2"/>
    <row r="621" s="20" customFormat="1" x14ac:dyDescent="0.2"/>
    <row r="622" s="20" customFormat="1" x14ac:dyDescent="0.2"/>
    <row r="623" s="20" customFormat="1" x14ac:dyDescent="0.2"/>
    <row r="624" s="20" customFormat="1" x14ac:dyDescent="0.2"/>
    <row r="625" s="20" customFormat="1" x14ac:dyDescent="0.2"/>
    <row r="626" s="20" customFormat="1" x14ac:dyDescent="0.2"/>
    <row r="627" s="20" customFormat="1" x14ac:dyDescent="0.2"/>
    <row r="628" s="20" customFormat="1" x14ac:dyDescent="0.2"/>
    <row r="629" s="20" customFormat="1" x14ac:dyDescent="0.2"/>
    <row r="630" s="20" customFormat="1" x14ac:dyDescent="0.2"/>
    <row r="631" s="20" customFormat="1" x14ac:dyDescent="0.2"/>
    <row r="632" s="20" customFormat="1" x14ac:dyDescent="0.2"/>
    <row r="633" s="20" customFormat="1" x14ac:dyDescent="0.2"/>
    <row r="634" s="20" customFormat="1" x14ac:dyDescent="0.2"/>
    <row r="635" s="20" customFormat="1" x14ac:dyDescent="0.2"/>
    <row r="636" s="20" customFormat="1" x14ac:dyDescent="0.2"/>
    <row r="637" s="20" customFormat="1" x14ac:dyDescent="0.2"/>
    <row r="638" s="20" customFormat="1" x14ac:dyDescent="0.2"/>
    <row r="639" s="20" customFormat="1" x14ac:dyDescent="0.2"/>
    <row r="640" s="20" customFormat="1" x14ac:dyDescent="0.2"/>
    <row r="641" s="20" customFormat="1" x14ac:dyDescent="0.2"/>
    <row r="642" s="20" customFormat="1" x14ac:dyDescent="0.2"/>
    <row r="643" s="20" customFormat="1" x14ac:dyDescent="0.2"/>
    <row r="644" s="20" customFormat="1" x14ac:dyDescent="0.2"/>
    <row r="645" s="20" customFormat="1" x14ac:dyDescent="0.2"/>
    <row r="646" s="20" customFormat="1" x14ac:dyDescent="0.2"/>
    <row r="647" s="20" customFormat="1" x14ac:dyDescent="0.2"/>
    <row r="648" s="20" customFormat="1" x14ac:dyDescent="0.2"/>
    <row r="649" s="20" customFormat="1" x14ac:dyDescent="0.2"/>
    <row r="650" s="20" customFormat="1" x14ac:dyDescent="0.2"/>
    <row r="651" s="20" customFormat="1" x14ac:dyDescent="0.2"/>
    <row r="652" s="20" customFormat="1" x14ac:dyDescent="0.2"/>
    <row r="653" s="20" customFormat="1" x14ac:dyDescent="0.2"/>
    <row r="654" s="20" customFormat="1" x14ac:dyDescent="0.2"/>
    <row r="655" s="20" customFormat="1" x14ac:dyDescent="0.2"/>
    <row r="656" s="20" customFormat="1" x14ac:dyDescent="0.2"/>
    <row r="657" s="20" customFormat="1" x14ac:dyDescent="0.2"/>
    <row r="658" s="20" customFormat="1" x14ac:dyDescent="0.2"/>
    <row r="659" s="20" customFormat="1" x14ac:dyDescent="0.2"/>
    <row r="660" s="20" customFormat="1" x14ac:dyDescent="0.2"/>
    <row r="661" s="20" customFormat="1" x14ac:dyDescent="0.2"/>
    <row r="662" s="20" customFormat="1" x14ac:dyDescent="0.2"/>
    <row r="663" s="20" customFormat="1" x14ac:dyDescent="0.2"/>
    <row r="664" s="20" customFormat="1" x14ac:dyDescent="0.2"/>
    <row r="665" s="20" customFormat="1" x14ac:dyDescent="0.2"/>
    <row r="666" s="20" customFormat="1" x14ac:dyDescent="0.2"/>
    <row r="667" s="20" customFormat="1" x14ac:dyDescent="0.2"/>
    <row r="668" s="20" customFormat="1" x14ac:dyDescent="0.2"/>
    <row r="669" s="20" customFormat="1" x14ac:dyDescent="0.2"/>
    <row r="670" s="20" customFormat="1" x14ac:dyDescent="0.2"/>
    <row r="671" s="20" customFormat="1" x14ac:dyDescent="0.2"/>
    <row r="672" s="20" customFormat="1" x14ac:dyDescent="0.2"/>
    <row r="673" s="20" customFormat="1" x14ac:dyDescent="0.2"/>
    <row r="674" s="20" customFormat="1" x14ac:dyDescent="0.2"/>
    <row r="675" s="20" customFormat="1" x14ac:dyDescent="0.2"/>
    <row r="676" s="20" customFormat="1" x14ac:dyDescent="0.2"/>
    <row r="677" s="20" customFormat="1" x14ac:dyDescent="0.2"/>
    <row r="678" s="20" customFormat="1" x14ac:dyDescent="0.2"/>
    <row r="679" s="20" customFormat="1" x14ac:dyDescent="0.2"/>
    <row r="680" s="20" customFormat="1" x14ac:dyDescent="0.2"/>
    <row r="681" s="20" customFormat="1" x14ac:dyDescent="0.2"/>
    <row r="682" s="20" customFormat="1" x14ac:dyDescent="0.2"/>
    <row r="683" s="20" customFormat="1" x14ac:dyDescent="0.2"/>
    <row r="684" s="20" customFormat="1" x14ac:dyDescent="0.2"/>
    <row r="685" s="20" customFormat="1" x14ac:dyDescent="0.2"/>
    <row r="686" s="20" customFormat="1" x14ac:dyDescent="0.2"/>
    <row r="687" s="20" customFormat="1" x14ac:dyDescent="0.2"/>
    <row r="688" s="20" customFormat="1" x14ac:dyDescent="0.2"/>
    <row r="689" s="20" customFormat="1" x14ac:dyDescent="0.2"/>
    <row r="690" s="20" customFormat="1" x14ac:dyDescent="0.2"/>
    <row r="691" s="20" customFormat="1" x14ac:dyDescent="0.2"/>
    <row r="692" s="20" customFormat="1" x14ac:dyDescent="0.2"/>
    <row r="693" s="20" customFormat="1" x14ac:dyDescent="0.2"/>
    <row r="694" s="20" customFormat="1" x14ac:dyDescent="0.2"/>
    <row r="695" s="20" customFormat="1" x14ac:dyDescent="0.2"/>
    <row r="696" s="20" customFormat="1" x14ac:dyDescent="0.2"/>
    <row r="697" s="20" customFormat="1" x14ac:dyDescent="0.2"/>
    <row r="698" s="20" customFormat="1" x14ac:dyDescent="0.2"/>
    <row r="699" s="20" customFormat="1" x14ac:dyDescent="0.2"/>
    <row r="700" s="20" customFormat="1" x14ac:dyDescent="0.2"/>
    <row r="701" s="20" customFormat="1" x14ac:dyDescent="0.2"/>
    <row r="702" s="20" customFormat="1" x14ac:dyDescent="0.2"/>
    <row r="703" s="20" customFormat="1" x14ac:dyDescent="0.2"/>
    <row r="704" s="20" customFormat="1" x14ac:dyDescent="0.2"/>
    <row r="705" s="20" customFormat="1" x14ac:dyDescent="0.2"/>
    <row r="706" s="20" customFormat="1" x14ac:dyDescent="0.2"/>
    <row r="707" s="20" customFormat="1" x14ac:dyDescent="0.2"/>
    <row r="708" s="20" customFormat="1" x14ac:dyDescent="0.2"/>
    <row r="709" s="20" customFormat="1" x14ac:dyDescent="0.2"/>
    <row r="710" s="20" customFormat="1" x14ac:dyDescent="0.2"/>
    <row r="711" s="20" customFormat="1" x14ac:dyDescent="0.2"/>
    <row r="712" s="20" customFormat="1" x14ac:dyDescent="0.2"/>
    <row r="713" s="20" customFormat="1" x14ac:dyDescent="0.2"/>
    <row r="714" s="20" customFormat="1" x14ac:dyDescent="0.2"/>
    <row r="715" s="20" customFormat="1" x14ac:dyDescent="0.2"/>
    <row r="716" s="20" customFormat="1" x14ac:dyDescent="0.2"/>
    <row r="717" s="20" customFormat="1" x14ac:dyDescent="0.2"/>
    <row r="718" s="20" customFormat="1" x14ac:dyDescent="0.2"/>
    <row r="719" s="20" customFormat="1" x14ac:dyDescent="0.2"/>
    <row r="720" s="20" customFormat="1" x14ac:dyDescent="0.2"/>
    <row r="721" s="20" customFormat="1" x14ac:dyDescent="0.2"/>
    <row r="722" s="20" customFormat="1" x14ac:dyDescent="0.2"/>
    <row r="723" s="20" customFormat="1" x14ac:dyDescent="0.2"/>
    <row r="724" s="20" customFormat="1" x14ac:dyDescent="0.2"/>
    <row r="725" s="20" customFormat="1" x14ac:dyDescent="0.2"/>
    <row r="726" s="20" customFormat="1" x14ac:dyDescent="0.2"/>
    <row r="727" s="20" customFormat="1" x14ac:dyDescent="0.2"/>
    <row r="728" s="20" customFormat="1" x14ac:dyDescent="0.2"/>
    <row r="729" s="20" customFormat="1" x14ac:dyDescent="0.2"/>
    <row r="730" s="20" customFormat="1" x14ac:dyDescent="0.2"/>
    <row r="731" s="20" customFormat="1" x14ac:dyDescent="0.2"/>
    <row r="732" s="20" customFormat="1" x14ac:dyDescent="0.2"/>
    <row r="733" s="20" customFormat="1" x14ac:dyDescent="0.2"/>
    <row r="734" s="20" customFormat="1" x14ac:dyDescent="0.2"/>
    <row r="735" s="20" customFormat="1" x14ac:dyDescent="0.2"/>
    <row r="736" s="20" customFormat="1" x14ac:dyDescent="0.2"/>
    <row r="737" s="20" customFormat="1" x14ac:dyDescent="0.2"/>
    <row r="738" s="20" customFormat="1" x14ac:dyDescent="0.2"/>
    <row r="739" s="20" customFormat="1" x14ac:dyDescent="0.2"/>
    <row r="740" s="20" customFormat="1" x14ac:dyDescent="0.2"/>
    <row r="741" s="20" customFormat="1" x14ac:dyDescent="0.2"/>
    <row r="742" s="20" customFormat="1" x14ac:dyDescent="0.2"/>
    <row r="743" s="20" customFormat="1" x14ac:dyDescent="0.2"/>
    <row r="744" s="20" customFormat="1" x14ac:dyDescent="0.2"/>
    <row r="745" s="20" customFormat="1" x14ac:dyDescent="0.2"/>
    <row r="746" s="20" customFormat="1" x14ac:dyDescent="0.2"/>
    <row r="747" s="20" customFormat="1" x14ac:dyDescent="0.2"/>
    <row r="748" s="20" customFormat="1" x14ac:dyDescent="0.2"/>
    <row r="749" s="20" customFormat="1" x14ac:dyDescent="0.2"/>
    <row r="750" s="20" customFormat="1" x14ac:dyDescent="0.2"/>
    <row r="751" s="20" customFormat="1" x14ac:dyDescent="0.2"/>
    <row r="752" s="20" customFormat="1" x14ac:dyDescent="0.2"/>
    <row r="753" s="20" customFormat="1" x14ac:dyDescent="0.2"/>
    <row r="754" s="20" customFormat="1" x14ac:dyDescent="0.2"/>
    <row r="755" s="20" customFormat="1" x14ac:dyDescent="0.2"/>
    <row r="756" s="20" customFormat="1" x14ac:dyDescent="0.2"/>
    <row r="757" s="20" customFormat="1" x14ac:dyDescent="0.2"/>
    <row r="758" s="20" customFormat="1" x14ac:dyDescent="0.2"/>
    <row r="759" s="20" customFormat="1" x14ac:dyDescent="0.2"/>
    <row r="760" s="20" customFormat="1" x14ac:dyDescent="0.2"/>
    <row r="761" s="20" customFormat="1" x14ac:dyDescent="0.2"/>
    <row r="762" s="20" customFormat="1" x14ac:dyDescent="0.2"/>
    <row r="763" s="20" customFormat="1" x14ac:dyDescent="0.2"/>
    <row r="764" s="20" customFormat="1" x14ac:dyDescent="0.2"/>
    <row r="765" s="20" customFormat="1" x14ac:dyDescent="0.2"/>
    <row r="766" s="20" customFormat="1" x14ac:dyDescent="0.2"/>
    <row r="767" s="20" customFormat="1" x14ac:dyDescent="0.2"/>
    <row r="768" s="20" customFormat="1" x14ac:dyDescent="0.2"/>
    <row r="769" s="20" customFormat="1" x14ac:dyDescent="0.2"/>
    <row r="770" s="20" customFormat="1" x14ac:dyDescent="0.2"/>
    <row r="771" s="20" customFormat="1" x14ac:dyDescent="0.2"/>
    <row r="772" s="20" customFormat="1" x14ac:dyDescent="0.2"/>
    <row r="773" s="20" customFormat="1" x14ac:dyDescent="0.2"/>
    <row r="774" s="20" customFormat="1" x14ac:dyDescent="0.2"/>
    <row r="775" s="20" customFormat="1" x14ac:dyDescent="0.2"/>
    <row r="776" s="20" customFormat="1" x14ac:dyDescent="0.2"/>
    <row r="777" s="20" customFormat="1" x14ac:dyDescent="0.2"/>
    <row r="778" s="20" customFormat="1" x14ac:dyDescent="0.2"/>
    <row r="779" s="20" customFormat="1" x14ac:dyDescent="0.2"/>
    <row r="780" s="20" customFormat="1" x14ac:dyDescent="0.2"/>
    <row r="781" s="20" customFormat="1" x14ac:dyDescent="0.2"/>
    <row r="782" s="20" customFormat="1" x14ac:dyDescent="0.2"/>
    <row r="783" s="20" customFormat="1" x14ac:dyDescent="0.2"/>
    <row r="784" s="20" customFormat="1" x14ac:dyDescent="0.2"/>
    <row r="785" s="20" customFormat="1" x14ac:dyDescent="0.2"/>
    <row r="786" s="20" customFormat="1" x14ac:dyDescent="0.2"/>
    <row r="787" s="20" customFormat="1" x14ac:dyDescent="0.2"/>
    <row r="788" s="20" customFormat="1" x14ac:dyDescent="0.2"/>
    <row r="789" s="20" customFormat="1" x14ac:dyDescent="0.2"/>
    <row r="790" s="20" customFormat="1" x14ac:dyDescent="0.2"/>
    <row r="791" s="20" customFormat="1" x14ac:dyDescent="0.2"/>
    <row r="792" s="20" customFormat="1" x14ac:dyDescent="0.2"/>
    <row r="793" s="20" customFormat="1" x14ac:dyDescent="0.2"/>
    <row r="794" s="20" customFormat="1" x14ac:dyDescent="0.2"/>
    <row r="795" s="20" customFormat="1" x14ac:dyDescent="0.2"/>
    <row r="796" s="20" customFormat="1" x14ac:dyDescent="0.2"/>
    <row r="797" s="20" customFormat="1" x14ac:dyDescent="0.2"/>
    <row r="798" s="20" customFormat="1" x14ac:dyDescent="0.2"/>
    <row r="799" s="20" customFormat="1" x14ac:dyDescent="0.2"/>
    <row r="800" s="20" customFormat="1" x14ac:dyDescent="0.2"/>
    <row r="801" s="20" customFormat="1" x14ac:dyDescent="0.2"/>
    <row r="802" s="20" customFormat="1" x14ac:dyDescent="0.2"/>
    <row r="803" s="20" customFormat="1" x14ac:dyDescent="0.2"/>
    <row r="804" s="20" customFormat="1" x14ac:dyDescent="0.2"/>
    <row r="805" s="20" customFormat="1" x14ac:dyDescent="0.2"/>
    <row r="806" s="20" customFormat="1" x14ac:dyDescent="0.2"/>
    <row r="807" s="20" customFormat="1" x14ac:dyDescent="0.2"/>
    <row r="808" s="20" customFormat="1" x14ac:dyDescent="0.2"/>
    <row r="809" s="20" customFormat="1" x14ac:dyDescent="0.2"/>
    <row r="810" s="20" customFormat="1" x14ac:dyDescent="0.2"/>
    <row r="811" s="20" customFormat="1" x14ac:dyDescent="0.2"/>
    <row r="812" s="20" customFormat="1" x14ac:dyDescent="0.2"/>
    <row r="813" s="20" customFormat="1" x14ac:dyDescent="0.2"/>
    <row r="814" s="20" customFormat="1" x14ac:dyDescent="0.2"/>
    <row r="815" s="20" customFormat="1" x14ac:dyDescent="0.2"/>
    <row r="816" s="20" customFormat="1" x14ac:dyDescent="0.2"/>
    <row r="817" s="20" customFormat="1" x14ac:dyDescent="0.2"/>
    <row r="818" s="20" customFormat="1" x14ac:dyDescent="0.2"/>
    <row r="819" s="20" customFormat="1" x14ac:dyDescent="0.2"/>
    <row r="820" s="20" customFormat="1" x14ac:dyDescent="0.2"/>
    <row r="821" s="20" customFormat="1" x14ac:dyDescent="0.2"/>
    <row r="822" s="20" customFormat="1" x14ac:dyDescent="0.2"/>
    <row r="823" s="20" customFormat="1" x14ac:dyDescent="0.2"/>
    <row r="824" s="20" customFormat="1" x14ac:dyDescent="0.2"/>
    <row r="825" s="20" customFormat="1" x14ac:dyDescent="0.2"/>
    <row r="826" s="20" customFormat="1" x14ac:dyDescent="0.2"/>
    <row r="827" s="20" customFormat="1" x14ac:dyDescent="0.2"/>
    <row r="828" s="20" customFormat="1" x14ac:dyDescent="0.2"/>
    <row r="829" s="20" customFormat="1" x14ac:dyDescent="0.2"/>
    <row r="830" s="20" customFormat="1" x14ac:dyDescent="0.2"/>
    <row r="831" s="20" customFormat="1" x14ac:dyDescent="0.2"/>
    <row r="832" s="20" customFormat="1" x14ac:dyDescent="0.2"/>
    <row r="833" s="20" customFormat="1" x14ac:dyDescent="0.2"/>
    <row r="834" s="20" customFormat="1" x14ac:dyDescent="0.2"/>
    <row r="835" s="20" customFormat="1" x14ac:dyDescent="0.2"/>
    <row r="836" s="20" customFormat="1" x14ac:dyDescent="0.2"/>
    <row r="837" s="20" customFormat="1" x14ac:dyDescent="0.2"/>
    <row r="838" s="20" customFormat="1" x14ac:dyDescent="0.2"/>
    <row r="839" s="20" customFormat="1" x14ac:dyDescent="0.2"/>
    <row r="840" s="20" customFormat="1" x14ac:dyDescent="0.2"/>
    <row r="841" s="20" customFormat="1" x14ac:dyDescent="0.2"/>
    <row r="842" s="20" customFormat="1" x14ac:dyDescent="0.2"/>
    <row r="843" s="20" customFormat="1" x14ac:dyDescent="0.2"/>
    <row r="844" s="20" customFormat="1" x14ac:dyDescent="0.2"/>
    <row r="845" s="20" customFormat="1" x14ac:dyDescent="0.2"/>
    <row r="846" s="20" customFormat="1" x14ac:dyDescent="0.2"/>
    <row r="847" s="20" customFormat="1" x14ac:dyDescent="0.2"/>
    <row r="848" s="20" customFormat="1" x14ac:dyDescent="0.2"/>
    <row r="849" s="20" customFormat="1" x14ac:dyDescent="0.2"/>
    <row r="850" s="20" customFormat="1" x14ac:dyDescent="0.2"/>
    <row r="851" s="20" customFormat="1" x14ac:dyDescent="0.2"/>
    <row r="852" s="20" customFormat="1" x14ac:dyDescent="0.2"/>
    <row r="853" s="20" customFormat="1" x14ac:dyDescent="0.2"/>
    <row r="854" s="20" customFormat="1" x14ac:dyDescent="0.2"/>
    <row r="855" s="20" customFormat="1" x14ac:dyDescent="0.2"/>
    <row r="856" s="20" customFormat="1" x14ac:dyDescent="0.2"/>
    <row r="857" s="20" customFormat="1" x14ac:dyDescent="0.2"/>
    <row r="858" s="20" customFormat="1" x14ac:dyDescent="0.2"/>
    <row r="859" s="20" customFormat="1" x14ac:dyDescent="0.2"/>
    <row r="860" s="20" customFormat="1" x14ac:dyDescent="0.2"/>
    <row r="861" s="20" customFormat="1" x14ac:dyDescent="0.2"/>
    <row r="862" s="20" customFormat="1" x14ac:dyDescent="0.2"/>
    <row r="863" s="20" customFormat="1" x14ac:dyDescent="0.2"/>
    <row r="864" s="20" customFormat="1" x14ac:dyDescent="0.2"/>
    <row r="865" s="20" customFormat="1" x14ac:dyDescent="0.2"/>
    <row r="866" s="20" customFormat="1" x14ac:dyDescent="0.2"/>
    <row r="867" s="20" customFormat="1" x14ac:dyDescent="0.2"/>
    <row r="868" s="20" customFormat="1" x14ac:dyDescent="0.2"/>
    <row r="869" s="20" customFormat="1" x14ac:dyDescent="0.2"/>
    <row r="870" s="20" customFormat="1" x14ac:dyDescent="0.2"/>
    <row r="871" s="20" customFormat="1" x14ac:dyDescent="0.2"/>
    <row r="872" s="20" customFormat="1" x14ac:dyDescent="0.2"/>
    <row r="873" s="20" customFormat="1" x14ac:dyDescent="0.2"/>
    <row r="874" s="20" customFormat="1" x14ac:dyDescent="0.2"/>
    <row r="875" s="20" customFormat="1" x14ac:dyDescent="0.2"/>
    <row r="876" s="20" customFormat="1" x14ac:dyDescent="0.2"/>
    <row r="877" s="20" customFormat="1" x14ac:dyDescent="0.2"/>
    <row r="878" s="20" customFormat="1" x14ac:dyDescent="0.2"/>
    <row r="879" s="20" customFormat="1" x14ac:dyDescent="0.2"/>
    <row r="880" s="20" customFormat="1" x14ac:dyDescent="0.2"/>
    <row r="881" s="20" customFormat="1" x14ac:dyDescent="0.2"/>
    <row r="882" s="20" customFormat="1" x14ac:dyDescent="0.2"/>
    <row r="883" s="20" customFormat="1" x14ac:dyDescent="0.2"/>
    <row r="884" s="20" customFormat="1" x14ac:dyDescent="0.2"/>
    <row r="885" s="20" customFormat="1" x14ac:dyDescent="0.2"/>
    <row r="886" s="20" customFormat="1" x14ac:dyDescent="0.2"/>
    <row r="887" s="20" customFormat="1" x14ac:dyDescent="0.2"/>
    <row r="888" s="20" customFormat="1" x14ac:dyDescent="0.2"/>
    <row r="889" s="20" customFormat="1" x14ac:dyDescent="0.2"/>
    <row r="890" s="20" customFormat="1" x14ac:dyDescent="0.2"/>
    <row r="891" s="20" customFormat="1" x14ac:dyDescent="0.2"/>
    <row r="892" s="20" customFormat="1" x14ac:dyDescent="0.2"/>
    <row r="893" s="20" customFormat="1" x14ac:dyDescent="0.2"/>
    <row r="894" s="20" customFormat="1" x14ac:dyDescent="0.2"/>
    <row r="895" s="20" customFormat="1" x14ac:dyDescent="0.2"/>
    <row r="896" s="20" customFormat="1" x14ac:dyDescent="0.2"/>
    <row r="897" s="20" customFormat="1" x14ac:dyDescent="0.2"/>
    <row r="898" s="20" customFormat="1" x14ac:dyDescent="0.2"/>
    <row r="899" s="20" customFormat="1" x14ac:dyDescent="0.2"/>
    <row r="900" s="20" customFormat="1" x14ac:dyDescent="0.2"/>
    <row r="901" s="20" customFormat="1" x14ac:dyDescent="0.2"/>
    <row r="902" s="20" customFormat="1" x14ac:dyDescent="0.2"/>
    <row r="903" s="20" customFormat="1" x14ac:dyDescent="0.2"/>
    <row r="904" s="20" customFormat="1" x14ac:dyDescent="0.2"/>
    <row r="905" s="20" customFormat="1" x14ac:dyDescent="0.2"/>
    <row r="906" s="20" customFormat="1" x14ac:dyDescent="0.2"/>
    <row r="907" s="20" customFormat="1" x14ac:dyDescent="0.2"/>
    <row r="908" s="20" customFormat="1" x14ac:dyDescent="0.2"/>
    <row r="909" s="20" customFormat="1" x14ac:dyDescent="0.2"/>
    <row r="910" s="20" customFormat="1" x14ac:dyDescent="0.2"/>
    <row r="911" s="20" customFormat="1" x14ac:dyDescent="0.2"/>
    <row r="912" s="20" customFormat="1" x14ac:dyDescent="0.2"/>
    <row r="913" s="20" customFormat="1" x14ac:dyDescent="0.2"/>
    <row r="914" s="20" customFormat="1" x14ac:dyDescent="0.2"/>
    <row r="915" s="20" customFormat="1" x14ac:dyDescent="0.2"/>
    <row r="916" s="20" customFormat="1" x14ac:dyDescent="0.2"/>
    <row r="917" s="20" customFormat="1" x14ac:dyDescent="0.2"/>
    <row r="918" s="20" customFormat="1" x14ac:dyDescent="0.2"/>
    <row r="919" s="20" customFormat="1" x14ac:dyDescent="0.2"/>
    <row r="920" s="20" customFormat="1" x14ac:dyDescent="0.2"/>
    <row r="921" s="20" customFormat="1" x14ac:dyDescent="0.2"/>
    <row r="922" s="20" customFormat="1" x14ac:dyDescent="0.2"/>
    <row r="923" s="20" customFormat="1" x14ac:dyDescent="0.2"/>
    <row r="924" s="20" customFormat="1" x14ac:dyDescent="0.2"/>
    <row r="925" s="20" customFormat="1" x14ac:dyDescent="0.2"/>
    <row r="926" s="20" customFormat="1" x14ac:dyDescent="0.2"/>
    <row r="927" s="20" customFormat="1" x14ac:dyDescent="0.2"/>
    <row r="928" s="20" customFormat="1" x14ac:dyDescent="0.2"/>
    <row r="929" s="20" customFormat="1" x14ac:dyDescent="0.2"/>
    <row r="930" s="20" customFormat="1" x14ac:dyDescent="0.2"/>
    <row r="931" s="20" customFormat="1" x14ac:dyDescent="0.2"/>
    <row r="932" s="20" customFormat="1" x14ac:dyDescent="0.2"/>
    <row r="933" s="20" customFormat="1" x14ac:dyDescent="0.2"/>
    <row r="934" s="20" customFormat="1" x14ac:dyDescent="0.2"/>
    <row r="935" s="20" customFormat="1" x14ac:dyDescent="0.2"/>
    <row r="936" s="20" customFormat="1" x14ac:dyDescent="0.2"/>
    <row r="937" s="20" customFormat="1" x14ac:dyDescent="0.2"/>
    <row r="938" s="20" customFormat="1" x14ac:dyDescent="0.2"/>
    <row r="939" s="20" customFormat="1" x14ac:dyDescent="0.2"/>
    <row r="940" s="20" customFormat="1" x14ac:dyDescent="0.2"/>
    <row r="941" s="20" customFormat="1" x14ac:dyDescent="0.2"/>
    <row r="942" s="20" customFormat="1" x14ac:dyDescent="0.2"/>
    <row r="943" s="20" customFormat="1" x14ac:dyDescent="0.2"/>
    <row r="944" s="20" customFormat="1" x14ac:dyDescent="0.2"/>
    <row r="945" s="20" customFormat="1" x14ac:dyDescent="0.2"/>
    <row r="946" s="20" customFormat="1" x14ac:dyDescent="0.2"/>
    <row r="947" s="20" customFormat="1" x14ac:dyDescent="0.2"/>
    <row r="948" s="20" customFormat="1" x14ac:dyDescent="0.2"/>
    <row r="949" s="20" customFormat="1" x14ac:dyDescent="0.2"/>
    <row r="950" s="20" customFormat="1" x14ac:dyDescent="0.2"/>
    <row r="951" s="20" customFormat="1" x14ac:dyDescent="0.2"/>
    <row r="952" s="20" customFormat="1" x14ac:dyDescent="0.2"/>
    <row r="953" s="20" customFormat="1" x14ac:dyDescent="0.2"/>
    <row r="954" s="20" customFormat="1" x14ac:dyDescent="0.2"/>
    <row r="955" s="20" customFormat="1" x14ac:dyDescent="0.2"/>
    <row r="956" s="20" customFormat="1" x14ac:dyDescent="0.2"/>
    <row r="957" s="20" customFormat="1" x14ac:dyDescent="0.2"/>
    <row r="958" s="20" customFormat="1" x14ac:dyDescent="0.2"/>
    <row r="959" s="20" customFormat="1" x14ac:dyDescent="0.2"/>
    <row r="960" s="20" customFormat="1" x14ac:dyDescent="0.2"/>
    <row r="961" s="20" customFormat="1" x14ac:dyDescent="0.2"/>
    <row r="962" s="20" customFormat="1" x14ac:dyDescent="0.2"/>
    <row r="963" s="20" customFormat="1" x14ac:dyDescent="0.2"/>
    <row r="964" s="20" customFormat="1" x14ac:dyDescent="0.2"/>
    <row r="965" s="20" customFormat="1" x14ac:dyDescent="0.2"/>
    <row r="966" s="20" customFormat="1" x14ac:dyDescent="0.2"/>
    <row r="967" s="20" customFormat="1" x14ac:dyDescent="0.2"/>
    <row r="968" s="20" customFormat="1" x14ac:dyDescent="0.2"/>
    <row r="969" s="20" customFormat="1" x14ac:dyDescent="0.2"/>
    <row r="970" s="20" customFormat="1" x14ac:dyDescent="0.2"/>
    <row r="971" s="20" customFormat="1" x14ac:dyDescent="0.2"/>
    <row r="972" s="20" customFormat="1" x14ac:dyDescent="0.2"/>
    <row r="973" s="20" customFormat="1" x14ac:dyDescent="0.2"/>
    <row r="974" s="20" customFormat="1" x14ac:dyDescent="0.2"/>
    <row r="975" s="20" customFormat="1" x14ac:dyDescent="0.2"/>
    <row r="976" s="20" customFormat="1" x14ac:dyDescent="0.2"/>
    <row r="977" s="20" customFormat="1" x14ac:dyDescent="0.2"/>
    <row r="978" s="20" customFormat="1" x14ac:dyDescent="0.2"/>
    <row r="979" s="20" customFormat="1" x14ac:dyDescent="0.2"/>
    <row r="980" s="20" customFormat="1" x14ac:dyDescent="0.2"/>
    <row r="981" s="20" customFormat="1" x14ac:dyDescent="0.2"/>
    <row r="982" s="20" customFormat="1" x14ac:dyDescent="0.2"/>
    <row r="983" s="20" customFormat="1" x14ac:dyDescent="0.2"/>
    <row r="984" s="20" customFormat="1" x14ac:dyDescent="0.2"/>
    <row r="985" s="20" customFormat="1" x14ac:dyDescent="0.2"/>
    <row r="986" s="20" customFormat="1" x14ac:dyDescent="0.2"/>
    <row r="987" s="20" customFormat="1" x14ac:dyDescent="0.2"/>
    <row r="988" s="20" customFormat="1" x14ac:dyDescent="0.2"/>
    <row r="989" s="20" customFormat="1" x14ac:dyDescent="0.2"/>
    <row r="990" s="20" customFormat="1" x14ac:dyDescent="0.2"/>
    <row r="991" s="20" customFormat="1" x14ac:dyDescent="0.2"/>
    <row r="992" s="20" customFormat="1" x14ac:dyDescent="0.2"/>
    <row r="993" s="20" customFormat="1" x14ac:dyDescent="0.2"/>
    <row r="994" s="20" customFormat="1" x14ac:dyDescent="0.2"/>
    <row r="995" s="20" customFormat="1" x14ac:dyDescent="0.2"/>
    <row r="996" s="20" customFormat="1" x14ac:dyDescent="0.2"/>
    <row r="997" s="20" customFormat="1" x14ac:dyDescent="0.2"/>
    <row r="998" s="20" customFormat="1" x14ac:dyDescent="0.2"/>
    <row r="999" s="20" customFormat="1" x14ac:dyDescent="0.2"/>
    <row r="1000" s="20" customFormat="1" x14ac:dyDescent="0.2"/>
    <row r="1001" s="20" customFormat="1" x14ac:dyDescent="0.2"/>
    <row r="1002" s="20" customFormat="1" x14ac:dyDescent="0.2"/>
    <row r="1003" s="20" customFormat="1" x14ac:dyDescent="0.2"/>
    <row r="1004" s="20" customFormat="1" x14ac:dyDescent="0.2"/>
    <row r="1005" s="20" customFormat="1" x14ac:dyDescent="0.2"/>
    <row r="1006" s="20" customFormat="1" x14ac:dyDescent="0.2"/>
    <row r="1007" s="20" customFormat="1" x14ac:dyDescent="0.2"/>
    <row r="1008" s="20" customFormat="1" x14ac:dyDescent="0.2"/>
    <row r="1009" s="20" customFormat="1" x14ac:dyDescent="0.2"/>
    <row r="1010" s="20" customFormat="1" x14ac:dyDescent="0.2"/>
    <row r="1011" s="20" customFormat="1" x14ac:dyDescent="0.2"/>
    <row r="1012" s="20" customFormat="1" x14ac:dyDescent="0.2"/>
    <row r="1013" s="20" customFormat="1" x14ac:dyDescent="0.2"/>
    <row r="1014" s="20" customFormat="1" x14ac:dyDescent="0.2"/>
    <row r="1015" s="20" customFormat="1" x14ac:dyDescent="0.2"/>
    <row r="1016" s="20" customFormat="1" x14ac:dyDescent="0.2"/>
    <row r="1017" s="20" customFormat="1" x14ac:dyDescent="0.2"/>
    <row r="1018" s="20" customFormat="1" x14ac:dyDescent="0.2"/>
    <row r="1019" s="20" customFormat="1" x14ac:dyDescent="0.2"/>
    <row r="1020" s="20" customFormat="1" x14ac:dyDescent="0.2"/>
    <row r="1021" s="20" customFormat="1" x14ac:dyDescent="0.2"/>
    <row r="1022" s="20" customFormat="1" x14ac:dyDescent="0.2"/>
    <row r="1023" s="20" customFormat="1" x14ac:dyDescent="0.2"/>
    <row r="1024" s="20" customFormat="1" x14ac:dyDescent="0.2"/>
    <row r="1025" s="20" customFormat="1" x14ac:dyDescent="0.2"/>
    <row r="1026" s="20" customFormat="1" x14ac:dyDescent="0.2"/>
    <row r="1027" s="20" customFormat="1" x14ac:dyDescent="0.2"/>
    <row r="1028" s="20" customFormat="1" x14ac:dyDescent="0.2"/>
    <row r="1029" s="20" customFormat="1" x14ac:dyDescent="0.2"/>
    <row r="1030" s="20" customFormat="1" x14ac:dyDescent="0.2"/>
    <row r="1031" s="20" customFormat="1" x14ac:dyDescent="0.2"/>
    <row r="1032" s="20" customFormat="1" x14ac:dyDescent="0.2"/>
    <row r="1033" s="20" customFormat="1" x14ac:dyDescent="0.2"/>
    <row r="1034" s="20" customFormat="1" x14ac:dyDescent="0.2"/>
    <row r="1035" s="20" customFormat="1" x14ac:dyDescent="0.2"/>
    <row r="1036" s="20" customFormat="1" x14ac:dyDescent="0.2"/>
    <row r="1037" s="20" customFormat="1" x14ac:dyDescent="0.2"/>
    <row r="1038" s="20" customFormat="1" x14ac:dyDescent="0.2"/>
    <row r="1039" s="20" customFormat="1" x14ac:dyDescent="0.2"/>
    <row r="1040" s="20" customFormat="1" x14ac:dyDescent="0.2"/>
    <row r="1041" s="20" customFormat="1" x14ac:dyDescent="0.2"/>
    <row r="1042" s="20" customFormat="1" x14ac:dyDescent="0.2"/>
    <row r="1043" s="20" customFormat="1" x14ac:dyDescent="0.2"/>
    <row r="1044" s="20" customFormat="1" x14ac:dyDescent="0.2"/>
    <row r="1045" s="20" customFormat="1" x14ac:dyDescent="0.2"/>
    <row r="1046" s="20" customFormat="1" x14ac:dyDescent="0.2"/>
    <row r="1047" s="20" customFormat="1" x14ac:dyDescent="0.2"/>
    <row r="1048" s="20" customFormat="1" x14ac:dyDescent="0.2"/>
    <row r="1049" s="20" customFormat="1" x14ac:dyDescent="0.2"/>
    <row r="1050" s="20" customFormat="1" x14ac:dyDescent="0.2"/>
    <row r="1051" s="20" customFormat="1" x14ac:dyDescent="0.2"/>
    <row r="1052" s="20" customFormat="1" x14ac:dyDescent="0.2"/>
    <row r="1053" s="20" customFormat="1" x14ac:dyDescent="0.2"/>
    <row r="1054" s="20" customFormat="1" x14ac:dyDescent="0.2"/>
    <row r="1055" s="20" customFormat="1" x14ac:dyDescent="0.2"/>
    <row r="1056" s="20" customFormat="1" x14ac:dyDescent="0.2"/>
    <row r="1057" s="20" customFormat="1" x14ac:dyDescent="0.2"/>
    <row r="1058" s="20" customFormat="1" x14ac:dyDescent="0.2"/>
    <row r="1059" s="20" customFormat="1" x14ac:dyDescent="0.2"/>
    <row r="1060" s="20" customFormat="1" x14ac:dyDescent="0.2"/>
    <row r="1061" s="20" customFormat="1" x14ac:dyDescent="0.2"/>
    <row r="1062" s="20" customFormat="1" x14ac:dyDescent="0.2"/>
    <row r="1063" s="20" customFormat="1" x14ac:dyDescent="0.2"/>
    <row r="1064" s="20" customFormat="1" x14ac:dyDescent="0.2"/>
    <row r="1065" s="20" customFormat="1" x14ac:dyDescent="0.2"/>
    <row r="1066" s="20" customFormat="1" x14ac:dyDescent="0.2"/>
    <row r="1067" s="20" customFormat="1" x14ac:dyDescent="0.2"/>
    <row r="1068" s="20" customFormat="1" x14ac:dyDescent="0.2"/>
    <row r="1069" s="20" customFormat="1" x14ac:dyDescent="0.2"/>
    <row r="1070" s="20" customFormat="1" x14ac:dyDescent="0.2"/>
    <row r="1071" s="20" customFormat="1" x14ac:dyDescent="0.2"/>
    <row r="1072" s="20" customFormat="1" x14ac:dyDescent="0.2"/>
    <row r="1073" s="20" customFormat="1" x14ac:dyDescent="0.2"/>
    <row r="1074" s="20" customFormat="1" x14ac:dyDescent="0.2"/>
    <row r="1075" s="20" customFormat="1" x14ac:dyDescent="0.2"/>
    <row r="1076" s="20" customFormat="1" x14ac:dyDescent="0.2"/>
    <row r="1077" s="20" customFormat="1" x14ac:dyDescent="0.2"/>
    <row r="1078" s="20" customFormat="1" x14ac:dyDescent="0.2"/>
    <row r="1079" s="20" customFormat="1" x14ac:dyDescent="0.2"/>
    <row r="1080" s="20" customFormat="1" x14ac:dyDescent="0.2"/>
    <row r="1081" s="20" customFormat="1" x14ac:dyDescent="0.2"/>
    <row r="1082" s="20" customFormat="1" x14ac:dyDescent="0.2"/>
    <row r="1083" s="20" customFormat="1" x14ac:dyDescent="0.2"/>
    <row r="1084" s="20" customFormat="1" x14ac:dyDescent="0.2"/>
    <row r="1085" s="20" customFormat="1" x14ac:dyDescent="0.2"/>
    <row r="1086" s="20" customFormat="1" x14ac:dyDescent="0.2"/>
    <row r="1087" s="20" customFormat="1" x14ac:dyDescent="0.2"/>
    <row r="1088" s="20" customFormat="1" x14ac:dyDescent="0.2"/>
    <row r="1089" s="20" customFormat="1" x14ac:dyDescent="0.2"/>
    <row r="1090" s="20" customFormat="1" x14ac:dyDescent="0.2"/>
    <row r="1091" s="20" customFormat="1" x14ac:dyDescent="0.2"/>
    <row r="1092" s="20" customFormat="1" x14ac:dyDescent="0.2"/>
    <row r="1093" s="20" customFormat="1" x14ac:dyDescent="0.2"/>
    <row r="1094" s="20" customFormat="1" x14ac:dyDescent="0.2"/>
    <row r="1095" s="20" customFormat="1" x14ac:dyDescent="0.2"/>
    <row r="1096" s="20" customFormat="1" x14ac:dyDescent="0.2"/>
    <row r="1097" s="20" customFormat="1" x14ac:dyDescent="0.2"/>
    <row r="1098" s="20" customFormat="1" x14ac:dyDescent="0.2"/>
    <row r="1099" s="20" customFormat="1" x14ac:dyDescent="0.2"/>
    <row r="1100" s="20" customFormat="1" x14ac:dyDescent="0.2"/>
    <row r="1101" s="20" customFormat="1" x14ac:dyDescent="0.2"/>
    <row r="1102" s="20" customFormat="1" x14ac:dyDescent="0.2"/>
    <row r="1103" s="20" customFormat="1" x14ac:dyDescent="0.2"/>
    <row r="1104" s="20" customFormat="1" x14ac:dyDescent="0.2"/>
    <row r="1105" s="20" customFormat="1" x14ac:dyDescent="0.2"/>
    <row r="1106" s="20" customFormat="1" x14ac:dyDescent="0.2"/>
    <row r="1107" s="20" customFormat="1" x14ac:dyDescent="0.2"/>
    <row r="1108" s="20" customFormat="1" x14ac:dyDescent="0.2"/>
    <row r="1109" s="20" customFormat="1" x14ac:dyDescent="0.2"/>
    <row r="1110" s="20" customFormat="1" x14ac:dyDescent="0.2"/>
    <row r="1111" s="20" customFormat="1" x14ac:dyDescent="0.2"/>
    <row r="1112" s="20" customFormat="1" x14ac:dyDescent="0.2"/>
    <row r="1113" s="20" customFormat="1" x14ac:dyDescent="0.2"/>
    <row r="1114" s="20" customFormat="1" x14ac:dyDescent="0.2"/>
    <row r="1115" s="20" customFormat="1" x14ac:dyDescent="0.2"/>
    <row r="1116" s="20" customFormat="1" x14ac:dyDescent="0.2"/>
    <row r="1117" s="20" customFormat="1" x14ac:dyDescent="0.2"/>
    <row r="1118" s="20" customFormat="1" x14ac:dyDescent="0.2"/>
    <row r="1119" s="20" customFormat="1" x14ac:dyDescent="0.2"/>
    <row r="1120" s="20" customFormat="1" x14ac:dyDescent="0.2"/>
    <row r="1121" s="20" customFormat="1" x14ac:dyDescent="0.2"/>
    <row r="1122" s="20" customFormat="1" x14ac:dyDescent="0.2"/>
    <row r="1123" s="20" customFormat="1" x14ac:dyDescent="0.2"/>
    <row r="1124" s="20" customFormat="1" x14ac:dyDescent="0.2"/>
    <row r="1125" s="20" customFormat="1" x14ac:dyDescent="0.2"/>
    <row r="1126" s="20" customFormat="1" x14ac:dyDescent="0.2"/>
    <row r="1127" s="20" customFormat="1" x14ac:dyDescent="0.2"/>
    <row r="1128" s="20" customFormat="1" x14ac:dyDescent="0.2"/>
    <row r="1129" s="20" customFormat="1" x14ac:dyDescent="0.2"/>
    <row r="1130" s="20" customFormat="1" x14ac:dyDescent="0.2"/>
    <row r="1131" s="20" customFormat="1" x14ac:dyDescent="0.2"/>
    <row r="1132" s="20" customFormat="1" x14ac:dyDescent="0.2"/>
    <row r="1133" s="20" customFormat="1" x14ac:dyDescent="0.2"/>
    <row r="1134" s="20" customFormat="1" x14ac:dyDescent="0.2"/>
    <row r="1135" s="20" customFormat="1" x14ac:dyDescent="0.2"/>
    <row r="1136" s="20" customFormat="1" x14ac:dyDescent="0.2"/>
    <row r="1137" s="20" customFormat="1" x14ac:dyDescent="0.2"/>
    <row r="1138" s="20" customFormat="1" x14ac:dyDescent="0.2"/>
    <row r="1139" s="20" customFormat="1" x14ac:dyDescent="0.2"/>
    <row r="1140" s="20" customFormat="1" x14ac:dyDescent="0.2"/>
    <row r="1141" s="20" customFormat="1" x14ac:dyDescent="0.2"/>
    <row r="1142" s="20" customFormat="1" x14ac:dyDescent="0.2"/>
    <row r="1143" s="20" customFormat="1" x14ac:dyDescent="0.2"/>
    <row r="1144" s="20" customFormat="1" x14ac:dyDescent="0.2"/>
    <row r="1145" s="20" customFormat="1" x14ac:dyDescent="0.2"/>
    <row r="1146" s="20" customFormat="1" x14ac:dyDescent="0.2"/>
    <row r="1147" s="20" customFormat="1" x14ac:dyDescent="0.2"/>
    <row r="1148" s="20" customFormat="1" x14ac:dyDescent="0.2"/>
    <row r="1149" s="20" customFormat="1" x14ac:dyDescent="0.2"/>
    <row r="1150" s="20" customFormat="1" x14ac:dyDescent="0.2"/>
    <row r="1151" s="20" customFormat="1" x14ac:dyDescent="0.2"/>
    <row r="1152" s="20" customFormat="1" x14ac:dyDescent="0.2"/>
    <row r="1153" s="20" customFormat="1" x14ac:dyDescent="0.2"/>
    <row r="1154" s="20" customFormat="1" x14ac:dyDescent="0.2"/>
    <row r="1155" s="20" customFormat="1" x14ac:dyDescent="0.2"/>
    <row r="1156" s="20" customFormat="1" x14ac:dyDescent="0.2"/>
    <row r="1157" s="20" customFormat="1" x14ac:dyDescent="0.2"/>
    <row r="1158" s="20" customFormat="1" x14ac:dyDescent="0.2"/>
    <row r="1159" s="20" customFormat="1" x14ac:dyDescent="0.2"/>
    <row r="1160" s="20" customFormat="1" x14ac:dyDescent="0.2"/>
    <row r="1161" s="20" customFormat="1" x14ac:dyDescent="0.2"/>
    <row r="1162" s="20" customFormat="1" x14ac:dyDescent="0.2"/>
    <row r="1163" s="20" customFormat="1" x14ac:dyDescent="0.2"/>
    <row r="1164" s="20" customFormat="1" x14ac:dyDescent="0.2"/>
    <row r="1165" s="20" customFormat="1" x14ac:dyDescent="0.2"/>
    <row r="1166" s="20" customFormat="1" x14ac:dyDescent="0.2"/>
    <row r="1167" s="20" customFormat="1" x14ac:dyDescent="0.2"/>
    <row r="1168" s="20" customFormat="1" x14ac:dyDescent="0.2"/>
    <row r="1169" s="20" customFormat="1" x14ac:dyDescent="0.2"/>
    <row r="1170" s="20" customFormat="1" x14ac:dyDescent="0.2"/>
    <row r="1171" s="20" customFormat="1" x14ac:dyDescent="0.2"/>
    <row r="1172" s="20" customFormat="1" x14ac:dyDescent="0.2"/>
    <row r="1173" s="20" customFormat="1" x14ac:dyDescent="0.2"/>
    <row r="1174" s="20" customFormat="1" x14ac:dyDescent="0.2"/>
    <row r="1175" s="20" customFormat="1" x14ac:dyDescent="0.2"/>
    <row r="1176" s="20" customFormat="1" x14ac:dyDescent="0.2"/>
    <row r="1177" s="20" customFormat="1" x14ac:dyDescent="0.2"/>
    <row r="1178" s="20" customFormat="1" x14ac:dyDescent="0.2"/>
    <row r="1179" s="20" customFormat="1" x14ac:dyDescent="0.2"/>
    <row r="1180" s="20" customFormat="1" x14ac:dyDescent="0.2"/>
    <row r="1181" s="20" customFormat="1" x14ac:dyDescent="0.2"/>
    <row r="1182" s="20" customFormat="1" x14ac:dyDescent="0.2"/>
    <row r="1183" s="20" customFormat="1" x14ac:dyDescent="0.2"/>
    <row r="1184" s="20" customFormat="1" x14ac:dyDescent="0.2"/>
    <row r="1185" s="20" customFormat="1" x14ac:dyDescent="0.2"/>
    <row r="1186" s="20" customFormat="1" x14ac:dyDescent="0.2"/>
    <row r="1187" s="20" customFormat="1" x14ac:dyDescent="0.2"/>
    <row r="1188" s="20" customFormat="1" x14ac:dyDescent="0.2"/>
    <row r="1189" s="20" customFormat="1" x14ac:dyDescent="0.2"/>
    <row r="1190" s="20" customFormat="1" x14ac:dyDescent="0.2"/>
    <row r="1191" s="20" customFormat="1" x14ac:dyDescent="0.2"/>
    <row r="1192" s="20" customFormat="1" x14ac:dyDescent="0.2"/>
    <row r="1193" s="20" customFormat="1" x14ac:dyDescent="0.2"/>
    <row r="1194" s="20" customFormat="1" x14ac:dyDescent="0.2"/>
    <row r="1195" s="20" customFormat="1" x14ac:dyDescent="0.2"/>
    <row r="1196" s="20" customFormat="1" x14ac:dyDescent="0.2"/>
    <row r="1197" s="20" customFormat="1" x14ac:dyDescent="0.2"/>
    <row r="1198" s="20" customFormat="1" x14ac:dyDescent="0.2"/>
    <row r="1199" s="20" customFormat="1" x14ac:dyDescent="0.2"/>
    <row r="1200" s="20" customFormat="1" x14ac:dyDescent="0.2"/>
    <row r="1201" s="20" customFormat="1" x14ac:dyDescent="0.2"/>
    <row r="1202" s="20" customFormat="1" x14ac:dyDescent="0.2"/>
    <row r="1203" s="20" customFormat="1" x14ac:dyDescent="0.2"/>
    <row r="1204" s="20" customFormat="1" x14ac:dyDescent="0.2"/>
    <row r="1205" s="20" customFormat="1" x14ac:dyDescent="0.2"/>
    <row r="1206" s="20" customFormat="1" x14ac:dyDescent="0.2"/>
    <row r="1207" s="20" customFormat="1" x14ac:dyDescent="0.2"/>
    <row r="1208" s="20" customFormat="1" x14ac:dyDescent="0.2"/>
    <row r="1209" s="20" customFormat="1" x14ac:dyDescent="0.2"/>
    <row r="1210" s="20" customFormat="1" x14ac:dyDescent="0.2"/>
    <row r="1211" s="20" customFormat="1" x14ac:dyDescent="0.2"/>
    <row r="1212" s="20" customFormat="1" x14ac:dyDescent="0.2"/>
    <row r="1213" s="20" customFormat="1" x14ac:dyDescent="0.2"/>
    <row r="1214" s="20" customFormat="1" x14ac:dyDescent="0.2"/>
    <row r="1215" s="20" customFormat="1" x14ac:dyDescent="0.2"/>
    <row r="1216" s="20" customFormat="1" x14ac:dyDescent="0.2"/>
    <row r="1217" s="20" customFormat="1" x14ac:dyDescent="0.2"/>
    <row r="1218" s="20" customFormat="1" x14ac:dyDescent="0.2"/>
    <row r="1219" s="20" customFormat="1" x14ac:dyDescent="0.2"/>
    <row r="1220" s="20" customFormat="1" x14ac:dyDescent="0.2"/>
    <row r="1221" s="20" customFormat="1" x14ac:dyDescent="0.2"/>
    <row r="1222" s="20" customFormat="1" x14ac:dyDescent="0.2"/>
    <row r="1223" s="20" customFormat="1" x14ac:dyDescent="0.2"/>
    <row r="1224" s="20" customFormat="1" x14ac:dyDescent="0.2"/>
    <row r="1225" s="20" customFormat="1" x14ac:dyDescent="0.2"/>
    <row r="1226" s="20" customFormat="1" x14ac:dyDescent="0.2"/>
    <row r="1227" s="20" customFormat="1" x14ac:dyDescent="0.2"/>
    <row r="1228" s="20" customFormat="1" x14ac:dyDescent="0.2"/>
    <row r="1229" s="20" customFormat="1" x14ac:dyDescent="0.2"/>
    <row r="1230" s="20" customFormat="1" x14ac:dyDescent="0.2"/>
    <row r="1231" s="20" customFormat="1" x14ac:dyDescent="0.2"/>
    <row r="1232" s="20" customFormat="1" x14ac:dyDescent="0.2"/>
    <row r="1233" s="20" customFormat="1" x14ac:dyDescent="0.2"/>
    <row r="1234" s="20" customFormat="1" x14ac:dyDescent="0.2"/>
    <row r="1235" s="20" customFormat="1" x14ac:dyDescent="0.2"/>
    <row r="1236" s="20" customFormat="1" x14ac:dyDescent="0.2"/>
    <row r="1237" s="20" customFormat="1" x14ac:dyDescent="0.2"/>
    <row r="1238" s="20" customFormat="1" x14ac:dyDescent="0.2"/>
    <row r="1239" s="20" customFormat="1" x14ac:dyDescent="0.2"/>
    <row r="1240" s="20" customFormat="1" x14ac:dyDescent="0.2"/>
    <row r="1241" s="20" customFormat="1" x14ac:dyDescent="0.2"/>
    <row r="1242" s="20" customFormat="1" x14ac:dyDescent="0.2"/>
    <row r="1243" s="20" customFormat="1" x14ac:dyDescent="0.2"/>
    <row r="1244" s="20" customFormat="1" x14ac:dyDescent="0.2"/>
    <row r="1245" s="20" customFormat="1" x14ac:dyDescent="0.2"/>
    <row r="1246" s="20" customFormat="1" x14ac:dyDescent="0.2"/>
    <row r="1247" s="20" customFormat="1" x14ac:dyDescent="0.2"/>
    <row r="1248" s="20" customFormat="1" x14ac:dyDescent="0.2"/>
    <row r="1249" s="20" customFormat="1" x14ac:dyDescent="0.2"/>
    <row r="1250" s="20" customFormat="1" x14ac:dyDescent="0.2"/>
    <row r="1251" s="20" customFormat="1" x14ac:dyDescent="0.2"/>
    <row r="1252" s="20" customFormat="1" x14ac:dyDescent="0.2"/>
    <row r="1253" s="20" customFormat="1" x14ac:dyDescent="0.2"/>
    <row r="1254" s="20" customFormat="1" x14ac:dyDescent="0.2"/>
    <row r="1255" s="20" customFormat="1" x14ac:dyDescent="0.2"/>
    <row r="1256" s="20" customFormat="1" x14ac:dyDescent="0.2"/>
    <row r="1257" s="20" customFormat="1" x14ac:dyDescent="0.2"/>
    <row r="1258" s="20" customFormat="1" x14ac:dyDescent="0.2"/>
    <row r="1259" s="20" customFormat="1" x14ac:dyDescent="0.2"/>
    <row r="1260" s="20" customFormat="1" x14ac:dyDescent="0.2"/>
    <row r="1261" s="20" customFormat="1" x14ac:dyDescent="0.2"/>
    <row r="1262" s="20" customFormat="1" x14ac:dyDescent="0.2"/>
  </sheetData>
  <mergeCells count="9">
    <mergeCell ref="A2:J2"/>
    <mergeCell ref="C3:N3"/>
    <mergeCell ref="P3:AA3"/>
    <mergeCell ref="C4:E4"/>
    <mergeCell ref="G4:J4"/>
    <mergeCell ref="L4:L5"/>
    <mergeCell ref="P4:R4"/>
    <mergeCell ref="T4:W4"/>
    <mergeCell ref="Y4:Y5"/>
  </mergeCells>
  <hyperlinks>
    <hyperlink ref="B1" location="CONTENTS!A1" display="Contents"/>
  </hyperlinks>
  <printOptions horizontalCentered="1"/>
  <pageMargins left="0.23622047244094491" right="0.23622047244094491" top="0.74803149606299213" bottom="0.74803149606299213" header="0.31496062992125984" footer="0.31496062992125984"/>
  <pageSetup paperSize="9" scale="60"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rowBreaks count="1" manualBreakCount="1">
    <brk id="43" max="26"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fitToPage="1"/>
  </sheetPr>
  <dimension ref="A1:BT200"/>
  <sheetViews>
    <sheetView zoomScale="110" zoomScaleNormal="110" workbookViewId="0">
      <pane xSplit="3" ySplit="6" topLeftCell="D40" activePane="bottomRight" state="frozen"/>
      <selection activeCell="D13" sqref="D13"/>
      <selection pane="topRight" activeCell="D13" sqref="D13"/>
      <selection pane="bottomLeft" activeCell="D13" sqref="D13"/>
      <selection pane="bottomRight" activeCell="D13" sqref="D13"/>
    </sheetView>
  </sheetViews>
  <sheetFormatPr defaultRowHeight="12.75" x14ac:dyDescent="0.2"/>
  <cols>
    <col min="1" max="1" width="8.7109375" customWidth="1"/>
    <col min="2" max="2" width="27.42578125" bestFit="1" customWidth="1"/>
    <col min="3" max="3" width="2.5703125" customWidth="1"/>
    <col min="4" max="7" width="12.28515625" customWidth="1"/>
    <col min="8" max="8" width="2.5703125" customWidth="1"/>
    <col min="9" max="12" width="10.7109375" customWidth="1"/>
    <col min="13" max="13" width="2.5703125" customWidth="1"/>
    <col min="14" max="17" width="10.7109375" customWidth="1"/>
    <col min="257" max="257" width="8.7109375" customWidth="1"/>
    <col min="258" max="258" width="27.42578125" bestFit="1" customWidth="1"/>
    <col min="259" max="259" width="2.5703125" customWidth="1"/>
    <col min="260" max="263" width="12.28515625" customWidth="1"/>
    <col min="264" max="264" width="2.5703125" customWidth="1"/>
    <col min="265" max="268" width="10.7109375" customWidth="1"/>
    <col min="269" max="269" width="2.5703125" customWidth="1"/>
    <col min="270" max="273" width="10.7109375" customWidth="1"/>
    <col min="513" max="513" width="8.7109375" customWidth="1"/>
    <col min="514" max="514" width="27.42578125" bestFit="1" customWidth="1"/>
    <col min="515" max="515" width="2.5703125" customWidth="1"/>
    <col min="516" max="519" width="12.28515625" customWidth="1"/>
    <col min="520" max="520" width="2.5703125" customWidth="1"/>
    <col min="521" max="524" width="10.7109375" customWidth="1"/>
    <col min="525" max="525" width="2.5703125" customWidth="1"/>
    <col min="526" max="529" width="10.7109375" customWidth="1"/>
    <col min="769" max="769" width="8.7109375" customWidth="1"/>
    <col min="770" max="770" width="27.42578125" bestFit="1" customWidth="1"/>
    <col min="771" max="771" width="2.5703125" customWidth="1"/>
    <col min="772" max="775" width="12.28515625" customWidth="1"/>
    <col min="776" max="776" width="2.5703125" customWidth="1"/>
    <col min="777" max="780" width="10.7109375" customWidth="1"/>
    <col min="781" max="781" width="2.5703125" customWidth="1"/>
    <col min="782" max="785" width="10.7109375" customWidth="1"/>
    <col min="1025" max="1025" width="8.7109375" customWidth="1"/>
    <col min="1026" max="1026" width="27.42578125" bestFit="1" customWidth="1"/>
    <col min="1027" max="1027" width="2.5703125" customWidth="1"/>
    <col min="1028" max="1031" width="12.28515625" customWidth="1"/>
    <col min="1032" max="1032" width="2.5703125" customWidth="1"/>
    <col min="1033" max="1036" width="10.7109375" customWidth="1"/>
    <col min="1037" max="1037" width="2.5703125" customWidth="1"/>
    <col min="1038" max="1041" width="10.7109375" customWidth="1"/>
    <col min="1281" max="1281" width="8.7109375" customWidth="1"/>
    <col min="1282" max="1282" width="27.42578125" bestFit="1" customWidth="1"/>
    <col min="1283" max="1283" width="2.5703125" customWidth="1"/>
    <col min="1284" max="1287" width="12.28515625" customWidth="1"/>
    <col min="1288" max="1288" width="2.5703125" customWidth="1"/>
    <col min="1289" max="1292" width="10.7109375" customWidth="1"/>
    <col min="1293" max="1293" width="2.5703125" customWidth="1"/>
    <col min="1294" max="1297" width="10.7109375" customWidth="1"/>
    <col min="1537" max="1537" width="8.7109375" customWidth="1"/>
    <col min="1538" max="1538" width="27.42578125" bestFit="1" customWidth="1"/>
    <col min="1539" max="1539" width="2.5703125" customWidth="1"/>
    <col min="1540" max="1543" width="12.28515625" customWidth="1"/>
    <col min="1544" max="1544" width="2.5703125" customWidth="1"/>
    <col min="1545" max="1548" width="10.7109375" customWidth="1"/>
    <col min="1549" max="1549" width="2.5703125" customWidth="1"/>
    <col min="1550" max="1553" width="10.7109375" customWidth="1"/>
    <col min="1793" max="1793" width="8.7109375" customWidth="1"/>
    <col min="1794" max="1794" width="27.42578125" bestFit="1" customWidth="1"/>
    <col min="1795" max="1795" width="2.5703125" customWidth="1"/>
    <col min="1796" max="1799" width="12.28515625" customWidth="1"/>
    <col min="1800" max="1800" width="2.5703125" customWidth="1"/>
    <col min="1801" max="1804" width="10.7109375" customWidth="1"/>
    <col min="1805" max="1805" width="2.5703125" customWidth="1"/>
    <col min="1806" max="1809" width="10.7109375" customWidth="1"/>
    <col min="2049" max="2049" width="8.7109375" customWidth="1"/>
    <col min="2050" max="2050" width="27.42578125" bestFit="1" customWidth="1"/>
    <col min="2051" max="2051" width="2.5703125" customWidth="1"/>
    <col min="2052" max="2055" width="12.28515625" customWidth="1"/>
    <col min="2056" max="2056" width="2.5703125" customWidth="1"/>
    <col min="2057" max="2060" width="10.7109375" customWidth="1"/>
    <col min="2061" max="2061" width="2.5703125" customWidth="1"/>
    <col min="2062" max="2065" width="10.7109375" customWidth="1"/>
    <col min="2305" max="2305" width="8.7109375" customWidth="1"/>
    <col min="2306" max="2306" width="27.42578125" bestFit="1" customWidth="1"/>
    <col min="2307" max="2307" width="2.5703125" customWidth="1"/>
    <col min="2308" max="2311" width="12.28515625" customWidth="1"/>
    <col min="2312" max="2312" width="2.5703125" customWidth="1"/>
    <col min="2313" max="2316" width="10.7109375" customWidth="1"/>
    <col min="2317" max="2317" width="2.5703125" customWidth="1"/>
    <col min="2318" max="2321" width="10.7109375" customWidth="1"/>
    <col min="2561" max="2561" width="8.7109375" customWidth="1"/>
    <col min="2562" max="2562" width="27.42578125" bestFit="1" customWidth="1"/>
    <col min="2563" max="2563" width="2.5703125" customWidth="1"/>
    <col min="2564" max="2567" width="12.28515625" customWidth="1"/>
    <col min="2568" max="2568" width="2.5703125" customWidth="1"/>
    <col min="2569" max="2572" width="10.7109375" customWidth="1"/>
    <col min="2573" max="2573" width="2.5703125" customWidth="1"/>
    <col min="2574" max="2577" width="10.7109375" customWidth="1"/>
    <col min="2817" max="2817" width="8.7109375" customWidth="1"/>
    <col min="2818" max="2818" width="27.42578125" bestFit="1" customWidth="1"/>
    <col min="2819" max="2819" width="2.5703125" customWidth="1"/>
    <col min="2820" max="2823" width="12.28515625" customWidth="1"/>
    <col min="2824" max="2824" width="2.5703125" customWidth="1"/>
    <col min="2825" max="2828" width="10.7109375" customWidth="1"/>
    <col min="2829" max="2829" width="2.5703125" customWidth="1"/>
    <col min="2830" max="2833" width="10.7109375" customWidth="1"/>
    <col min="3073" max="3073" width="8.7109375" customWidth="1"/>
    <col min="3074" max="3074" width="27.42578125" bestFit="1" customWidth="1"/>
    <col min="3075" max="3075" width="2.5703125" customWidth="1"/>
    <col min="3076" max="3079" width="12.28515625" customWidth="1"/>
    <col min="3080" max="3080" width="2.5703125" customWidth="1"/>
    <col min="3081" max="3084" width="10.7109375" customWidth="1"/>
    <col min="3085" max="3085" width="2.5703125" customWidth="1"/>
    <col min="3086" max="3089" width="10.7109375" customWidth="1"/>
    <col min="3329" max="3329" width="8.7109375" customWidth="1"/>
    <col min="3330" max="3330" width="27.42578125" bestFit="1" customWidth="1"/>
    <col min="3331" max="3331" width="2.5703125" customWidth="1"/>
    <col min="3332" max="3335" width="12.28515625" customWidth="1"/>
    <col min="3336" max="3336" width="2.5703125" customWidth="1"/>
    <col min="3337" max="3340" width="10.7109375" customWidth="1"/>
    <col min="3341" max="3341" width="2.5703125" customWidth="1"/>
    <col min="3342" max="3345" width="10.7109375" customWidth="1"/>
    <col min="3585" max="3585" width="8.7109375" customWidth="1"/>
    <col min="3586" max="3586" width="27.42578125" bestFit="1" customWidth="1"/>
    <col min="3587" max="3587" width="2.5703125" customWidth="1"/>
    <col min="3588" max="3591" width="12.28515625" customWidth="1"/>
    <col min="3592" max="3592" width="2.5703125" customWidth="1"/>
    <col min="3593" max="3596" width="10.7109375" customWidth="1"/>
    <col min="3597" max="3597" width="2.5703125" customWidth="1"/>
    <col min="3598" max="3601" width="10.7109375" customWidth="1"/>
    <col min="3841" max="3841" width="8.7109375" customWidth="1"/>
    <col min="3842" max="3842" width="27.42578125" bestFit="1" customWidth="1"/>
    <col min="3843" max="3843" width="2.5703125" customWidth="1"/>
    <col min="3844" max="3847" width="12.28515625" customWidth="1"/>
    <col min="3848" max="3848" width="2.5703125" customWidth="1"/>
    <col min="3849" max="3852" width="10.7109375" customWidth="1"/>
    <col min="3853" max="3853" width="2.5703125" customWidth="1"/>
    <col min="3854" max="3857" width="10.7109375" customWidth="1"/>
    <col min="4097" max="4097" width="8.7109375" customWidth="1"/>
    <col min="4098" max="4098" width="27.42578125" bestFit="1" customWidth="1"/>
    <col min="4099" max="4099" width="2.5703125" customWidth="1"/>
    <col min="4100" max="4103" width="12.28515625" customWidth="1"/>
    <col min="4104" max="4104" width="2.5703125" customWidth="1"/>
    <col min="4105" max="4108" width="10.7109375" customWidth="1"/>
    <col min="4109" max="4109" width="2.5703125" customWidth="1"/>
    <col min="4110" max="4113" width="10.7109375" customWidth="1"/>
    <col min="4353" max="4353" width="8.7109375" customWidth="1"/>
    <col min="4354" max="4354" width="27.42578125" bestFit="1" customWidth="1"/>
    <col min="4355" max="4355" width="2.5703125" customWidth="1"/>
    <col min="4356" max="4359" width="12.28515625" customWidth="1"/>
    <col min="4360" max="4360" width="2.5703125" customWidth="1"/>
    <col min="4361" max="4364" width="10.7109375" customWidth="1"/>
    <col min="4365" max="4365" width="2.5703125" customWidth="1"/>
    <col min="4366" max="4369" width="10.7109375" customWidth="1"/>
    <col min="4609" max="4609" width="8.7109375" customWidth="1"/>
    <col min="4610" max="4610" width="27.42578125" bestFit="1" customWidth="1"/>
    <col min="4611" max="4611" width="2.5703125" customWidth="1"/>
    <col min="4612" max="4615" width="12.28515625" customWidth="1"/>
    <col min="4616" max="4616" width="2.5703125" customWidth="1"/>
    <col min="4617" max="4620" width="10.7109375" customWidth="1"/>
    <col min="4621" max="4621" width="2.5703125" customWidth="1"/>
    <col min="4622" max="4625" width="10.7109375" customWidth="1"/>
    <col min="4865" max="4865" width="8.7109375" customWidth="1"/>
    <col min="4866" max="4866" width="27.42578125" bestFit="1" customWidth="1"/>
    <col min="4867" max="4867" width="2.5703125" customWidth="1"/>
    <col min="4868" max="4871" width="12.28515625" customWidth="1"/>
    <col min="4872" max="4872" width="2.5703125" customWidth="1"/>
    <col min="4873" max="4876" width="10.7109375" customWidth="1"/>
    <col min="4877" max="4877" width="2.5703125" customWidth="1"/>
    <col min="4878" max="4881" width="10.7109375" customWidth="1"/>
    <col min="5121" max="5121" width="8.7109375" customWidth="1"/>
    <col min="5122" max="5122" width="27.42578125" bestFit="1" customWidth="1"/>
    <col min="5123" max="5123" width="2.5703125" customWidth="1"/>
    <col min="5124" max="5127" width="12.28515625" customWidth="1"/>
    <col min="5128" max="5128" width="2.5703125" customWidth="1"/>
    <col min="5129" max="5132" width="10.7109375" customWidth="1"/>
    <col min="5133" max="5133" width="2.5703125" customWidth="1"/>
    <col min="5134" max="5137" width="10.7109375" customWidth="1"/>
    <col min="5377" max="5377" width="8.7109375" customWidth="1"/>
    <col min="5378" max="5378" width="27.42578125" bestFit="1" customWidth="1"/>
    <col min="5379" max="5379" width="2.5703125" customWidth="1"/>
    <col min="5380" max="5383" width="12.28515625" customWidth="1"/>
    <col min="5384" max="5384" width="2.5703125" customWidth="1"/>
    <col min="5385" max="5388" width="10.7109375" customWidth="1"/>
    <col min="5389" max="5389" width="2.5703125" customWidth="1"/>
    <col min="5390" max="5393" width="10.7109375" customWidth="1"/>
    <col min="5633" max="5633" width="8.7109375" customWidth="1"/>
    <col min="5634" max="5634" width="27.42578125" bestFit="1" customWidth="1"/>
    <col min="5635" max="5635" width="2.5703125" customWidth="1"/>
    <col min="5636" max="5639" width="12.28515625" customWidth="1"/>
    <col min="5640" max="5640" width="2.5703125" customWidth="1"/>
    <col min="5641" max="5644" width="10.7109375" customWidth="1"/>
    <col min="5645" max="5645" width="2.5703125" customWidth="1"/>
    <col min="5646" max="5649" width="10.7109375" customWidth="1"/>
    <col min="5889" max="5889" width="8.7109375" customWidth="1"/>
    <col min="5890" max="5890" width="27.42578125" bestFit="1" customWidth="1"/>
    <col min="5891" max="5891" width="2.5703125" customWidth="1"/>
    <col min="5892" max="5895" width="12.28515625" customWidth="1"/>
    <col min="5896" max="5896" width="2.5703125" customWidth="1"/>
    <col min="5897" max="5900" width="10.7109375" customWidth="1"/>
    <col min="5901" max="5901" width="2.5703125" customWidth="1"/>
    <col min="5902" max="5905" width="10.7109375" customWidth="1"/>
    <col min="6145" max="6145" width="8.7109375" customWidth="1"/>
    <col min="6146" max="6146" width="27.42578125" bestFit="1" customWidth="1"/>
    <col min="6147" max="6147" width="2.5703125" customWidth="1"/>
    <col min="6148" max="6151" width="12.28515625" customWidth="1"/>
    <col min="6152" max="6152" width="2.5703125" customWidth="1"/>
    <col min="6153" max="6156" width="10.7109375" customWidth="1"/>
    <col min="6157" max="6157" width="2.5703125" customWidth="1"/>
    <col min="6158" max="6161" width="10.7109375" customWidth="1"/>
    <col min="6401" max="6401" width="8.7109375" customWidth="1"/>
    <col min="6402" max="6402" width="27.42578125" bestFit="1" customWidth="1"/>
    <col min="6403" max="6403" width="2.5703125" customWidth="1"/>
    <col min="6404" max="6407" width="12.28515625" customWidth="1"/>
    <col min="6408" max="6408" width="2.5703125" customWidth="1"/>
    <col min="6409" max="6412" width="10.7109375" customWidth="1"/>
    <col min="6413" max="6413" width="2.5703125" customWidth="1"/>
    <col min="6414" max="6417" width="10.7109375" customWidth="1"/>
    <col min="6657" max="6657" width="8.7109375" customWidth="1"/>
    <col min="6658" max="6658" width="27.42578125" bestFit="1" customWidth="1"/>
    <col min="6659" max="6659" width="2.5703125" customWidth="1"/>
    <col min="6660" max="6663" width="12.28515625" customWidth="1"/>
    <col min="6664" max="6664" width="2.5703125" customWidth="1"/>
    <col min="6665" max="6668" width="10.7109375" customWidth="1"/>
    <col min="6669" max="6669" width="2.5703125" customWidth="1"/>
    <col min="6670" max="6673" width="10.7109375" customWidth="1"/>
    <col min="6913" max="6913" width="8.7109375" customWidth="1"/>
    <col min="6914" max="6914" width="27.42578125" bestFit="1" customWidth="1"/>
    <col min="6915" max="6915" width="2.5703125" customWidth="1"/>
    <col min="6916" max="6919" width="12.28515625" customWidth="1"/>
    <col min="6920" max="6920" width="2.5703125" customWidth="1"/>
    <col min="6921" max="6924" width="10.7109375" customWidth="1"/>
    <col min="6925" max="6925" width="2.5703125" customWidth="1"/>
    <col min="6926" max="6929" width="10.7109375" customWidth="1"/>
    <col min="7169" max="7169" width="8.7109375" customWidth="1"/>
    <col min="7170" max="7170" width="27.42578125" bestFit="1" customWidth="1"/>
    <col min="7171" max="7171" width="2.5703125" customWidth="1"/>
    <col min="7172" max="7175" width="12.28515625" customWidth="1"/>
    <col min="7176" max="7176" width="2.5703125" customWidth="1"/>
    <col min="7177" max="7180" width="10.7109375" customWidth="1"/>
    <col min="7181" max="7181" width="2.5703125" customWidth="1"/>
    <col min="7182" max="7185" width="10.7109375" customWidth="1"/>
    <col min="7425" max="7425" width="8.7109375" customWidth="1"/>
    <col min="7426" max="7426" width="27.42578125" bestFit="1" customWidth="1"/>
    <col min="7427" max="7427" width="2.5703125" customWidth="1"/>
    <col min="7428" max="7431" width="12.28515625" customWidth="1"/>
    <col min="7432" max="7432" width="2.5703125" customWidth="1"/>
    <col min="7433" max="7436" width="10.7109375" customWidth="1"/>
    <col min="7437" max="7437" width="2.5703125" customWidth="1"/>
    <col min="7438" max="7441" width="10.7109375" customWidth="1"/>
    <col min="7681" max="7681" width="8.7109375" customWidth="1"/>
    <col min="7682" max="7682" width="27.42578125" bestFit="1" customWidth="1"/>
    <col min="7683" max="7683" width="2.5703125" customWidth="1"/>
    <col min="7684" max="7687" width="12.28515625" customWidth="1"/>
    <col min="7688" max="7688" width="2.5703125" customWidth="1"/>
    <col min="7689" max="7692" width="10.7109375" customWidth="1"/>
    <col min="7693" max="7693" width="2.5703125" customWidth="1"/>
    <col min="7694" max="7697" width="10.7109375" customWidth="1"/>
    <col min="7937" max="7937" width="8.7109375" customWidth="1"/>
    <col min="7938" max="7938" width="27.42578125" bestFit="1" customWidth="1"/>
    <col min="7939" max="7939" width="2.5703125" customWidth="1"/>
    <col min="7940" max="7943" width="12.28515625" customWidth="1"/>
    <col min="7944" max="7944" width="2.5703125" customWidth="1"/>
    <col min="7945" max="7948" width="10.7109375" customWidth="1"/>
    <col min="7949" max="7949" width="2.5703125" customWidth="1"/>
    <col min="7950" max="7953" width="10.7109375" customWidth="1"/>
    <col min="8193" max="8193" width="8.7109375" customWidth="1"/>
    <col min="8194" max="8194" width="27.42578125" bestFit="1" customWidth="1"/>
    <col min="8195" max="8195" width="2.5703125" customWidth="1"/>
    <col min="8196" max="8199" width="12.28515625" customWidth="1"/>
    <col min="8200" max="8200" width="2.5703125" customWidth="1"/>
    <col min="8201" max="8204" width="10.7109375" customWidth="1"/>
    <col min="8205" max="8205" width="2.5703125" customWidth="1"/>
    <col min="8206" max="8209" width="10.7109375" customWidth="1"/>
    <col min="8449" max="8449" width="8.7109375" customWidth="1"/>
    <col min="8450" max="8450" width="27.42578125" bestFit="1" customWidth="1"/>
    <col min="8451" max="8451" width="2.5703125" customWidth="1"/>
    <col min="8452" max="8455" width="12.28515625" customWidth="1"/>
    <col min="8456" max="8456" width="2.5703125" customWidth="1"/>
    <col min="8457" max="8460" width="10.7109375" customWidth="1"/>
    <col min="8461" max="8461" width="2.5703125" customWidth="1"/>
    <col min="8462" max="8465" width="10.7109375" customWidth="1"/>
    <col min="8705" max="8705" width="8.7109375" customWidth="1"/>
    <col min="8706" max="8706" width="27.42578125" bestFit="1" customWidth="1"/>
    <col min="8707" max="8707" width="2.5703125" customWidth="1"/>
    <col min="8708" max="8711" width="12.28515625" customWidth="1"/>
    <col min="8712" max="8712" width="2.5703125" customWidth="1"/>
    <col min="8713" max="8716" width="10.7109375" customWidth="1"/>
    <col min="8717" max="8717" width="2.5703125" customWidth="1"/>
    <col min="8718" max="8721" width="10.7109375" customWidth="1"/>
    <col min="8961" max="8961" width="8.7109375" customWidth="1"/>
    <col min="8962" max="8962" width="27.42578125" bestFit="1" customWidth="1"/>
    <col min="8963" max="8963" width="2.5703125" customWidth="1"/>
    <col min="8964" max="8967" width="12.28515625" customWidth="1"/>
    <col min="8968" max="8968" width="2.5703125" customWidth="1"/>
    <col min="8969" max="8972" width="10.7109375" customWidth="1"/>
    <col min="8973" max="8973" width="2.5703125" customWidth="1"/>
    <col min="8974" max="8977" width="10.7109375" customWidth="1"/>
    <col min="9217" max="9217" width="8.7109375" customWidth="1"/>
    <col min="9218" max="9218" width="27.42578125" bestFit="1" customWidth="1"/>
    <col min="9219" max="9219" width="2.5703125" customWidth="1"/>
    <col min="9220" max="9223" width="12.28515625" customWidth="1"/>
    <col min="9224" max="9224" width="2.5703125" customWidth="1"/>
    <col min="9225" max="9228" width="10.7109375" customWidth="1"/>
    <col min="9229" max="9229" width="2.5703125" customWidth="1"/>
    <col min="9230" max="9233" width="10.7109375" customWidth="1"/>
    <col min="9473" max="9473" width="8.7109375" customWidth="1"/>
    <col min="9474" max="9474" width="27.42578125" bestFit="1" customWidth="1"/>
    <col min="9475" max="9475" width="2.5703125" customWidth="1"/>
    <col min="9476" max="9479" width="12.28515625" customWidth="1"/>
    <col min="9480" max="9480" width="2.5703125" customWidth="1"/>
    <col min="9481" max="9484" width="10.7109375" customWidth="1"/>
    <col min="9485" max="9485" width="2.5703125" customWidth="1"/>
    <col min="9486" max="9489" width="10.7109375" customWidth="1"/>
    <col min="9729" max="9729" width="8.7109375" customWidth="1"/>
    <col min="9730" max="9730" width="27.42578125" bestFit="1" customWidth="1"/>
    <col min="9731" max="9731" width="2.5703125" customWidth="1"/>
    <col min="9732" max="9735" width="12.28515625" customWidth="1"/>
    <col min="9736" max="9736" width="2.5703125" customWidth="1"/>
    <col min="9737" max="9740" width="10.7109375" customWidth="1"/>
    <col min="9741" max="9741" width="2.5703125" customWidth="1"/>
    <col min="9742" max="9745" width="10.7109375" customWidth="1"/>
    <col min="9985" max="9985" width="8.7109375" customWidth="1"/>
    <col min="9986" max="9986" width="27.42578125" bestFit="1" customWidth="1"/>
    <col min="9987" max="9987" width="2.5703125" customWidth="1"/>
    <col min="9988" max="9991" width="12.28515625" customWidth="1"/>
    <col min="9992" max="9992" width="2.5703125" customWidth="1"/>
    <col min="9993" max="9996" width="10.7109375" customWidth="1"/>
    <col min="9997" max="9997" width="2.5703125" customWidth="1"/>
    <col min="9998" max="10001" width="10.7109375" customWidth="1"/>
    <col min="10241" max="10241" width="8.7109375" customWidth="1"/>
    <col min="10242" max="10242" width="27.42578125" bestFit="1" customWidth="1"/>
    <col min="10243" max="10243" width="2.5703125" customWidth="1"/>
    <col min="10244" max="10247" width="12.28515625" customWidth="1"/>
    <col min="10248" max="10248" width="2.5703125" customWidth="1"/>
    <col min="10249" max="10252" width="10.7109375" customWidth="1"/>
    <col min="10253" max="10253" width="2.5703125" customWidth="1"/>
    <col min="10254" max="10257" width="10.7109375" customWidth="1"/>
    <col min="10497" max="10497" width="8.7109375" customWidth="1"/>
    <col min="10498" max="10498" width="27.42578125" bestFit="1" customWidth="1"/>
    <col min="10499" max="10499" width="2.5703125" customWidth="1"/>
    <col min="10500" max="10503" width="12.28515625" customWidth="1"/>
    <col min="10504" max="10504" width="2.5703125" customWidth="1"/>
    <col min="10505" max="10508" width="10.7109375" customWidth="1"/>
    <col min="10509" max="10509" width="2.5703125" customWidth="1"/>
    <col min="10510" max="10513" width="10.7109375" customWidth="1"/>
    <col min="10753" max="10753" width="8.7109375" customWidth="1"/>
    <col min="10754" max="10754" width="27.42578125" bestFit="1" customWidth="1"/>
    <col min="10755" max="10755" width="2.5703125" customWidth="1"/>
    <col min="10756" max="10759" width="12.28515625" customWidth="1"/>
    <col min="10760" max="10760" width="2.5703125" customWidth="1"/>
    <col min="10761" max="10764" width="10.7109375" customWidth="1"/>
    <col min="10765" max="10765" width="2.5703125" customWidth="1"/>
    <col min="10766" max="10769" width="10.7109375" customWidth="1"/>
    <col min="11009" max="11009" width="8.7109375" customWidth="1"/>
    <col min="11010" max="11010" width="27.42578125" bestFit="1" customWidth="1"/>
    <col min="11011" max="11011" width="2.5703125" customWidth="1"/>
    <col min="11012" max="11015" width="12.28515625" customWidth="1"/>
    <col min="11016" max="11016" width="2.5703125" customWidth="1"/>
    <col min="11017" max="11020" width="10.7109375" customWidth="1"/>
    <col min="11021" max="11021" width="2.5703125" customWidth="1"/>
    <col min="11022" max="11025" width="10.7109375" customWidth="1"/>
    <col min="11265" max="11265" width="8.7109375" customWidth="1"/>
    <col min="11266" max="11266" width="27.42578125" bestFit="1" customWidth="1"/>
    <col min="11267" max="11267" width="2.5703125" customWidth="1"/>
    <col min="11268" max="11271" width="12.28515625" customWidth="1"/>
    <col min="11272" max="11272" width="2.5703125" customWidth="1"/>
    <col min="11273" max="11276" width="10.7109375" customWidth="1"/>
    <col min="11277" max="11277" width="2.5703125" customWidth="1"/>
    <col min="11278" max="11281" width="10.7109375" customWidth="1"/>
    <col min="11521" max="11521" width="8.7109375" customWidth="1"/>
    <col min="11522" max="11522" width="27.42578125" bestFit="1" customWidth="1"/>
    <col min="11523" max="11523" width="2.5703125" customWidth="1"/>
    <col min="11524" max="11527" width="12.28515625" customWidth="1"/>
    <col min="11528" max="11528" width="2.5703125" customWidth="1"/>
    <col min="11529" max="11532" width="10.7109375" customWidth="1"/>
    <col min="11533" max="11533" width="2.5703125" customWidth="1"/>
    <col min="11534" max="11537" width="10.7109375" customWidth="1"/>
    <col min="11777" max="11777" width="8.7109375" customWidth="1"/>
    <col min="11778" max="11778" width="27.42578125" bestFit="1" customWidth="1"/>
    <col min="11779" max="11779" width="2.5703125" customWidth="1"/>
    <col min="11780" max="11783" width="12.28515625" customWidth="1"/>
    <col min="11784" max="11784" width="2.5703125" customWidth="1"/>
    <col min="11785" max="11788" width="10.7109375" customWidth="1"/>
    <col min="11789" max="11789" width="2.5703125" customWidth="1"/>
    <col min="11790" max="11793" width="10.7109375" customWidth="1"/>
    <col min="12033" max="12033" width="8.7109375" customWidth="1"/>
    <col min="12034" max="12034" width="27.42578125" bestFit="1" customWidth="1"/>
    <col min="12035" max="12035" width="2.5703125" customWidth="1"/>
    <col min="12036" max="12039" width="12.28515625" customWidth="1"/>
    <col min="12040" max="12040" width="2.5703125" customWidth="1"/>
    <col min="12041" max="12044" width="10.7109375" customWidth="1"/>
    <col min="12045" max="12045" width="2.5703125" customWidth="1"/>
    <col min="12046" max="12049" width="10.7109375" customWidth="1"/>
    <col min="12289" max="12289" width="8.7109375" customWidth="1"/>
    <col min="12290" max="12290" width="27.42578125" bestFit="1" customWidth="1"/>
    <col min="12291" max="12291" width="2.5703125" customWidth="1"/>
    <col min="12292" max="12295" width="12.28515625" customWidth="1"/>
    <col min="12296" max="12296" width="2.5703125" customWidth="1"/>
    <col min="12297" max="12300" width="10.7109375" customWidth="1"/>
    <col min="12301" max="12301" width="2.5703125" customWidth="1"/>
    <col min="12302" max="12305" width="10.7109375" customWidth="1"/>
    <col min="12545" max="12545" width="8.7109375" customWidth="1"/>
    <col min="12546" max="12546" width="27.42578125" bestFit="1" customWidth="1"/>
    <col min="12547" max="12547" width="2.5703125" customWidth="1"/>
    <col min="12548" max="12551" width="12.28515625" customWidth="1"/>
    <col min="12552" max="12552" width="2.5703125" customWidth="1"/>
    <col min="12553" max="12556" width="10.7109375" customWidth="1"/>
    <col min="12557" max="12557" width="2.5703125" customWidth="1"/>
    <col min="12558" max="12561" width="10.7109375" customWidth="1"/>
    <col min="12801" max="12801" width="8.7109375" customWidth="1"/>
    <col min="12802" max="12802" width="27.42578125" bestFit="1" customWidth="1"/>
    <col min="12803" max="12803" width="2.5703125" customWidth="1"/>
    <col min="12804" max="12807" width="12.28515625" customWidth="1"/>
    <col min="12808" max="12808" width="2.5703125" customWidth="1"/>
    <col min="12809" max="12812" width="10.7109375" customWidth="1"/>
    <col min="12813" max="12813" width="2.5703125" customWidth="1"/>
    <col min="12814" max="12817" width="10.7109375" customWidth="1"/>
    <col min="13057" max="13057" width="8.7109375" customWidth="1"/>
    <col min="13058" max="13058" width="27.42578125" bestFit="1" customWidth="1"/>
    <col min="13059" max="13059" width="2.5703125" customWidth="1"/>
    <col min="13060" max="13063" width="12.28515625" customWidth="1"/>
    <col min="13064" max="13064" width="2.5703125" customWidth="1"/>
    <col min="13065" max="13068" width="10.7109375" customWidth="1"/>
    <col min="13069" max="13069" width="2.5703125" customWidth="1"/>
    <col min="13070" max="13073" width="10.7109375" customWidth="1"/>
    <col min="13313" max="13313" width="8.7109375" customWidth="1"/>
    <col min="13314" max="13314" width="27.42578125" bestFit="1" customWidth="1"/>
    <col min="13315" max="13315" width="2.5703125" customWidth="1"/>
    <col min="13316" max="13319" width="12.28515625" customWidth="1"/>
    <col min="13320" max="13320" width="2.5703125" customWidth="1"/>
    <col min="13321" max="13324" width="10.7109375" customWidth="1"/>
    <col min="13325" max="13325" width="2.5703125" customWidth="1"/>
    <col min="13326" max="13329" width="10.7109375" customWidth="1"/>
    <col min="13569" max="13569" width="8.7109375" customWidth="1"/>
    <col min="13570" max="13570" width="27.42578125" bestFit="1" customWidth="1"/>
    <col min="13571" max="13571" width="2.5703125" customWidth="1"/>
    <col min="13572" max="13575" width="12.28515625" customWidth="1"/>
    <col min="13576" max="13576" width="2.5703125" customWidth="1"/>
    <col min="13577" max="13580" width="10.7109375" customWidth="1"/>
    <col min="13581" max="13581" width="2.5703125" customWidth="1"/>
    <col min="13582" max="13585" width="10.7109375" customWidth="1"/>
    <col min="13825" max="13825" width="8.7109375" customWidth="1"/>
    <col min="13826" max="13826" width="27.42578125" bestFit="1" customWidth="1"/>
    <col min="13827" max="13827" width="2.5703125" customWidth="1"/>
    <col min="13828" max="13831" width="12.28515625" customWidth="1"/>
    <col min="13832" max="13832" width="2.5703125" customWidth="1"/>
    <col min="13833" max="13836" width="10.7109375" customWidth="1"/>
    <col min="13837" max="13837" width="2.5703125" customWidth="1"/>
    <col min="13838" max="13841" width="10.7109375" customWidth="1"/>
    <col min="14081" max="14081" width="8.7109375" customWidth="1"/>
    <col min="14082" max="14082" width="27.42578125" bestFit="1" customWidth="1"/>
    <col min="14083" max="14083" width="2.5703125" customWidth="1"/>
    <col min="14084" max="14087" width="12.28515625" customWidth="1"/>
    <col min="14088" max="14088" width="2.5703125" customWidth="1"/>
    <col min="14089" max="14092" width="10.7109375" customWidth="1"/>
    <col min="14093" max="14093" width="2.5703125" customWidth="1"/>
    <col min="14094" max="14097" width="10.7109375" customWidth="1"/>
    <col min="14337" max="14337" width="8.7109375" customWidth="1"/>
    <col min="14338" max="14338" width="27.42578125" bestFit="1" customWidth="1"/>
    <col min="14339" max="14339" width="2.5703125" customWidth="1"/>
    <col min="14340" max="14343" width="12.28515625" customWidth="1"/>
    <col min="14344" max="14344" width="2.5703125" customWidth="1"/>
    <col min="14345" max="14348" width="10.7109375" customWidth="1"/>
    <col min="14349" max="14349" width="2.5703125" customWidth="1"/>
    <col min="14350" max="14353" width="10.7109375" customWidth="1"/>
    <col min="14593" max="14593" width="8.7109375" customWidth="1"/>
    <col min="14594" max="14594" width="27.42578125" bestFit="1" customWidth="1"/>
    <col min="14595" max="14595" width="2.5703125" customWidth="1"/>
    <col min="14596" max="14599" width="12.28515625" customWidth="1"/>
    <col min="14600" max="14600" width="2.5703125" customWidth="1"/>
    <col min="14601" max="14604" width="10.7109375" customWidth="1"/>
    <col min="14605" max="14605" width="2.5703125" customWidth="1"/>
    <col min="14606" max="14609" width="10.7109375" customWidth="1"/>
    <col min="14849" max="14849" width="8.7109375" customWidth="1"/>
    <col min="14850" max="14850" width="27.42578125" bestFit="1" customWidth="1"/>
    <col min="14851" max="14851" width="2.5703125" customWidth="1"/>
    <col min="14852" max="14855" width="12.28515625" customWidth="1"/>
    <col min="14856" max="14856" width="2.5703125" customWidth="1"/>
    <col min="14857" max="14860" width="10.7109375" customWidth="1"/>
    <col min="14861" max="14861" width="2.5703125" customWidth="1"/>
    <col min="14862" max="14865" width="10.7109375" customWidth="1"/>
    <col min="15105" max="15105" width="8.7109375" customWidth="1"/>
    <col min="15106" max="15106" width="27.42578125" bestFit="1" customWidth="1"/>
    <col min="15107" max="15107" width="2.5703125" customWidth="1"/>
    <col min="15108" max="15111" width="12.28515625" customWidth="1"/>
    <col min="15112" max="15112" width="2.5703125" customWidth="1"/>
    <col min="15113" max="15116" width="10.7109375" customWidth="1"/>
    <col min="15117" max="15117" width="2.5703125" customWidth="1"/>
    <col min="15118" max="15121" width="10.7109375" customWidth="1"/>
    <col min="15361" max="15361" width="8.7109375" customWidth="1"/>
    <col min="15362" max="15362" width="27.42578125" bestFit="1" customWidth="1"/>
    <col min="15363" max="15363" width="2.5703125" customWidth="1"/>
    <col min="15364" max="15367" width="12.28515625" customWidth="1"/>
    <col min="15368" max="15368" width="2.5703125" customWidth="1"/>
    <col min="15369" max="15372" width="10.7109375" customWidth="1"/>
    <col min="15373" max="15373" width="2.5703125" customWidth="1"/>
    <col min="15374" max="15377" width="10.7109375" customWidth="1"/>
    <col min="15617" max="15617" width="8.7109375" customWidth="1"/>
    <col min="15618" max="15618" width="27.42578125" bestFit="1" customWidth="1"/>
    <col min="15619" max="15619" width="2.5703125" customWidth="1"/>
    <col min="15620" max="15623" width="12.28515625" customWidth="1"/>
    <col min="15624" max="15624" width="2.5703125" customWidth="1"/>
    <col min="15625" max="15628" width="10.7109375" customWidth="1"/>
    <col min="15629" max="15629" width="2.5703125" customWidth="1"/>
    <col min="15630" max="15633" width="10.7109375" customWidth="1"/>
    <col min="15873" max="15873" width="8.7109375" customWidth="1"/>
    <col min="15874" max="15874" width="27.42578125" bestFit="1" customWidth="1"/>
    <col min="15875" max="15875" width="2.5703125" customWidth="1"/>
    <col min="15876" max="15879" width="12.28515625" customWidth="1"/>
    <col min="15880" max="15880" width="2.5703125" customWidth="1"/>
    <col min="15881" max="15884" width="10.7109375" customWidth="1"/>
    <col min="15885" max="15885" width="2.5703125" customWidth="1"/>
    <col min="15886" max="15889" width="10.7109375" customWidth="1"/>
    <col min="16129" max="16129" width="8.7109375" customWidth="1"/>
    <col min="16130" max="16130" width="27.42578125" bestFit="1" customWidth="1"/>
    <col min="16131" max="16131" width="2.5703125" customWidth="1"/>
    <col min="16132" max="16135" width="12.28515625" customWidth="1"/>
    <col min="16136" max="16136" width="2.5703125" customWidth="1"/>
    <col min="16137" max="16140" width="10.7109375" customWidth="1"/>
    <col min="16141" max="16141" width="2.5703125" customWidth="1"/>
    <col min="16142" max="16145" width="10.7109375" customWidth="1"/>
  </cols>
  <sheetData>
    <row r="1" spans="1:72" s="451" customFormat="1" ht="21" customHeight="1" x14ac:dyDescent="0.2">
      <c r="A1" s="1" t="s">
        <v>0</v>
      </c>
      <c r="B1" s="2" t="s">
        <v>1</v>
      </c>
      <c r="C1" s="3"/>
      <c r="D1" s="4"/>
      <c r="E1" s="5"/>
      <c r="F1" s="5"/>
      <c r="G1" s="5"/>
      <c r="H1" s="6"/>
      <c r="I1" s="5"/>
      <c r="J1" s="7"/>
      <c r="K1" s="7"/>
      <c r="L1" s="5"/>
      <c r="M1" s="5"/>
      <c r="N1" s="5"/>
      <c r="O1" s="5"/>
      <c r="P1" s="5"/>
      <c r="Q1" s="137"/>
      <c r="R1" s="9"/>
      <c r="S1" s="9"/>
      <c r="T1" s="9"/>
      <c r="U1" s="9"/>
      <c r="V1" s="10"/>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c r="BA1"/>
      <c r="BB1"/>
      <c r="BC1"/>
      <c r="BD1"/>
      <c r="BE1"/>
      <c r="BF1"/>
      <c r="BG1"/>
      <c r="BH1"/>
      <c r="BI1"/>
      <c r="BJ1"/>
      <c r="BK1"/>
      <c r="BL1"/>
      <c r="BM1"/>
      <c r="BN1"/>
      <c r="BO1"/>
      <c r="BP1"/>
      <c r="BQ1"/>
      <c r="BR1"/>
      <c r="BS1"/>
      <c r="BT1"/>
    </row>
    <row r="2" spans="1:72" s="479" customFormat="1" ht="30" customHeight="1" x14ac:dyDescent="0.2">
      <c r="A2" s="920" t="s">
        <v>590</v>
      </c>
      <c r="B2" s="921"/>
      <c r="C2" s="921"/>
      <c r="D2" s="921"/>
      <c r="E2" s="921"/>
      <c r="F2" s="921"/>
      <c r="G2" s="921"/>
      <c r="H2" s="921"/>
      <c r="I2" s="921"/>
      <c r="J2" s="921"/>
      <c r="K2" s="921"/>
      <c r="L2" s="476"/>
      <c r="M2" s="476"/>
      <c r="N2" s="476"/>
      <c r="O2" s="476"/>
      <c r="P2" s="476"/>
      <c r="Q2" s="477"/>
      <c r="R2" s="478"/>
      <c r="S2" s="478"/>
      <c r="T2" s="478"/>
      <c r="U2" s="478"/>
      <c r="V2" s="478"/>
      <c r="W2" s="478"/>
      <c r="X2" s="478"/>
      <c r="Y2" s="478"/>
      <c r="Z2" s="478"/>
      <c r="AA2" s="478"/>
      <c r="AB2" s="478"/>
      <c r="AC2" s="478"/>
      <c r="AD2" s="478"/>
      <c r="AE2" s="478"/>
      <c r="AF2" s="478"/>
      <c r="AG2" s="478"/>
      <c r="AH2" s="478"/>
      <c r="AI2" s="478"/>
      <c r="AJ2" s="478"/>
      <c r="AK2" s="478"/>
      <c r="AL2" s="478"/>
      <c r="AM2" s="478"/>
      <c r="AN2" s="478"/>
      <c r="AO2" s="478"/>
      <c r="AP2" s="478"/>
      <c r="AQ2" s="478"/>
      <c r="AR2" s="478"/>
      <c r="AS2" s="478"/>
      <c r="AT2" s="478"/>
      <c r="AU2" s="478"/>
      <c r="AV2" s="478"/>
      <c r="AW2" s="478"/>
      <c r="AX2" s="478"/>
      <c r="AY2" s="478"/>
      <c r="AZ2"/>
      <c r="BA2"/>
      <c r="BB2"/>
      <c r="BC2"/>
      <c r="BD2"/>
      <c r="BE2"/>
      <c r="BF2"/>
      <c r="BG2"/>
      <c r="BH2"/>
      <c r="BI2"/>
      <c r="BJ2"/>
      <c r="BK2"/>
      <c r="BL2"/>
      <c r="BM2"/>
      <c r="BN2"/>
      <c r="BO2"/>
      <c r="BP2"/>
      <c r="BQ2"/>
      <c r="BR2"/>
      <c r="BS2"/>
      <c r="BT2"/>
    </row>
    <row r="3" spans="1:72" s="660" customFormat="1" ht="50.1" customHeight="1" x14ac:dyDescent="0.2">
      <c r="A3" s="656"/>
      <c r="B3" s="657"/>
      <c r="C3" s="657"/>
      <c r="D3" s="966" t="s">
        <v>329</v>
      </c>
      <c r="E3" s="966"/>
      <c r="F3" s="966"/>
      <c r="G3" s="966"/>
      <c r="H3" s="658"/>
      <c r="I3" s="966" t="s">
        <v>330</v>
      </c>
      <c r="J3" s="966"/>
      <c r="K3" s="966"/>
      <c r="L3" s="966"/>
      <c r="M3" s="658"/>
      <c r="N3" s="966" t="s">
        <v>331</v>
      </c>
      <c r="O3" s="966"/>
      <c r="P3" s="966"/>
      <c r="Q3" s="967"/>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9"/>
      <c r="AQ3" s="659"/>
      <c r="AR3" s="659"/>
      <c r="AS3" s="659"/>
      <c r="AT3" s="659"/>
      <c r="AU3" s="659"/>
      <c r="AV3" s="659"/>
      <c r="AW3" s="659"/>
      <c r="AX3" s="659"/>
      <c r="AY3" s="659"/>
      <c r="AZ3" s="553"/>
      <c r="BA3" s="553"/>
      <c r="BB3" s="553"/>
      <c r="BC3" s="553"/>
      <c r="BD3" s="553"/>
      <c r="BE3" s="553"/>
      <c r="BF3" s="553"/>
      <c r="BG3" s="553"/>
      <c r="BH3" s="553"/>
      <c r="BI3" s="553"/>
      <c r="BJ3" s="553"/>
      <c r="BK3" s="553"/>
      <c r="BL3" s="553"/>
      <c r="BM3" s="553"/>
      <c r="BN3" s="553"/>
      <c r="BO3" s="553"/>
      <c r="BP3" s="553"/>
      <c r="BQ3" s="553"/>
      <c r="BR3" s="553"/>
      <c r="BS3" s="553"/>
      <c r="BT3" s="553"/>
    </row>
    <row r="4" spans="1:72" s="486" customFormat="1" ht="30.75" customHeight="1" x14ac:dyDescent="0.2">
      <c r="A4" s="481"/>
      <c r="B4" s="482"/>
      <c r="C4" s="482"/>
      <c r="D4" s="483" t="s">
        <v>224</v>
      </c>
      <c r="E4" s="483" t="s">
        <v>223</v>
      </c>
      <c r="F4" s="483" t="s">
        <v>119</v>
      </c>
      <c r="G4" s="483" t="s">
        <v>120</v>
      </c>
      <c r="H4" s="484"/>
      <c r="I4" s="483" t="s">
        <v>224</v>
      </c>
      <c r="J4" s="483" t="s">
        <v>223</v>
      </c>
      <c r="K4" s="483" t="s">
        <v>119</v>
      </c>
      <c r="L4" s="483" t="s">
        <v>120</v>
      </c>
      <c r="M4" s="484"/>
      <c r="N4" s="483" t="s">
        <v>224</v>
      </c>
      <c r="O4" s="483" t="s">
        <v>223</v>
      </c>
      <c r="P4" s="483" t="s">
        <v>119</v>
      </c>
      <c r="Q4" s="485" t="s">
        <v>332</v>
      </c>
      <c r="R4" s="480"/>
      <c r="S4" s="480"/>
      <c r="T4" s="480"/>
      <c r="U4" s="480"/>
      <c r="V4" s="480"/>
      <c r="W4" s="480"/>
      <c r="X4" s="480"/>
      <c r="Y4" s="480"/>
      <c r="Z4" s="480"/>
      <c r="AA4" s="480"/>
      <c r="AB4" s="480"/>
      <c r="AC4" s="480"/>
      <c r="AD4" s="480"/>
      <c r="AE4" s="480"/>
      <c r="AF4" s="480"/>
      <c r="AG4" s="480"/>
      <c r="AH4" s="480"/>
      <c r="AI4" s="480"/>
      <c r="AJ4" s="480"/>
      <c r="AK4" s="480"/>
      <c r="AL4" s="480"/>
      <c r="AM4" s="480"/>
      <c r="AN4" s="480"/>
      <c r="AO4" s="480"/>
      <c r="AP4" s="480"/>
      <c r="AQ4" s="480"/>
      <c r="AR4" s="480"/>
      <c r="AS4" s="480"/>
      <c r="AT4" s="480"/>
      <c r="AU4" s="480"/>
      <c r="AV4" s="480"/>
      <c r="AW4" s="480"/>
      <c r="AX4" s="480"/>
      <c r="AY4" s="480"/>
      <c r="AZ4"/>
      <c r="BA4"/>
      <c r="BB4"/>
      <c r="BC4"/>
      <c r="BD4"/>
      <c r="BE4"/>
      <c r="BF4"/>
      <c r="BG4"/>
      <c r="BH4"/>
      <c r="BI4"/>
      <c r="BJ4"/>
      <c r="BK4"/>
      <c r="BL4"/>
      <c r="BM4"/>
      <c r="BN4"/>
      <c r="BO4"/>
      <c r="BP4"/>
      <c r="BQ4"/>
      <c r="BR4"/>
      <c r="BS4"/>
      <c r="BT4"/>
    </row>
    <row r="5" spans="1:72" s="486" customFormat="1" ht="30.75" customHeight="1" x14ac:dyDescent="0.2">
      <c r="A5" s="172" t="s">
        <v>100</v>
      </c>
      <c r="B5" s="482"/>
      <c r="C5" s="482"/>
      <c r="D5" s="483">
        <f>D6+D53</f>
        <v>624</v>
      </c>
      <c r="E5" s="483">
        <f t="shared" ref="E5:L5" si="0">E6+E53</f>
        <v>651</v>
      </c>
      <c r="F5" s="483">
        <f t="shared" si="0"/>
        <v>49</v>
      </c>
      <c r="G5" s="483">
        <f>G6+G53</f>
        <v>1324</v>
      </c>
      <c r="H5" s="484"/>
      <c r="I5" s="483">
        <f t="shared" si="0"/>
        <v>304</v>
      </c>
      <c r="J5" s="483">
        <f t="shared" si="0"/>
        <v>364</v>
      </c>
      <c r="K5" s="483">
        <f t="shared" si="0"/>
        <v>46</v>
      </c>
      <c r="L5" s="483">
        <f t="shared" si="0"/>
        <v>714</v>
      </c>
      <c r="M5" s="484"/>
      <c r="N5" s="483">
        <f>N6+N51+N53</f>
        <v>1709</v>
      </c>
      <c r="O5" s="483">
        <f>O6+O51+O53</f>
        <v>3346</v>
      </c>
      <c r="P5" s="483">
        <f>P6+P51+P53</f>
        <v>318</v>
      </c>
      <c r="Q5" s="485">
        <f>Q6+Q51+Q53</f>
        <v>5373</v>
      </c>
      <c r="R5" s="480"/>
      <c r="S5" s="480"/>
      <c r="T5" s="480"/>
      <c r="U5" s="480"/>
      <c r="V5" s="480"/>
      <c r="W5" s="480"/>
      <c r="X5" s="480"/>
      <c r="Y5" s="480"/>
      <c r="Z5" s="480"/>
      <c r="AA5" s="480"/>
      <c r="AB5" s="480"/>
      <c r="AC5" s="480"/>
      <c r="AD5" s="480"/>
      <c r="AE5" s="480"/>
      <c r="AF5" s="480"/>
      <c r="AG5" s="480"/>
      <c r="AH5" s="480"/>
      <c r="AI5" s="480"/>
      <c r="AJ5" s="480"/>
      <c r="AK5" s="480"/>
      <c r="AL5" s="480"/>
      <c r="AM5" s="480"/>
      <c r="AN5" s="480"/>
      <c r="AO5" s="480"/>
      <c r="AP5" s="480"/>
      <c r="AQ5" s="480"/>
      <c r="AR5" s="480"/>
      <c r="AS5" s="480"/>
      <c r="AT5" s="480"/>
      <c r="AU5" s="480"/>
      <c r="AV5" s="480"/>
      <c r="AW5" s="480"/>
      <c r="AX5" s="480"/>
      <c r="AY5" s="480"/>
      <c r="AZ5"/>
      <c r="BA5"/>
      <c r="BB5"/>
      <c r="BC5"/>
      <c r="BD5"/>
      <c r="BE5"/>
      <c r="BF5"/>
      <c r="BG5"/>
      <c r="BH5"/>
      <c r="BI5"/>
      <c r="BJ5"/>
      <c r="BK5"/>
      <c r="BL5"/>
      <c r="BM5"/>
      <c r="BN5"/>
      <c r="BO5"/>
      <c r="BP5"/>
      <c r="BQ5"/>
      <c r="BR5"/>
      <c r="BS5"/>
      <c r="BT5"/>
    </row>
    <row r="6" spans="1:72" s="490" customFormat="1" ht="27.6" customHeight="1" x14ac:dyDescent="0.2">
      <c r="A6" s="918" t="s">
        <v>11</v>
      </c>
      <c r="B6" s="919"/>
      <c r="C6" s="303"/>
      <c r="D6" s="487">
        <f>SUM(D7:D48)</f>
        <v>620</v>
      </c>
      <c r="E6" s="487">
        <f t="shared" ref="E6:Q6" si="1">SUM(E7:E48)</f>
        <v>640</v>
      </c>
      <c r="F6" s="487">
        <f t="shared" si="1"/>
        <v>49</v>
      </c>
      <c r="G6" s="487">
        <f t="shared" si="1"/>
        <v>1309</v>
      </c>
      <c r="H6" s="488"/>
      <c r="I6" s="487">
        <f t="shared" si="1"/>
        <v>300</v>
      </c>
      <c r="J6" s="487">
        <f t="shared" si="1"/>
        <v>354</v>
      </c>
      <c r="K6" s="487">
        <f t="shared" si="1"/>
        <v>46</v>
      </c>
      <c r="L6" s="487">
        <f t="shared" si="1"/>
        <v>700</v>
      </c>
      <c r="M6" s="488"/>
      <c r="N6" s="487">
        <f t="shared" si="1"/>
        <v>1687</v>
      </c>
      <c r="O6" s="487">
        <f t="shared" si="1"/>
        <v>2839</v>
      </c>
      <c r="P6" s="487">
        <f>SUM(P7:P48)</f>
        <v>17</v>
      </c>
      <c r="Q6" s="489">
        <f t="shared" si="1"/>
        <v>4543</v>
      </c>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c r="BA6"/>
      <c r="BB6"/>
      <c r="BC6"/>
      <c r="BD6"/>
      <c r="BE6"/>
      <c r="BF6"/>
      <c r="BG6"/>
      <c r="BH6"/>
      <c r="BI6"/>
      <c r="BJ6"/>
      <c r="BK6"/>
      <c r="BL6"/>
      <c r="BM6"/>
      <c r="BN6"/>
      <c r="BO6"/>
      <c r="BP6"/>
      <c r="BQ6"/>
      <c r="BR6"/>
      <c r="BS6"/>
      <c r="BT6"/>
    </row>
    <row r="7" spans="1:72" s="458" customFormat="1" x14ac:dyDescent="0.2">
      <c r="A7" s="16"/>
      <c r="B7" s="17" t="s">
        <v>12</v>
      </c>
      <c r="C7" s="17"/>
      <c r="D7" s="17">
        <v>2</v>
      </c>
      <c r="E7" s="17">
        <v>7</v>
      </c>
      <c r="F7" s="17">
        <v>0</v>
      </c>
      <c r="G7" s="52">
        <v>9</v>
      </c>
      <c r="H7" s="491"/>
      <c r="I7" s="17">
        <v>1</v>
      </c>
      <c r="J7" s="17">
        <v>4</v>
      </c>
      <c r="K7" s="17">
        <v>0</v>
      </c>
      <c r="L7" s="52">
        <v>5</v>
      </c>
      <c r="M7" s="491"/>
      <c r="N7" s="17">
        <v>10</v>
      </c>
      <c r="O7" s="17">
        <v>44</v>
      </c>
      <c r="P7" s="17">
        <v>0</v>
      </c>
      <c r="Q7" s="280">
        <v>54</v>
      </c>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c r="BA7"/>
      <c r="BB7"/>
      <c r="BC7"/>
      <c r="BD7"/>
      <c r="BE7"/>
      <c r="BF7"/>
      <c r="BG7"/>
      <c r="BH7"/>
      <c r="BI7"/>
      <c r="BJ7"/>
      <c r="BK7"/>
      <c r="BL7"/>
      <c r="BM7"/>
      <c r="BN7"/>
      <c r="BO7"/>
      <c r="BP7"/>
      <c r="BQ7"/>
      <c r="BR7"/>
      <c r="BS7"/>
      <c r="BT7"/>
    </row>
    <row r="8" spans="1:72" s="458" customFormat="1" x14ac:dyDescent="0.2">
      <c r="A8" s="16"/>
      <c r="B8" s="17" t="s">
        <v>13</v>
      </c>
      <c r="C8" s="17"/>
      <c r="D8" s="17">
        <v>23</v>
      </c>
      <c r="E8" s="17">
        <v>20</v>
      </c>
      <c r="F8" s="17">
        <v>0</v>
      </c>
      <c r="G8" s="52">
        <v>43</v>
      </c>
      <c r="H8" s="491"/>
      <c r="I8" s="17">
        <v>12</v>
      </c>
      <c r="J8" s="17">
        <v>12</v>
      </c>
      <c r="K8" s="17">
        <v>0</v>
      </c>
      <c r="L8" s="52">
        <v>24</v>
      </c>
      <c r="M8" s="17"/>
      <c r="N8" s="17">
        <v>40</v>
      </c>
      <c r="O8" s="17">
        <v>34</v>
      </c>
      <c r="P8" s="17">
        <v>0</v>
      </c>
      <c r="Q8" s="280">
        <v>74</v>
      </c>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c r="BA8"/>
      <c r="BB8"/>
      <c r="BC8"/>
      <c r="BD8"/>
      <c r="BE8"/>
      <c r="BF8"/>
      <c r="BG8"/>
      <c r="BH8"/>
      <c r="BI8"/>
      <c r="BJ8"/>
      <c r="BK8"/>
      <c r="BL8"/>
      <c r="BM8"/>
      <c r="BN8"/>
      <c r="BO8"/>
      <c r="BP8"/>
      <c r="BQ8"/>
      <c r="BR8"/>
      <c r="BS8"/>
      <c r="BT8"/>
    </row>
    <row r="9" spans="1:72" s="458" customFormat="1" x14ac:dyDescent="0.2">
      <c r="A9" s="16"/>
      <c r="B9" s="17" t="s">
        <v>14</v>
      </c>
      <c r="C9" s="17"/>
      <c r="D9" s="17">
        <v>30</v>
      </c>
      <c r="E9" s="17">
        <v>30</v>
      </c>
      <c r="F9" s="17">
        <v>0</v>
      </c>
      <c r="G9" s="52">
        <v>60</v>
      </c>
      <c r="H9" s="17"/>
      <c r="I9" s="17">
        <v>25</v>
      </c>
      <c r="J9" s="17">
        <v>26</v>
      </c>
      <c r="K9" s="17">
        <v>0</v>
      </c>
      <c r="L9" s="52">
        <v>51</v>
      </c>
      <c r="M9" s="17"/>
      <c r="N9" s="17">
        <v>57</v>
      </c>
      <c r="O9" s="17">
        <v>43</v>
      </c>
      <c r="P9" s="17">
        <v>0</v>
      </c>
      <c r="Q9" s="280">
        <v>100</v>
      </c>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c r="BA9"/>
      <c r="BB9"/>
      <c r="BC9"/>
      <c r="BD9"/>
      <c r="BE9"/>
      <c r="BF9"/>
      <c r="BG9"/>
      <c r="BH9"/>
      <c r="BI9"/>
      <c r="BJ9"/>
      <c r="BK9"/>
      <c r="BL9"/>
      <c r="BM9"/>
      <c r="BN9"/>
      <c r="BO9"/>
      <c r="BP9"/>
      <c r="BQ9"/>
      <c r="BR9"/>
      <c r="BS9"/>
      <c r="BT9"/>
    </row>
    <row r="10" spans="1:72" s="458" customFormat="1" x14ac:dyDescent="0.2">
      <c r="A10" s="16"/>
      <c r="B10" s="17" t="s">
        <v>15</v>
      </c>
      <c r="C10" s="17"/>
      <c r="D10" s="17">
        <v>8</v>
      </c>
      <c r="E10" s="17">
        <v>1</v>
      </c>
      <c r="F10" s="17">
        <v>0</v>
      </c>
      <c r="G10" s="52">
        <v>9</v>
      </c>
      <c r="H10" s="17"/>
      <c r="I10" s="253" t="s">
        <v>22</v>
      </c>
      <c r="J10" s="253" t="s">
        <v>22</v>
      </c>
      <c r="K10" s="253" t="s">
        <v>22</v>
      </c>
      <c r="L10" s="53" t="s">
        <v>22</v>
      </c>
      <c r="M10" s="17"/>
      <c r="N10" s="17">
        <v>4</v>
      </c>
      <c r="O10" s="17">
        <v>33</v>
      </c>
      <c r="P10" s="17">
        <v>0</v>
      </c>
      <c r="Q10" s="280">
        <v>37</v>
      </c>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c r="BA10"/>
      <c r="BB10"/>
      <c r="BC10"/>
      <c r="BD10"/>
      <c r="BE10"/>
      <c r="BF10"/>
      <c r="BG10"/>
      <c r="BH10"/>
      <c r="BI10"/>
      <c r="BJ10"/>
      <c r="BK10"/>
      <c r="BL10"/>
      <c r="BM10"/>
      <c r="BN10"/>
      <c r="BO10"/>
      <c r="BP10"/>
      <c r="BQ10"/>
      <c r="BR10"/>
      <c r="BS10"/>
      <c r="BT10"/>
    </row>
    <row r="11" spans="1:72" s="458" customFormat="1" x14ac:dyDescent="0.2">
      <c r="A11" s="16"/>
      <c r="B11" s="17" t="s">
        <v>16</v>
      </c>
      <c r="C11" s="17"/>
      <c r="D11" s="17">
        <v>0</v>
      </c>
      <c r="E11" s="17">
        <v>0</v>
      </c>
      <c r="F11" s="17">
        <v>0</v>
      </c>
      <c r="G11" s="52">
        <v>0</v>
      </c>
      <c r="H11" s="17"/>
      <c r="I11" s="253" t="s">
        <v>22</v>
      </c>
      <c r="J11" s="253" t="s">
        <v>22</v>
      </c>
      <c r="K11" s="253" t="s">
        <v>22</v>
      </c>
      <c r="L11" s="53" t="s">
        <v>22</v>
      </c>
      <c r="M11" s="17"/>
      <c r="N11" s="17">
        <v>0</v>
      </c>
      <c r="O11" s="17">
        <v>0</v>
      </c>
      <c r="P11" s="17">
        <v>0</v>
      </c>
      <c r="Q11" s="280">
        <v>0</v>
      </c>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c r="BA11"/>
      <c r="BB11"/>
      <c r="BC11"/>
      <c r="BD11"/>
      <c r="BE11"/>
      <c r="BF11"/>
      <c r="BG11"/>
      <c r="BH11"/>
      <c r="BI11"/>
      <c r="BJ11"/>
      <c r="BK11"/>
      <c r="BL11"/>
      <c r="BM11"/>
      <c r="BN11"/>
      <c r="BO11"/>
      <c r="BP11"/>
      <c r="BQ11"/>
      <c r="BR11"/>
      <c r="BS11"/>
      <c r="BT11"/>
    </row>
    <row r="12" spans="1:72" s="458" customFormat="1" x14ac:dyDescent="0.2">
      <c r="A12" s="16"/>
      <c r="B12" s="17" t="s">
        <v>17</v>
      </c>
      <c r="C12" s="17"/>
      <c r="D12" s="17">
        <v>45</v>
      </c>
      <c r="E12" s="17">
        <v>73</v>
      </c>
      <c r="F12" s="17">
        <v>0</v>
      </c>
      <c r="G12" s="52">
        <v>118</v>
      </c>
      <c r="H12" s="17"/>
      <c r="I12" s="253" t="s">
        <v>22</v>
      </c>
      <c r="J12" s="253" t="s">
        <v>22</v>
      </c>
      <c r="K12" s="253" t="s">
        <v>22</v>
      </c>
      <c r="L12" s="53" t="s">
        <v>22</v>
      </c>
      <c r="M12" s="17"/>
      <c r="N12" s="17">
        <v>46</v>
      </c>
      <c r="O12" s="17">
        <v>29</v>
      </c>
      <c r="P12" s="17">
        <v>0</v>
      </c>
      <c r="Q12" s="280">
        <v>75</v>
      </c>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c r="BA12"/>
      <c r="BB12"/>
      <c r="BC12"/>
      <c r="BD12"/>
      <c r="BE12"/>
      <c r="BF12"/>
      <c r="BG12"/>
      <c r="BH12"/>
      <c r="BI12"/>
      <c r="BJ12"/>
      <c r="BK12"/>
      <c r="BL12"/>
      <c r="BM12"/>
      <c r="BN12"/>
      <c r="BO12"/>
      <c r="BP12"/>
      <c r="BQ12"/>
      <c r="BR12"/>
      <c r="BS12"/>
      <c r="BT12"/>
    </row>
    <row r="13" spans="1:72" s="458" customFormat="1" x14ac:dyDescent="0.2">
      <c r="A13" s="16"/>
      <c r="B13" s="17" t="s">
        <v>18</v>
      </c>
      <c r="C13" s="17"/>
      <c r="D13" s="17">
        <v>8</v>
      </c>
      <c r="E13" s="17">
        <v>11</v>
      </c>
      <c r="F13" s="17">
        <v>0</v>
      </c>
      <c r="G13" s="52">
        <v>19</v>
      </c>
      <c r="H13" s="17"/>
      <c r="I13" s="17">
        <v>2</v>
      </c>
      <c r="J13" s="17">
        <v>4</v>
      </c>
      <c r="K13" s="17">
        <v>0</v>
      </c>
      <c r="L13" s="52">
        <v>6</v>
      </c>
      <c r="M13" s="17"/>
      <c r="N13" s="17">
        <v>1</v>
      </c>
      <c r="O13" s="17">
        <v>11</v>
      </c>
      <c r="P13" s="17">
        <v>0</v>
      </c>
      <c r="Q13" s="280">
        <v>12</v>
      </c>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c r="BA13"/>
      <c r="BB13"/>
      <c r="BC13"/>
      <c r="BD13"/>
      <c r="BE13"/>
      <c r="BF13"/>
      <c r="BG13"/>
      <c r="BH13"/>
      <c r="BI13"/>
      <c r="BJ13"/>
      <c r="BK13"/>
      <c r="BL13"/>
      <c r="BM13"/>
      <c r="BN13"/>
      <c r="BO13"/>
      <c r="BP13"/>
      <c r="BQ13"/>
      <c r="BR13"/>
      <c r="BS13"/>
      <c r="BT13"/>
    </row>
    <row r="14" spans="1:72" s="458" customFormat="1" x14ac:dyDescent="0.2">
      <c r="A14" s="16"/>
      <c r="B14" s="17" t="s">
        <v>19</v>
      </c>
      <c r="C14" s="17"/>
      <c r="D14" s="17">
        <v>16</v>
      </c>
      <c r="E14" s="17">
        <v>9</v>
      </c>
      <c r="F14" s="17">
        <v>0</v>
      </c>
      <c r="G14" s="52">
        <v>25</v>
      </c>
      <c r="H14" s="17"/>
      <c r="I14" s="17">
        <v>14</v>
      </c>
      <c r="J14" s="17">
        <v>8</v>
      </c>
      <c r="K14" s="17">
        <v>0</v>
      </c>
      <c r="L14" s="52">
        <v>22</v>
      </c>
      <c r="M14" s="17"/>
      <c r="N14" s="17">
        <v>23</v>
      </c>
      <c r="O14" s="17">
        <v>29</v>
      </c>
      <c r="P14" s="17">
        <v>0</v>
      </c>
      <c r="Q14" s="280">
        <v>52</v>
      </c>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c r="BA14"/>
      <c r="BB14"/>
      <c r="BC14"/>
      <c r="BD14"/>
      <c r="BE14"/>
      <c r="BF14"/>
      <c r="BG14"/>
      <c r="BH14"/>
      <c r="BI14"/>
      <c r="BJ14"/>
      <c r="BK14"/>
      <c r="BL14"/>
      <c r="BM14"/>
      <c r="BN14"/>
      <c r="BO14"/>
      <c r="BP14"/>
      <c r="BQ14"/>
      <c r="BR14"/>
      <c r="BS14"/>
      <c r="BT14"/>
    </row>
    <row r="15" spans="1:72" s="458" customFormat="1" x14ac:dyDescent="0.2">
      <c r="A15" s="16"/>
      <c r="B15" s="17" t="s">
        <v>20</v>
      </c>
      <c r="C15" s="17"/>
      <c r="D15" s="17">
        <v>11</v>
      </c>
      <c r="E15" s="17">
        <v>18</v>
      </c>
      <c r="F15" s="17">
        <v>0</v>
      </c>
      <c r="G15" s="52">
        <v>29</v>
      </c>
      <c r="H15" s="17"/>
      <c r="I15" s="17">
        <v>8</v>
      </c>
      <c r="J15" s="17">
        <v>13</v>
      </c>
      <c r="K15" s="17">
        <v>0</v>
      </c>
      <c r="L15" s="52">
        <v>21</v>
      </c>
      <c r="M15" s="17"/>
      <c r="N15" s="17">
        <v>240</v>
      </c>
      <c r="O15" s="17">
        <v>467</v>
      </c>
      <c r="P15" s="17">
        <v>0</v>
      </c>
      <c r="Q15" s="280">
        <v>707</v>
      </c>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c r="BA15"/>
      <c r="BB15"/>
      <c r="BC15"/>
      <c r="BD15"/>
      <c r="BE15"/>
      <c r="BF15"/>
      <c r="BG15"/>
      <c r="BH15"/>
      <c r="BI15"/>
      <c r="BJ15"/>
      <c r="BK15"/>
      <c r="BL15"/>
      <c r="BM15"/>
      <c r="BN15"/>
      <c r="BO15"/>
      <c r="BP15"/>
      <c r="BQ15"/>
      <c r="BR15"/>
      <c r="BS15"/>
      <c r="BT15"/>
    </row>
    <row r="16" spans="1:72" s="458" customFormat="1" x14ac:dyDescent="0.2">
      <c r="A16" s="16"/>
      <c r="B16" s="17" t="s">
        <v>21</v>
      </c>
      <c r="C16" s="17"/>
      <c r="D16" s="17">
        <v>4</v>
      </c>
      <c r="E16" s="17">
        <v>12</v>
      </c>
      <c r="F16" s="17">
        <v>0</v>
      </c>
      <c r="G16" s="52">
        <v>16</v>
      </c>
      <c r="H16" s="17"/>
      <c r="I16" s="253" t="s">
        <v>22</v>
      </c>
      <c r="J16" s="253" t="s">
        <v>22</v>
      </c>
      <c r="K16" s="253" t="s">
        <v>22</v>
      </c>
      <c r="L16" s="53" t="s">
        <v>22</v>
      </c>
      <c r="M16" s="17"/>
      <c r="N16" s="17">
        <v>1</v>
      </c>
      <c r="O16" s="17">
        <v>38</v>
      </c>
      <c r="P16" s="17">
        <v>0</v>
      </c>
      <c r="Q16" s="280">
        <v>39</v>
      </c>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c r="BA16"/>
      <c r="BB16"/>
      <c r="BC16"/>
      <c r="BD16"/>
      <c r="BE16"/>
      <c r="BF16"/>
      <c r="BG16"/>
      <c r="BH16"/>
      <c r="BI16"/>
      <c r="BJ16"/>
      <c r="BK16"/>
      <c r="BL16"/>
      <c r="BM16"/>
      <c r="BN16"/>
      <c r="BO16"/>
      <c r="BP16"/>
      <c r="BQ16"/>
      <c r="BR16"/>
      <c r="BS16"/>
      <c r="BT16"/>
    </row>
    <row r="17" spans="1:72" s="458" customFormat="1" x14ac:dyDescent="0.2">
      <c r="A17" s="16"/>
      <c r="B17" s="17" t="s">
        <v>23</v>
      </c>
      <c r="C17" s="17"/>
      <c r="D17" s="253" t="s">
        <v>22</v>
      </c>
      <c r="E17" s="253" t="s">
        <v>22</v>
      </c>
      <c r="F17" s="253" t="s">
        <v>22</v>
      </c>
      <c r="G17" s="253" t="s">
        <v>22</v>
      </c>
      <c r="H17" s="253"/>
      <c r="I17" s="253" t="s">
        <v>22</v>
      </c>
      <c r="J17" s="253" t="s">
        <v>22</v>
      </c>
      <c r="K17" s="253" t="s">
        <v>22</v>
      </c>
      <c r="L17" s="253" t="s">
        <v>22</v>
      </c>
      <c r="M17" s="17"/>
      <c r="N17" s="253" t="s">
        <v>22</v>
      </c>
      <c r="O17" s="253" t="s">
        <v>22</v>
      </c>
      <c r="P17" s="253" t="s">
        <v>22</v>
      </c>
      <c r="Q17" s="492" t="s">
        <v>22</v>
      </c>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c r="BA17"/>
      <c r="BB17"/>
      <c r="BC17"/>
      <c r="BD17"/>
      <c r="BE17"/>
      <c r="BF17"/>
      <c r="BG17"/>
      <c r="BH17"/>
      <c r="BI17"/>
      <c r="BJ17"/>
      <c r="BK17"/>
      <c r="BL17"/>
      <c r="BM17"/>
      <c r="BN17"/>
      <c r="BO17"/>
      <c r="BP17"/>
      <c r="BQ17"/>
      <c r="BR17"/>
      <c r="BS17"/>
      <c r="BT17"/>
    </row>
    <row r="18" spans="1:72" s="458" customFormat="1" x14ac:dyDescent="0.2">
      <c r="A18" s="16"/>
      <c r="B18" s="17" t="s">
        <v>24</v>
      </c>
      <c r="C18" s="17"/>
      <c r="D18" s="17">
        <v>21</v>
      </c>
      <c r="E18" s="17">
        <v>20</v>
      </c>
      <c r="F18" s="17">
        <v>0</v>
      </c>
      <c r="G18" s="52">
        <v>41</v>
      </c>
      <c r="H18" s="17"/>
      <c r="I18" s="17">
        <v>19</v>
      </c>
      <c r="J18" s="17">
        <v>18</v>
      </c>
      <c r="K18" s="17">
        <v>0</v>
      </c>
      <c r="L18" s="52">
        <v>37</v>
      </c>
      <c r="M18" s="17"/>
      <c r="N18" s="17">
        <v>36</v>
      </c>
      <c r="O18" s="17">
        <v>69</v>
      </c>
      <c r="P18" s="17">
        <v>0</v>
      </c>
      <c r="Q18" s="280">
        <v>105</v>
      </c>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c r="BA18"/>
      <c r="BB18"/>
      <c r="BC18"/>
      <c r="BD18"/>
      <c r="BE18"/>
      <c r="BF18"/>
      <c r="BG18"/>
      <c r="BH18"/>
      <c r="BI18"/>
      <c r="BJ18"/>
      <c r="BK18"/>
      <c r="BL18"/>
      <c r="BM18"/>
      <c r="BN18"/>
      <c r="BO18"/>
      <c r="BP18"/>
      <c r="BQ18"/>
      <c r="BR18"/>
      <c r="BS18"/>
      <c r="BT18"/>
    </row>
    <row r="19" spans="1:72" s="458" customFormat="1" x14ac:dyDescent="0.2">
      <c r="A19" s="16"/>
      <c r="B19" s="17" t="s">
        <v>25</v>
      </c>
      <c r="C19" s="17"/>
      <c r="D19" s="17">
        <v>18</v>
      </c>
      <c r="E19" s="17">
        <v>24</v>
      </c>
      <c r="F19" s="17">
        <v>0</v>
      </c>
      <c r="G19" s="52">
        <v>42</v>
      </c>
      <c r="H19" s="17"/>
      <c r="I19" s="17">
        <v>9</v>
      </c>
      <c r="J19" s="17">
        <v>19</v>
      </c>
      <c r="K19" s="17">
        <v>0</v>
      </c>
      <c r="L19" s="52">
        <v>28</v>
      </c>
      <c r="M19" s="17"/>
      <c r="N19" s="17">
        <v>39</v>
      </c>
      <c r="O19" s="17">
        <v>99</v>
      </c>
      <c r="P19" s="17">
        <v>0</v>
      </c>
      <c r="Q19" s="280">
        <v>138</v>
      </c>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c r="BA19"/>
      <c r="BB19"/>
      <c r="BC19"/>
      <c r="BD19"/>
      <c r="BE19"/>
      <c r="BF19"/>
      <c r="BG19"/>
      <c r="BH19"/>
      <c r="BI19"/>
      <c r="BJ19"/>
      <c r="BK19"/>
      <c r="BL19"/>
      <c r="BM19"/>
      <c r="BN19"/>
      <c r="BO19"/>
      <c r="BP19"/>
      <c r="BQ19"/>
      <c r="BR19"/>
      <c r="BS19"/>
      <c r="BT19"/>
    </row>
    <row r="20" spans="1:72" s="458" customFormat="1" x14ac:dyDescent="0.2">
      <c r="A20" s="16"/>
      <c r="B20" s="17" t="s">
        <v>26</v>
      </c>
      <c r="C20" s="17"/>
      <c r="D20" s="17">
        <v>73</v>
      </c>
      <c r="E20" s="17">
        <v>22</v>
      </c>
      <c r="F20" s="17">
        <v>0</v>
      </c>
      <c r="G20" s="52">
        <v>95</v>
      </c>
      <c r="H20" s="17"/>
      <c r="I20" s="253" t="s">
        <v>22</v>
      </c>
      <c r="J20" s="253" t="s">
        <v>22</v>
      </c>
      <c r="K20" s="253" t="s">
        <v>22</v>
      </c>
      <c r="L20" s="53" t="s">
        <v>22</v>
      </c>
      <c r="M20" s="17"/>
      <c r="N20" s="17">
        <v>40</v>
      </c>
      <c r="O20" s="17">
        <v>90</v>
      </c>
      <c r="P20" s="17">
        <v>0</v>
      </c>
      <c r="Q20" s="280">
        <v>130</v>
      </c>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c r="BA20"/>
      <c r="BB20"/>
      <c r="BC20"/>
      <c r="BD20"/>
      <c r="BE20"/>
      <c r="BF20"/>
      <c r="BG20"/>
      <c r="BH20"/>
      <c r="BI20"/>
      <c r="BJ20"/>
      <c r="BK20"/>
      <c r="BL20"/>
      <c r="BM20"/>
      <c r="BN20"/>
      <c r="BO20"/>
      <c r="BP20"/>
      <c r="BQ20"/>
      <c r="BR20"/>
      <c r="BS20"/>
      <c r="BT20"/>
    </row>
    <row r="21" spans="1:72" s="458" customFormat="1" x14ac:dyDescent="0.2">
      <c r="A21" s="16"/>
      <c r="B21" s="17" t="s">
        <v>70</v>
      </c>
      <c r="C21" s="17"/>
      <c r="D21" s="17">
        <v>10</v>
      </c>
      <c r="E21" s="17">
        <v>18</v>
      </c>
      <c r="F21" s="17">
        <v>0</v>
      </c>
      <c r="G21" s="52">
        <v>28</v>
      </c>
      <c r="H21" s="17"/>
      <c r="I21" s="253" t="s">
        <v>22</v>
      </c>
      <c r="J21" s="253" t="s">
        <v>22</v>
      </c>
      <c r="K21" s="253" t="s">
        <v>22</v>
      </c>
      <c r="L21" s="53" t="s">
        <v>22</v>
      </c>
      <c r="M21" s="17"/>
      <c r="N21" s="17">
        <v>138</v>
      </c>
      <c r="O21" s="17">
        <v>156</v>
      </c>
      <c r="P21" s="17">
        <v>0</v>
      </c>
      <c r="Q21" s="280">
        <v>294</v>
      </c>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c r="BA21"/>
      <c r="BB21"/>
      <c r="BC21"/>
      <c r="BD21"/>
      <c r="BE21"/>
      <c r="BF21"/>
      <c r="BG21"/>
      <c r="BH21"/>
      <c r="BI21"/>
      <c r="BJ21"/>
      <c r="BK21"/>
      <c r="BL21"/>
      <c r="BM21"/>
      <c r="BN21"/>
      <c r="BO21"/>
      <c r="BP21"/>
      <c r="BQ21"/>
      <c r="BR21"/>
      <c r="BS21"/>
      <c r="BT21"/>
    </row>
    <row r="22" spans="1:72" s="458" customFormat="1" x14ac:dyDescent="0.2">
      <c r="A22" s="16"/>
      <c r="B22" s="17" t="s">
        <v>28</v>
      </c>
      <c r="C22" s="17"/>
      <c r="D22" s="17">
        <v>20</v>
      </c>
      <c r="E22" s="17">
        <v>14</v>
      </c>
      <c r="F22" s="17">
        <v>0</v>
      </c>
      <c r="G22" s="52">
        <v>34</v>
      </c>
      <c r="H22" s="17"/>
      <c r="I22" s="253" t="s">
        <v>22</v>
      </c>
      <c r="J22" s="253" t="s">
        <v>22</v>
      </c>
      <c r="K22" s="253" t="s">
        <v>22</v>
      </c>
      <c r="L22" s="53" t="s">
        <v>22</v>
      </c>
      <c r="M22" s="17"/>
      <c r="N22" s="253" t="s">
        <v>22</v>
      </c>
      <c r="O22" s="253" t="s">
        <v>22</v>
      </c>
      <c r="P22" s="253" t="s">
        <v>22</v>
      </c>
      <c r="Q22" s="492" t="s">
        <v>22</v>
      </c>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c r="BA22"/>
      <c r="BB22"/>
      <c r="BC22"/>
      <c r="BD22"/>
      <c r="BE22"/>
      <c r="BF22"/>
      <c r="BG22"/>
      <c r="BH22"/>
      <c r="BI22"/>
      <c r="BJ22"/>
      <c r="BK22"/>
      <c r="BL22"/>
      <c r="BM22"/>
      <c r="BN22"/>
      <c r="BO22"/>
      <c r="BP22"/>
      <c r="BQ22"/>
      <c r="BR22"/>
      <c r="BS22"/>
      <c r="BT22"/>
    </row>
    <row r="23" spans="1:72" s="458" customFormat="1" x14ac:dyDescent="0.2">
      <c r="A23" s="16"/>
      <c r="B23" s="17" t="s">
        <v>29</v>
      </c>
      <c r="C23" s="17"/>
      <c r="D23" s="17">
        <v>9</v>
      </c>
      <c r="E23" s="17">
        <v>10</v>
      </c>
      <c r="F23" s="17">
        <v>0</v>
      </c>
      <c r="G23" s="52">
        <v>19</v>
      </c>
      <c r="H23" s="17"/>
      <c r="I23" s="17">
        <v>4</v>
      </c>
      <c r="J23" s="17">
        <v>9</v>
      </c>
      <c r="K23" s="17">
        <v>0</v>
      </c>
      <c r="L23" s="52">
        <v>13</v>
      </c>
      <c r="M23" s="17"/>
      <c r="N23" s="17">
        <v>21</v>
      </c>
      <c r="O23" s="17">
        <v>15</v>
      </c>
      <c r="P23" s="17">
        <v>0</v>
      </c>
      <c r="Q23" s="280">
        <v>36</v>
      </c>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c r="BA23"/>
      <c r="BB23"/>
      <c r="BC23"/>
      <c r="BD23"/>
      <c r="BE23"/>
      <c r="BF23"/>
      <c r="BG23"/>
      <c r="BH23"/>
      <c r="BI23"/>
      <c r="BJ23"/>
      <c r="BK23"/>
      <c r="BL23"/>
      <c r="BM23"/>
      <c r="BN23"/>
      <c r="BO23"/>
      <c r="BP23"/>
      <c r="BQ23"/>
      <c r="BR23"/>
      <c r="BS23"/>
      <c r="BT23"/>
    </row>
    <row r="24" spans="1:72" s="458" customFormat="1" x14ac:dyDescent="0.2">
      <c r="A24" s="16"/>
      <c r="B24" s="17" t="s">
        <v>30</v>
      </c>
      <c r="C24" s="17"/>
      <c r="D24" s="17">
        <v>7</v>
      </c>
      <c r="E24" s="17">
        <v>5</v>
      </c>
      <c r="F24" s="17">
        <v>0</v>
      </c>
      <c r="G24" s="52">
        <v>12</v>
      </c>
      <c r="H24" s="17"/>
      <c r="I24" s="17">
        <v>3</v>
      </c>
      <c r="J24" s="17">
        <v>3</v>
      </c>
      <c r="K24" s="17">
        <v>0</v>
      </c>
      <c r="L24" s="52">
        <v>6</v>
      </c>
      <c r="M24" s="17"/>
      <c r="N24" s="17">
        <v>39</v>
      </c>
      <c r="O24" s="17">
        <v>34</v>
      </c>
      <c r="P24" s="17">
        <v>0</v>
      </c>
      <c r="Q24" s="280">
        <v>73</v>
      </c>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c r="BA24"/>
      <c r="BB24"/>
      <c r="BC24"/>
      <c r="BD24"/>
      <c r="BE24"/>
      <c r="BF24"/>
      <c r="BG24"/>
      <c r="BH24"/>
      <c r="BI24"/>
      <c r="BJ24"/>
      <c r="BK24"/>
      <c r="BL24"/>
      <c r="BM24"/>
      <c r="BN24"/>
      <c r="BO24"/>
      <c r="BP24"/>
      <c r="BQ24"/>
      <c r="BR24"/>
      <c r="BS24"/>
      <c r="BT24"/>
    </row>
    <row r="25" spans="1:72" s="458" customFormat="1" x14ac:dyDescent="0.2">
      <c r="A25" s="16"/>
      <c r="B25" s="17" t="s">
        <v>31</v>
      </c>
      <c r="C25" s="17"/>
      <c r="D25" s="17">
        <v>19</v>
      </c>
      <c r="E25" s="17">
        <v>9</v>
      </c>
      <c r="F25" s="17">
        <v>0</v>
      </c>
      <c r="G25" s="52">
        <v>28</v>
      </c>
      <c r="H25" s="17"/>
      <c r="I25" s="17">
        <v>12</v>
      </c>
      <c r="J25" s="17">
        <v>7</v>
      </c>
      <c r="K25" s="17">
        <v>0</v>
      </c>
      <c r="L25" s="52">
        <v>19</v>
      </c>
      <c r="M25" s="17"/>
      <c r="N25" s="17">
        <v>70</v>
      </c>
      <c r="O25" s="17">
        <v>149</v>
      </c>
      <c r="P25" s="17">
        <v>0</v>
      </c>
      <c r="Q25" s="280">
        <v>219</v>
      </c>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c r="BA25"/>
      <c r="BB25"/>
      <c r="BC25"/>
      <c r="BD25"/>
      <c r="BE25"/>
      <c r="BF25"/>
      <c r="BG25"/>
      <c r="BH25"/>
      <c r="BI25"/>
      <c r="BJ25"/>
      <c r="BK25"/>
      <c r="BL25"/>
      <c r="BM25"/>
      <c r="BN25"/>
      <c r="BO25"/>
      <c r="BP25"/>
      <c r="BQ25"/>
      <c r="BR25"/>
      <c r="BS25"/>
      <c r="BT25"/>
    </row>
    <row r="26" spans="1:72" s="458" customFormat="1" x14ac:dyDescent="0.2">
      <c r="A26" s="16"/>
      <c r="B26" s="17" t="s">
        <v>32</v>
      </c>
      <c r="C26" s="17"/>
      <c r="D26" s="17">
        <v>67</v>
      </c>
      <c r="E26" s="17">
        <v>55</v>
      </c>
      <c r="F26" s="17">
        <v>0</v>
      </c>
      <c r="G26" s="52">
        <v>122</v>
      </c>
      <c r="H26" s="17"/>
      <c r="I26" s="17">
        <v>53</v>
      </c>
      <c r="J26" s="17">
        <v>45</v>
      </c>
      <c r="K26" s="17">
        <v>0</v>
      </c>
      <c r="L26" s="52">
        <v>98</v>
      </c>
      <c r="M26" s="17"/>
      <c r="N26" s="17">
        <v>69</v>
      </c>
      <c r="O26" s="17">
        <v>132</v>
      </c>
      <c r="P26" s="17">
        <v>0</v>
      </c>
      <c r="Q26" s="280">
        <v>201</v>
      </c>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c r="BA26"/>
      <c r="BB26"/>
      <c r="BC26"/>
      <c r="BD26"/>
      <c r="BE26"/>
      <c r="BF26"/>
      <c r="BG26"/>
      <c r="BH26"/>
      <c r="BI26"/>
      <c r="BJ26"/>
      <c r="BK26"/>
      <c r="BL26"/>
      <c r="BM26"/>
      <c r="BN26"/>
      <c r="BO26"/>
      <c r="BP26"/>
      <c r="BQ26"/>
      <c r="BR26"/>
      <c r="BS26"/>
      <c r="BT26"/>
    </row>
    <row r="27" spans="1:72" s="458" customFormat="1" x14ac:dyDescent="0.2">
      <c r="A27" s="16"/>
      <c r="B27" s="17" t="s">
        <v>33</v>
      </c>
      <c r="C27" s="17"/>
      <c r="D27" s="253" t="s">
        <v>22</v>
      </c>
      <c r="E27" s="17">
        <v>29</v>
      </c>
      <c r="F27" s="17">
        <v>0</v>
      </c>
      <c r="G27" s="52">
        <v>29</v>
      </c>
      <c r="H27" s="17"/>
      <c r="I27" s="253" t="s">
        <v>22</v>
      </c>
      <c r="J27" s="253" t="s">
        <v>22</v>
      </c>
      <c r="K27" s="253" t="s">
        <v>22</v>
      </c>
      <c r="L27" s="53" t="s">
        <v>22</v>
      </c>
      <c r="M27" s="17"/>
      <c r="N27" s="17">
        <v>1</v>
      </c>
      <c r="O27" s="17">
        <v>1</v>
      </c>
      <c r="P27" s="17">
        <v>1</v>
      </c>
      <c r="Q27" s="280">
        <v>3</v>
      </c>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c r="BA27"/>
      <c r="BB27"/>
      <c r="BC27"/>
      <c r="BD27"/>
      <c r="BE27"/>
      <c r="BF27"/>
      <c r="BG27"/>
      <c r="BH27"/>
      <c r="BI27"/>
      <c r="BJ27"/>
      <c r="BK27"/>
      <c r="BL27"/>
      <c r="BM27"/>
      <c r="BN27"/>
      <c r="BO27"/>
      <c r="BP27"/>
      <c r="BQ27"/>
      <c r="BR27"/>
      <c r="BS27"/>
      <c r="BT27"/>
    </row>
    <row r="28" spans="1:72" s="458" customFormat="1" x14ac:dyDescent="0.2">
      <c r="A28" s="16"/>
      <c r="B28" s="17" t="s">
        <v>34</v>
      </c>
      <c r="C28" s="17"/>
      <c r="D28" s="17">
        <v>8</v>
      </c>
      <c r="E28" s="17">
        <v>2</v>
      </c>
      <c r="F28" s="17">
        <v>0</v>
      </c>
      <c r="G28" s="52">
        <v>10</v>
      </c>
      <c r="H28" s="17"/>
      <c r="I28" s="17">
        <v>4</v>
      </c>
      <c r="J28" s="17">
        <v>1</v>
      </c>
      <c r="K28" s="17">
        <v>0</v>
      </c>
      <c r="L28" s="52">
        <v>5</v>
      </c>
      <c r="M28" s="17"/>
      <c r="N28" s="17">
        <v>4</v>
      </c>
      <c r="O28" s="17">
        <v>5</v>
      </c>
      <c r="P28" s="17">
        <v>0</v>
      </c>
      <c r="Q28" s="280">
        <v>9</v>
      </c>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c r="BA28"/>
      <c r="BB28"/>
      <c r="BC28"/>
      <c r="BD28"/>
      <c r="BE28"/>
      <c r="BF28"/>
      <c r="BG28"/>
      <c r="BH28"/>
      <c r="BI28"/>
      <c r="BJ28"/>
      <c r="BK28"/>
      <c r="BL28"/>
      <c r="BM28"/>
      <c r="BN28"/>
      <c r="BO28"/>
      <c r="BP28"/>
      <c r="BQ28"/>
      <c r="BR28"/>
      <c r="BS28"/>
      <c r="BT28"/>
    </row>
    <row r="29" spans="1:72" s="458" customFormat="1" x14ac:dyDescent="0.2">
      <c r="A29" s="16"/>
      <c r="B29" s="17" t="s">
        <v>35</v>
      </c>
      <c r="C29" s="17"/>
      <c r="D29" s="17">
        <v>2</v>
      </c>
      <c r="E29" s="17">
        <v>7</v>
      </c>
      <c r="F29" s="17">
        <v>0</v>
      </c>
      <c r="G29" s="52">
        <v>9</v>
      </c>
      <c r="H29" s="17"/>
      <c r="I29" s="17">
        <v>1</v>
      </c>
      <c r="J29" s="17">
        <v>5</v>
      </c>
      <c r="K29" s="17">
        <v>0</v>
      </c>
      <c r="L29" s="52">
        <v>6</v>
      </c>
      <c r="M29" s="17"/>
      <c r="N29" s="17">
        <v>21</v>
      </c>
      <c r="O29" s="17">
        <v>34</v>
      </c>
      <c r="P29" s="17">
        <v>0</v>
      </c>
      <c r="Q29" s="280">
        <v>55</v>
      </c>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c r="BA29"/>
      <c r="BB29"/>
      <c r="BC29"/>
      <c r="BD29"/>
      <c r="BE29"/>
      <c r="BF29"/>
      <c r="BG29"/>
      <c r="BH29"/>
      <c r="BI29"/>
      <c r="BJ29"/>
      <c r="BK29"/>
      <c r="BL29"/>
      <c r="BM29"/>
      <c r="BN29"/>
      <c r="BO29"/>
      <c r="BP29"/>
      <c r="BQ29"/>
      <c r="BR29"/>
      <c r="BS29"/>
      <c r="BT29"/>
    </row>
    <row r="30" spans="1:72" s="458" customFormat="1" x14ac:dyDescent="0.2">
      <c r="A30" s="16"/>
      <c r="B30" s="17" t="s">
        <v>36</v>
      </c>
      <c r="C30" s="17"/>
      <c r="D30" s="17">
        <v>37</v>
      </c>
      <c r="E30" s="17">
        <v>15</v>
      </c>
      <c r="F30" s="17">
        <v>0</v>
      </c>
      <c r="G30" s="52">
        <v>52</v>
      </c>
      <c r="H30" s="17"/>
      <c r="I30" s="17">
        <v>25</v>
      </c>
      <c r="J30" s="17">
        <v>10</v>
      </c>
      <c r="K30" s="17">
        <v>0</v>
      </c>
      <c r="L30" s="52">
        <v>35</v>
      </c>
      <c r="M30" s="17"/>
      <c r="N30" s="17">
        <v>53</v>
      </c>
      <c r="O30" s="17">
        <v>126</v>
      </c>
      <c r="P30" s="17">
        <v>0</v>
      </c>
      <c r="Q30" s="280">
        <v>179</v>
      </c>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c r="BA30"/>
      <c r="BB30"/>
      <c r="BC30"/>
      <c r="BD30"/>
      <c r="BE30"/>
      <c r="BF30"/>
      <c r="BG30"/>
      <c r="BH30"/>
      <c r="BI30"/>
      <c r="BJ30"/>
      <c r="BK30"/>
      <c r="BL30"/>
      <c r="BM30"/>
      <c r="BN30"/>
      <c r="BO30"/>
      <c r="BP30"/>
      <c r="BQ30"/>
      <c r="BR30"/>
      <c r="BS30"/>
      <c r="BT30"/>
    </row>
    <row r="31" spans="1:72" s="458" customFormat="1" x14ac:dyDescent="0.2">
      <c r="A31" s="16"/>
      <c r="B31" s="17" t="s">
        <v>37</v>
      </c>
      <c r="C31" s="17"/>
      <c r="D31" s="17">
        <v>35</v>
      </c>
      <c r="E31" s="17">
        <v>29</v>
      </c>
      <c r="F31" s="17">
        <v>0</v>
      </c>
      <c r="G31" s="52">
        <v>64</v>
      </c>
      <c r="H31" s="17"/>
      <c r="I31" s="17">
        <v>31</v>
      </c>
      <c r="J31" s="17">
        <v>25</v>
      </c>
      <c r="K31" s="17">
        <v>0</v>
      </c>
      <c r="L31" s="52">
        <v>56</v>
      </c>
      <c r="M31" s="17"/>
      <c r="N31" s="17">
        <v>5</v>
      </c>
      <c r="O31" s="17">
        <v>9</v>
      </c>
      <c r="P31" s="17">
        <v>0</v>
      </c>
      <c r="Q31" s="280">
        <v>14</v>
      </c>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c r="BA31"/>
      <c r="BB31"/>
      <c r="BC31"/>
      <c r="BD31"/>
      <c r="BE31"/>
      <c r="BF31"/>
      <c r="BG31"/>
      <c r="BH31"/>
      <c r="BI31"/>
      <c r="BJ31"/>
      <c r="BK31"/>
      <c r="BL31"/>
      <c r="BM31"/>
      <c r="BN31"/>
      <c r="BO31"/>
      <c r="BP31"/>
      <c r="BQ31"/>
      <c r="BR31"/>
      <c r="BS31"/>
      <c r="BT31"/>
    </row>
    <row r="32" spans="1:72" s="458" customFormat="1" x14ac:dyDescent="0.2">
      <c r="A32" s="16"/>
      <c r="B32" s="17" t="s">
        <v>38</v>
      </c>
      <c r="C32" s="17"/>
      <c r="D32" s="17">
        <v>23</v>
      </c>
      <c r="E32" s="17">
        <v>22</v>
      </c>
      <c r="F32" s="17">
        <v>0</v>
      </c>
      <c r="G32" s="52">
        <v>45</v>
      </c>
      <c r="H32" s="17"/>
      <c r="I32" s="17">
        <v>21</v>
      </c>
      <c r="J32" s="17">
        <v>21</v>
      </c>
      <c r="K32" s="17">
        <v>0</v>
      </c>
      <c r="L32" s="52">
        <v>42</v>
      </c>
      <c r="M32" s="17"/>
      <c r="N32" s="17">
        <v>52</v>
      </c>
      <c r="O32" s="17">
        <v>104</v>
      </c>
      <c r="P32" s="17">
        <v>0</v>
      </c>
      <c r="Q32" s="280">
        <v>156</v>
      </c>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c r="BA32"/>
      <c r="BB32"/>
      <c r="BC32"/>
      <c r="BD32"/>
      <c r="BE32"/>
      <c r="BF32"/>
      <c r="BG32"/>
      <c r="BH32"/>
      <c r="BI32"/>
      <c r="BJ32"/>
      <c r="BK32"/>
      <c r="BL32"/>
      <c r="BM32"/>
      <c r="BN32"/>
      <c r="BO32"/>
      <c r="BP32"/>
      <c r="BQ32"/>
      <c r="BR32"/>
      <c r="BS32"/>
      <c r="BT32"/>
    </row>
    <row r="33" spans="1:72" s="458" customFormat="1" x14ac:dyDescent="0.2">
      <c r="A33" s="16"/>
      <c r="B33" s="17" t="s">
        <v>39</v>
      </c>
      <c r="C33" s="17"/>
      <c r="D33" s="17">
        <v>0</v>
      </c>
      <c r="E33" s="17">
        <v>2</v>
      </c>
      <c r="F33" s="17">
        <v>0</v>
      </c>
      <c r="G33" s="52">
        <v>2</v>
      </c>
      <c r="H33" s="17"/>
      <c r="I33" s="253" t="s">
        <v>22</v>
      </c>
      <c r="J33" s="253" t="s">
        <v>22</v>
      </c>
      <c r="K33" s="253" t="s">
        <v>22</v>
      </c>
      <c r="L33" s="53" t="s">
        <v>22</v>
      </c>
      <c r="M33" s="17"/>
      <c r="N33" s="17">
        <v>1</v>
      </c>
      <c r="O33" s="17">
        <v>81</v>
      </c>
      <c r="P33" s="17">
        <v>0</v>
      </c>
      <c r="Q33" s="280">
        <v>82</v>
      </c>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c r="BA33"/>
      <c r="BB33"/>
      <c r="BC33"/>
      <c r="BD33"/>
      <c r="BE33"/>
      <c r="BF33"/>
      <c r="BG33"/>
      <c r="BH33"/>
      <c r="BI33"/>
      <c r="BJ33"/>
      <c r="BK33"/>
      <c r="BL33"/>
      <c r="BM33"/>
      <c r="BN33"/>
      <c r="BO33"/>
      <c r="BP33"/>
      <c r="BQ33"/>
      <c r="BR33"/>
      <c r="BS33"/>
      <c r="BT33"/>
    </row>
    <row r="34" spans="1:72" s="458" customFormat="1" x14ac:dyDescent="0.2">
      <c r="A34" s="16"/>
      <c r="B34" s="17" t="s">
        <v>40</v>
      </c>
      <c r="C34" s="17"/>
      <c r="D34" s="17">
        <v>0</v>
      </c>
      <c r="E34" s="17">
        <v>4</v>
      </c>
      <c r="F34" s="17">
        <v>0</v>
      </c>
      <c r="G34" s="52">
        <v>4</v>
      </c>
      <c r="H34" s="17"/>
      <c r="I34" s="17">
        <v>0</v>
      </c>
      <c r="J34" s="17">
        <v>4</v>
      </c>
      <c r="K34" s="17">
        <v>0</v>
      </c>
      <c r="L34" s="52">
        <v>4</v>
      </c>
      <c r="M34" s="17"/>
      <c r="N34" s="17">
        <v>5</v>
      </c>
      <c r="O34" s="17">
        <v>28</v>
      </c>
      <c r="P34" s="17">
        <v>0</v>
      </c>
      <c r="Q34" s="280">
        <v>33</v>
      </c>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c r="BA34"/>
      <c r="BB34"/>
      <c r="BC34"/>
      <c r="BD34"/>
      <c r="BE34"/>
      <c r="BF34"/>
      <c r="BG34"/>
      <c r="BH34"/>
      <c r="BI34"/>
      <c r="BJ34"/>
      <c r="BK34"/>
      <c r="BL34"/>
      <c r="BM34"/>
      <c r="BN34"/>
      <c r="BO34"/>
      <c r="BP34"/>
      <c r="BQ34"/>
      <c r="BR34"/>
      <c r="BS34"/>
      <c r="BT34"/>
    </row>
    <row r="35" spans="1:72" s="458" customFormat="1" x14ac:dyDescent="0.2">
      <c r="A35" s="16"/>
      <c r="B35" s="17" t="s">
        <v>41</v>
      </c>
      <c r="C35" s="17"/>
      <c r="D35" s="17">
        <v>6</v>
      </c>
      <c r="E35" s="17">
        <v>7</v>
      </c>
      <c r="F35" s="17">
        <v>0</v>
      </c>
      <c r="G35" s="52">
        <v>13</v>
      </c>
      <c r="H35" s="17"/>
      <c r="I35" s="17">
        <v>3</v>
      </c>
      <c r="J35" s="17">
        <v>7</v>
      </c>
      <c r="K35" s="17">
        <v>0</v>
      </c>
      <c r="L35" s="52">
        <v>10</v>
      </c>
      <c r="M35" s="17"/>
      <c r="N35" s="17">
        <v>12</v>
      </c>
      <c r="O35" s="17">
        <v>11</v>
      </c>
      <c r="P35" s="17">
        <v>0</v>
      </c>
      <c r="Q35" s="280">
        <v>23</v>
      </c>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c r="BA35"/>
      <c r="BB35"/>
      <c r="BC35"/>
      <c r="BD35"/>
      <c r="BE35"/>
      <c r="BF35"/>
      <c r="BG35"/>
      <c r="BH35"/>
      <c r="BI35"/>
      <c r="BJ35"/>
      <c r="BK35"/>
      <c r="BL35"/>
      <c r="BM35"/>
      <c r="BN35"/>
      <c r="BO35"/>
      <c r="BP35"/>
      <c r="BQ35"/>
      <c r="BR35"/>
      <c r="BS35"/>
      <c r="BT35"/>
    </row>
    <row r="36" spans="1:72" s="458" customFormat="1" x14ac:dyDescent="0.2">
      <c r="A36" s="16"/>
      <c r="B36" s="17" t="s">
        <v>42</v>
      </c>
      <c r="C36" s="17"/>
      <c r="D36" s="17">
        <v>2</v>
      </c>
      <c r="E36" s="17">
        <v>24</v>
      </c>
      <c r="F36" s="17">
        <v>0</v>
      </c>
      <c r="G36" s="52">
        <v>26</v>
      </c>
      <c r="H36" s="17"/>
      <c r="I36" s="17">
        <v>2</v>
      </c>
      <c r="J36" s="17">
        <v>21</v>
      </c>
      <c r="K36" s="17">
        <v>0</v>
      </c>
      <c r="L36" s="52">
        <v>23</v>
      </c>
      <c r="M36" s="17"/>
      <c r="N36" s="17">
        <v>11</v>
      </c>
      <c r="O36" s="17">
        <v>53</v>
      </c>
      <c r="P36" s="17">
        <v>0</v>
      </c>
      <c r="Q36" s="280">
        <v>64</v>
      </c>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c r="BA36"/>
      <c r="BB36"/>
      <c r="BC36"/>
      <c r="BD36"/>
      <c r="BE36"/>
      <c r="BF36"/>
      <c r="BG36"/>
      <c r="BH36"/>
      <c r="BI36"/>
      <c r="BJ36"/>
      <c r="BK36"/>
      <c r="BL36"/>
      <c r="BM36"/>
      <c r="BN36"/>
      <c r="BO36"/>
      <c r="BP36"/>
      <c r="BQ36"/>
      <c r="BR36"/>
      <c r="BS36"/>
      <c r="BT36"/>
    </row>
    <row r="37" spans="1:72" s="458" customFormat="1" x14ac:dyDescent="0.2">
      <c r="A37" s="16"/>
      <c r="B37" s="17" t="s">
        <v>43</v>
      </c>
      <c r="C37" s="17"/>
      <c r="D37" s="17">
        <v>6</v>
      </c>
      <c r="E37" s="17">
        <v>4</v>
      </c>
      <c r="F37" s="17">
        <v>0</v>
      </c>
      <c r="G37" s="52">
        <v>10</v>
      </c>
      <c r="H37" s="17"/>
      <c r="I37" s="253" t="s">
        <v>22</v>
      </c>
      <c r="J37" s="253" t="s">
        <v>22</v>
      </c>
      <c r="K37" s="253" t="s">
        <v>22</v>
      </c>
      <c r="L37" s="53" t="s">
        <v>22</v>
      </c>
      <c r="M37" s="17"/>
      <c r="N37" s="17">
        <v>163</v>
      </c>
      <c r="O37" s="17">
        <v>135</v>
      </c>
      <c r="P37" s="17">
        <v>0</v>
      </c>
      <c r="Q37" s="280">
        <v>298</v>
      </c>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c r="BA37"/>
      <c r="BB37"/>
      <c r="BC37"/>
      <c r="BD37"/>
      <c r="BE37"/>
      <c r="BF37"/>
      <c r="BG37"/>
      <c r="BH37"/>
      <c r="BI37"/>
      <c r="BJ37"/>
      <c r="BK37"/>
      <c r="BL37"/>
      <c r="BM37"/>
      <c r="BN37"/>
      <c r="BO37"/>
      <c r="BP37"/>
      <c r="BQ37"/>
      <c r="BR37"/>
      <c r="BS37"/>
      <c r="BT37"/>
    </row>
    <row r="38" spans="1:72" s="458" customFormat="1" x14ac:dyDescent="0.2">
      <c r="A38" s="16"/>
      <c r="B38" s="17" t="s">
        <v>44</v>
      </c>
      <c r="C38" s="17"/>
      <c r="D38" s="17">
        <v>4</v>
      </c>
      <c r="E38" s="17">
        <v>6</v>
      </c>
      <c r="F38" s="17">
        <v>0</v>
      </c>
      <c r="G38" s="52">
        <v>10</v>
      </c>
      <c r="H38" s="17"/>
      <c r="I38" s="17">
        <v>3</v>
      </c>
      <c r="J38" s="17">
        <v>3</v>
      </c>
      <c r="K38" s="17">
        <v>0</v>
      </c>
      <c r="L38" s="52">
        <v>6</v>
      </c>
      <c r="M38" s="17"/>
      <c r="N38" s="17">
        <v>0</v>
      </c>
      <c r="O38" s="17">
        <v>39</v>
      </c>
      <c r="P38" s="17">
        <v>0</v>
      </c>
      <c r="Q38" s="280">
        <v>39</v>
      </c>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c r="BA38"/>
      <c r="BB38"/>
      <c r="BC38"/>
      <c r="BD38"/>
      <c r="BE38"/>
      <c r="BF38"/>
      <c r="BG38"/>
      <c r="BH38"/>
      <c r="BI38"/>
      <c r="BJ38"/>
      <c r="BK38"/>
      <c r="BL38"/>
      <c r="BM38"/>
      <c r="BN38"/>
      <c r="BO38"/>
      <c r="BP38"/>
      <c r="BQ38"/>
      <c r="BR38"/>
      <c r="BS38"/>
      <c r="BT38"/>
    </row>
    <row r="39" spans="1:72" s="458" customFormat="1" x14ac:dyDescent="0.2">
      <c r="A39" s="16"/>
      <c r="B39" s="17" t="s">
        <v>90</v>
      </c>
      <c r="C39" s="17"/>
      <c r="D39" s="253" t="s">
        <v>22</v>
      </c>
      <c r="E39" s="253" t="s">
        <v>22</v>
      </c>
      <c r="F39" s="253" t="s">
        <v>22</v>
      </c>
      <c r="G39" s="253" t="s">
        <v>22</v>
      </c>
      <c r="H39" s="17"/>
      <c r="I39" s="253" t="s">
        <v>22</v>
      </c>
      <c r="J39" s="253" t="s">
        <v>22</v>
      </c>
      <c r="K39" s="253" t="s">
        <v>22</v>
      </c>
      <c r="L39" s="253" t="s">
        <v>22</v>
      </c>
      <c r="M39" s="17"/>
      <c r="N39" s="253" t="s">
        <v>22</v>
      </c>
      <c r="O39" s="253" t="s">
        <v>22</v>
      </c>
      <c r="P39" s="253" t="s">
        <v>22</v>
      </c>
      <c r="Q39" s="492" t="s">
        <v>22</v>
      </c>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c r="BA39"/>
      <c r="BB39"/>
      <c r="BC39"/>
      <c r="BD39"/>
      <c r="BE39"/>
      <c r="BF39"/>
      <c r="BG39"/>
      <c r="BH39"/>
      <c r="BI39"/>
      <c r="BJ39"/>
      <c r="BK39"/>
      <c r="BL39"/>
      <c r="BM39"/>
      <c r="BN39"/>
      <c r="BO39"/>
      <c r="BP39"/>
      <c r="BQ39"/>
      <c r="BR39"/>
      <c r="BS39"/>
      <c r="BT39"/>
    </row>
    <row r="40" spans="1:72" s="458" customFormat="1" x14ac:dyDescent="0.2">
      <c r="A40" s="16"/>
      <c r="B40" s="17" t="s">
        <v>46</v>
      </c>
      <c r="C40" s="17"/>
      <c r="D40" s="17">
        <v>14</v>
      </c>
      <c r="E40" s="17">
        <v>6</v>
      </c>
      <c r="F40" s="17">
        <v>0</v>
      </c>
      <c r="G40" s="52">
        <v>20</v>
      </c>
      <c r="H40" s="17"/>
      <c r="I40" s="253" t="s">
        <v>22</v>
      </c>
      <c r="J40" s="253" t="s">
        <v>22</v>
      </c>
      <c r="K40" s="253" t="s">
        <v>22</v>
      </c>
      <c r="L40" s="253" t="s">
        <v>22</v>
      </c>
      <c r="M40" s="17"/>
      <c r="N40" s="17">
        <v>108</v>
      </c>
      <c r="O40" s="17">
        <v>48</v>
      </c>
      <c r="P40" s="17">
        <v>0</v>
      </c>
      <c r="Q40" s="280">
        <v>156</v>
      </c>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c r="BA40"/>
      <c r="BB40"/>
      <c r="BC40"/>
      <c r="BD40"/>
      <c r="BE40"/>
      <c r="BF40"/>
      <c r="BG40"/>
      <c r="BH40"/>
      <c r="BI40"/>
      <c r="BJ40"/>
      <c r="BK40"/>
      <c r="BL40"/>
      <c r="BM40"/>
      <c r="BN40"/>
      <c r="BO40"/>
      <c r="BP40"/>
      <c r="BQ40"/>
      <c r="BR40"/>
      <c r="BS40"/>
      <c r="BT40"/>
    </row>
    <row r="41" spans="1:72" s="458" customFormat="1" x14ac:dyDescent="0.2">
      <c r="A41" s="16"/>
      <c r="B41" s="17" t="s">
        <v>47</v>
      </c>
      <c r="C41" s="17"/>
      <c r="D41" s="17">
        <v>14</v>
      </c>
      <c r="E41" s="17">
        <v>10</v>
      </c>
      <c r="F41" s="17">
        <v>0</v>
      </c>
      <c r="G41" s="52">
        <v>24</v>
      </c>
      <c r="H41" s="17"/>
      <c r="I41" s="17">
        <v>10</v>
      </c>
      <c r="J41" s="17">
        <v>8</v>
      </c>
      <c r="K41" s="17">
        <v>0</v>
      </c>
      <c r="L41" s="52">
        <v>18</v>
      </c>
      <c r="M41" s="17"/>
      <c r="N41" s="17">
        <v>120</v>
      </c>
      <c r="O41" s="17">
        <v>173</v>
      </c>
      <c r="P41" s="17">
        <v>0</v>
      </c>
      <c r="Q41" s="280">
        <v>293</v>
      </c>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c r="BA41"/>
      <c r="BB41"/>
      <c r="BC41"/>
      <c r="BD41"/>
      <c r="BE41"/>
      <c r="BF41"/>
      <c r="BG41"/>
      <c r="BH41"/>
      <c r="BI41"/>
      <c r="BJ41"/>
      <c r="BK41"/>
      <c r="BL41"/>
      <c r="BM41"/>
      <c r="BN41"/>
      <c r="BO41"/>
      <c r="BP41"/>
      <c r="BQ41"/>
      <c r="BR41"/>
      <c r="BS41"/>
      <c r="BT41"/>
    </row>
    <row r="42" spans="1:72" s="458" customFormat="1" x14ac:dyDescent="0.2">
      <c r="A42" s="16"/>
      <c r="B42" s="17" t="s">
        <v>48</v>
      </c>
      <c r="C42" s="17"/>
      <c r="D42" s="17">
        <v>7</v>
      </c>
      <c r="E42" s="17">
        <v>14</v>
      </c>
      <c r="F42" s="17">
        <v>1</v>
      </c>
      <c r="G42" s="52">
        <v>22</v>
      </c>
      <c r="H42" s="17"/>
      <c r="I42" s="17">
        <v>2</v>
      </c>
      <c r="J42" s="17">
        <v>8</v>
      </c>
      <c r="K42" s="17">
        <v>1</v>
      </c>
      <c r="L42" s="52">
        <v>11</v>
      </c>
      <c r="M42" s="17"/>
      <c r="N42" s="17">
        <v>8</v>
      </c>
      <c r="O42" s="17">
        <v>12</v>
      </c>
      <c r="P42" s="17">
        <v>1</v>
      </c>
      <c r="Q42" s="280">
        <v>21</v>
      </c>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c r="BA42"/>
      <c r="BB42"/>
      <c r="BC42"/>
      <c r="BD42"/>
      <c r="BE42"/>
      <c r="BF42"/>
      <c r="BG42"/>
      <c r="BH42"/>
      <c r="BI42"/>
      <c r="BJ42"/>
      <c r="BK42"/>
      <c r="BL42"/>
      <c r="BM42"/>
      <c r="BN42"/>
      <c r="BO42"/>
      <c r="BP42"/>
      <c r="BQ42"/>
      <c r="BR42"/>
      <c r="BS42"/>
      <c r="BT42"/>
    </row>
    <row r="43" spans="1:72" s="458" customFormat="1" x14ac:dyDescent="0.2">
      <c r="A43" s="16"/>
      <c r="B43" s="17" t="s">
        <v>49</v>
      </c>
      <c r="C43" s="17"/>
      <c r="D43" s="253">
        <v>5</v>
      </c>
      <c r="E43" s="253">
        <v>9</v>
      </c>
      <c r="F43" s="253">
        <v>0</v>
      </c>
      <c r="G43" s="253">
        <v>14</v>
      </c>
      <c r="H43" s="17"/>
      <c r="I43" s="253">
        <v>5</v>
      </c>
      <c r="J43" s="253">
        <v>9</v>
      </c>
      <c r="K43" s="253">
        <v>0</v>
      </c>
      <c r="L43" s="253">
        <v>14</v>
      </c>
      <c r="M43" s="17"/>
      <c r="N43" s="253">
        <v>28</v>
      </c>
      <c r="O43" s="253">
        <v>216</v>
      </c>
      <c r="P43" s="253">
        <v>0</v>
      </c>
      <c r="Q43" s="492">
        <v>244</v>
      </c>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c r="BA43"/>
      <c r="BB43"/>
      <c r="BC43"/>
      <c r="BD43"/>
      <c r="BE43"/>
      <c r="BF43"/>
      <c r="BG43"/>
      <c r="BH43"/>
      <c r="BI43"/>
      <c r="BJ43"/>
      <c r="BK43"/>
      <c r="BL43"/>
      <c r="BM43"/>
      <c r="BN43"/>
      <c r="BO43"/>
      <c r="BP43"/>
      <c r="BQ43"/>
      <c r="BR43"/>
      <c r="BS43"/>
      <c r="BT43"/>
    </row>
    <row r="44" spans="1:72" s="458" customFormat="1" x14ac:dyDescent="0.2">
      <c r="A44" s="16"/>
      <c r="B44" s="17" t="s">
        <v>50</v>
      </c>
      <c r="C44" s="17"/>
      <c r="D44" s="17">
        <v>16</v>
      </c>
      <c r="E44" s="17">
        <v>20</v>
      </c>
      <c r="F44" s="17">
        <v>0</v>
      </c>
      <c r="G44" s="52">
        <v>36</v>
      </c>
      <c r="H44" s="17"/>
      <c r="I44" s="17">
        <v>7</v>
      </c>
      <c r="J44" s="17">
        <v>12</v>
      </c>
      <c r="K44" s="17">
        <v>0</v>
      </c>
      <c r="L44" s="52">
        <v>19</v>
      </c>
      <c r="M44" s="17"/>
      <c r="N44" s="17">
        <v>9</v>
      </c>
      <c r="O44" s="17">
        <v>12</v>
      </c>
      <c r="P44" s="17">
        <v>0</v>
      </c>
      <c r="Q44" s="280">
        <v>21</v>
      </c>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c r="BA44"/>
      <c r="BB44"/>
      <c r="BC44"/>
      <c r="BD44"/>
      <c r="BE44"/>
      <c r="BF44"/>
      <c r="BG44"/>
      <c r="BH44"/>
      <c r="BI44"/>
      <c r="BJ44"/>
      <c r="BK44"/>
      <c r="BL44"/>
      <c r="BM44"/>
      <c r="BN44"/>
      <c r="BO44"/>
      <c r="BP44"/>
      <c r="BQ44"/>
      <c r="BR44"/>
      <c r="BS44"/>
      <c r="BT44"/>
    </row>
    <row r="45" spans="1:72" s="458" customFormat="1" x14ac:dyDescent="0.2">
      <c r="A45" s="16"/>
      <c r="B45" s="17" t="s">
        <v>51</v>
      </c>
      <c r="C45" s="17"/>
      <c r="D45" s="17">
        <v>24</v>
      </c>
      <c r="E45" s="17">
        <v>12</v>
      </c>
      <c r="F45" s="17">
        <v>0</v>
      </c>
      <c r="G45" s="52">
        <v>36</v>
      </c>
      <c r="H45" s="17"/>
      <c r="I45" s="17">
        <v>18</v>
      </c>
      <c r="J45" s="17">
        <v>8</v>
      </c>
      <c r="K45" s="17">
        <v>0</v>
      </c>
      <c r="L45" s="52">
        <v>26</v>
      </c>
      <c r="M45" s="17"/>
      <c r="N45" s="17">
        <v>41</v>
      </c>
      <c r="O45" s="17">
        <v>48</v>
      </c>
      <c r="P45" s="17">
        <v>0</v>
      </c>
      <c r="Q45" s="280">
        <v>89</v>
      </c>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c r="BA45"/>
      <c r="BB45"/>
      <c r="BC45"/>
      <c r="BD45"/>
      <c r="BE45"/>
      <c r="BF45"/>
      <c r="BG45"/>
      <c r="BH45"/>
      <c r="BI45"/>
      <c r="BJ45"/>
      <c r="BK45"/>
      <c r="BL45"/>
      <c r="BM45"/>
      <c r="BN45"/>
      <c r="BO45"/>
      <c r="BP45"/>
      <c r="BQ45"/>
      <c r="BR45"/>
      <c r="BS45"/>
      <c r="BT45"/>
    </row>
    <row r="46" spans="1:72" s="458" customFormat="1" x14ac:dyDescent="0.2">
      <c r="A46" s="16"/>
      <c r="B46" s="17" t="s">
        <v>76</v>
      </c>
      <c r="C46" s="17"/>
      <c r="D46" s="253" t="s">
        <v>22</v>
      </c>
      <c r="E46" s="253" t="s">
        <v>22</v>
      </c>
      <c r="F46" s="253">
        <v>46</v>
      </c>
      <c r="G46" s="53">
        <v>46</v>
      </c>
      <c r="H46" s="253"/>
      <c r="I46" s="253" t="s">
        <v>22</v>
      </c>
      <c r="J46" s="253" t="s">
        <v>22</v>
      </c>
      <c r="K46" s="253">
        <v>43</v>
      </c>
      <c r="L46" s="53">
        <v>43</v>
      </c>
      <c r="M46" s="253"/>
      <c r="N46" s="253">
        <v>140</v>
      </c>
      <c r="O46" s="17">
        <v>127</v>
      </c>
      <c r="P46" s="17">
        <v>15</v>
      </c>
      <c r="Q46" s="280">
        <v>282</v>
      </c>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c r="BA46"/>
      <c r="BB46"/>
      <c r="BC46"/>
      <c r="BD46"/>
      <c r="BE46"/>
      <c r="BF46"/>
      <c r="BG46"/>
      <c r="BH46"/>
      <c r="BI46"/>
      <c r="BJ46"/>
      <c r="BK46"/>
      <c r="BL46"/>
      <c r="BM46"/>
      <c r="BN46"/>
      <c r="BO46"/>
      <c r="BP46"/>
      <c r="BQ46"/>
      <c r="BR46"/>
      <c r="BS46"/>
      <c r="BT46"/>
    </row>
    <row r="47" spans="1:72" s="458" customFormat="1" x14ac:dyDescent="0.2">
      <c r="A47" s="16"/>
      <c r="B47" s="17" t="s">
        <v>53</v>
      </c>
      <c r="C47" s="17"/>
      <c r="D47" s="17">
        <v>26</v>
      </c>
      <c r="E47" s="17">
        <v>60</v>
      </c>
      <c r="F47" s="17">
        <v>2</v>
      </c>
      <c r="G47" s="52">
        <v>88</v>
      </c>
      <c r="H47" s="17"/>
      <c r="I47" s="17">
        <v>6</v>
      </c>
      <c r="J47" s="17">
        <v>44</v>
      </c>
      <c r="K47" s="17">
        <v>2</v>
      </c>
      <c r="L47" s="52">
        <v>52</v>
      </c>
      <c r="M47" s="17"/>
      <c r="N47" s="17">
        <v>31</v>
      </c>
      <c r="O47" s="17">
        <v>105</v>
      </c>
      <c r="P47" s="17">
        <v>0</v>
      </c>
      <c r="Q47" s="280">
        <v>136</v>
      </c>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c r="BA47"/>
      <c r="BB47"/>
      <c r="BC47"/>
      <c r="BD47"/>
      <c r="BE47"/>
      <c r="BF47"/>
      <c r="BG47"/>
      <c r="BH47"/>
      <c r="BI47"/>
      <c r="BJ47"/>
      <c r="BK47"/>
      <c r="BL47"/>
      <c r="BM47"/>
      <c r="BN47"/>
      <c r="BO47"/>
      <c r="BP47"/>
      <c r="BQ47"/>
      <c r="BR47"/>
      <c r="BS47"/>
      <c r="BT47"/>
    </row>
    <row r="48" spans="1:72" s="458" customFormat="1" ht="15" x14ac:dyDescent="0.2">
      <c r="A48" s="16"/>
      <c r="B48" s="17" t="s">
        <v>313</v>
      </c>
      <c r="C48" s="17"/>
      <c r="D48" s="253" t="s">
        <v>22</v>
      </c>
      <c r="E48" s="253" t="s">
        <v>22</v>
      </c>
      <c r="F48" s="253" t="s">
        <v>22</v>
      </c>
      <c r="G48" s="253" t="s">
        <v>22</v>
      </c>
      <c r="H48" s="17"/>
      <c r="I48" s="253" t="s">
        <v>22</v>
      </c>
      <c r="J48" s="253" t="s">
        <v>22</v>
      </c>
      <c r="K48" s="253" t="s">
        <v>22</v>
      </c>
      <c r="L48" s="253" t="s">
        <v>22</v>
      </c>
      <c r="M48" s="17"/>
      <c r="N48" s="253" t="s">
        <v>22</v>
      </c>
      <c r="O48" s="253" t="s">
        <v>22</v>
      </c>
      <c r="P48" s="253" t="s">
        <v>22</v>
      </c>
      <c r="Q48" s="492" t="s">
        <v>22</v>
      </c>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c r="BA48"/>
      <c r="BB48"/>
      <c r="BC48"/>
      <c r="BD48"/>
      <c r="BE48"/>
      <c r="BF48"/>
      <c r="BG48"/>
      <c r="BH48"/>
      <c r="BI48"/>
      <c r="BJ48"/>
      <c r="BK48"/>
      <c r="BL48"/>
      <c r="BM48"/>
      <c r="BN48"/>
      <c r="BO48"/>
      <c r="BP48"/>
      <c r="BQ48"/>
      <c r="BR48"/>
      <c r="BS48"/>
      <c r="BT48"/>
    </row>
    <row r="49" spans="1:72" s="458" customFormat="1" x14ac:dyDescent="0.2">
      <c r="A49" s="54"/>
      <c r="B49" s="55"/>
      <c r="C49" s="55"/>
      <c r="D49" s="55"/>
      <c r="E49" s="55"/>
      <c r="F49" s="55"/>
      <c r="G49" s="151"/>
      <c r="H49" s="55"/>
      <c r="I49" s="55"/>
      <c r="J49" s="55"/>
      <c r="K49" s="55"/>
      <c r="L49" s="151"/>
      <c r="M49" s="55"/>
      <c r="N49" s="55"/>
      <c r="O49" s="55"/>
      <c r="P49" s="55"/>
      <c r="Q49" s="493"/>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c r="BA49"/>
      <c r="BB49"/>
      <c r="BC49"/>
      <c r="BD49"/>
      <c r="BE49"/>
      <c r="BF49"/>
      <c r="BG49"/>
      <c r="BH49"/>
      <c r="BI49"/>
      <c r="BJ49"/>
      <c r="BK49"/>
      <c r="BL49"/>
      <c r="BM49"/>
      <c r="BN49"/>
      <c r="BO49"/>
      <c r="BP49"/>
      <c r="BQ49"/>
      <c r="BR49"/>
      <c r="BS49"/>
      <c r="BT49"/>
    </row>
    <row r="50" spans="1:72" s="458" customFormat="1" x14ac:dyDescent="0.2">
      <c r="A50" s="16"/>
      <c r="B50" s="17"/>
      <c r="C50" s="17"/>
      <c r="D50" s="17"/>
      <c r="E50" s="17"/>
      <c r="F50" s="17"/>
      <c r="G50" s="52"/>
      <c r="H50" s="17"/>
      <c r="I50" s="17"/>
      <c r="J50" s="17"/>
      <c r="K50" s="17"/>
      <c r="L50" s="52"/>
      <c r="M50" s="17"/>
      <c r="N50" s="17"/>
      <c r="O50" s="17"/>
      <c r="P50" s="17"/>
      <c r="Q50" s="28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c r="BA50"/>
      <c r="BB50"/>
      <c r="BC50"/>
      <c r="BD50"/>
      <c r="BE50"/>
      <c r="BF50"/>
      <c r="BG50"/>
      <c r="BH50"/>
      <c r="BI50"/>
      <c r="BJ50"/>
      <c r="BK50"/>
      <c r="BL50"/>
      <c r="BM50"/>
      <c r="BN50"/>
      <c r="BO50"/>
      <c r="BP50"/>
      <c r="BQ50"/>
      <c r="BR50"/>
      <c r="BS50"/>
      <c r="BT50"/>
    </row>
    <row r="51" spans="1:72" s="494" customFormat="1" x14ac:dyDescent="0.2">
      <c r="A51" s="51" t="s">
        <v>55</v>
      </c>
      <c r="B51" s="52"/>
      <c r="C51" s="52"/>
      <c r="D51" s="53" t="s">
        <v>22</v>
      </c>
      <c r="E51" s="53" t="s">
        <v>22</v>
      </c>
      <c r="F51" s="53" t="s">
        <v>22</v>
      </c>
      <c r="G51" s="53" t="s">
        <v>22</v>
      </c>
      <c r="H51" s="52"/>
      <c r="I51" s="53" t="s">
        <v>22</v>
      </c>
      <c r="J51" s="53" t="s">
        <v>22</v>
      </c>
      <c r="K51" s="53" t="s">
        <v>22</v>
      </c>
      <c r="L51" s="53" t="s">
        <v>22</v>
      </c>
      <c r="M51" s="52"/>
      <c r="N51" s="52">
        <v>0</v>
      </c>
      <c r="O51" s="52">
        <v>0</v>
      </c>
      <c r="P51" s="52">
        <v>57</v>
      </c>
      <c r="Q51" s="280">
        <v>57</v>
      </c>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c r="BA51"/>
      <c r="BB51"/>
      <c r="BC51"/>
      <c r="BD51"/>
      <c r="BE51"/>
      <c r="BF51"/>
      <c r="BG51"/>
      <c r="BH51"/>
      <c r="BI51"/>
      <c r="BJ51"/>
      <c r="BK51"/>
      <c r="BL51"/>
      <c r="BM51"/>
      <c r="BN51"/>
      <c r="BO51"/>
      <c r="BP51"/>
      <c r="BQ51"/>
      <c r="BR51"/>
      <c r="BS51"/>
      <c r="BT51"/>
    </row>
    <row r="52" spans="1:72" s="494" customFormat="1" x14ac:dyDescent="0.2">
      <c r="A52" s="51"/>
      <c r="B52" s="495"/>
      <c r="C52" s="52"/>
      <c r="D52" s="52"/>
      <c r="E52" s="52"/>
      <c r="F52" s="52"/>
      <c r="G52" s="52"/>
      <c r="H52" s="52"/>
      <c r="I52" s="52"/>
      <c r="J52" s="52"/>
      <c r="K52" s="52"/>
      <c r="L52" s="52"/>
      <c r="M52" s="52"/>
      <c r="N52" s="52"/>
      <c r="O52" s="52"/>
      <c r="P52" s="52"/>
      <c r="Q52" s="28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c r="BA52"/>
      <c r="BB52"/>
      <c r="BC52"/>
      <c r="BD52"/>
      <c r="BE52"/>
      <c r="BF52"/>
      <c r="BG52"/>
      <c r="BH52"/>
      <c r="BI52"/>
      <c r="BJ52"/>
      <c r="BK52"/>
      <c r="BL52"/>
      <c r="BM52"/>
      <c r="BN52"/>
      <c r="BO52"/>
      <c r="BP52"/>
      <c r="BQ52"/>
      <c r="BR52"/>
      <c r="BS52"/>
      <c r="BT52"/>
    </row>
    <row r="53" spans="1:72" s="494" customFormat="1" ht="15" x14ac:dyDescent="0.2">
      <c r="A53" s="51" t="s">
        <v>56</v>
      </c>
      <c r="B53" s="52"/>
      <c r="C53" s="52"/>
      <c r="D53" s="17">
        <v>4</v>
      </c>
      <c r="E53" s="17">
        <v>11</v>
      </c>
      <c r="F53" s="17">
        <v>0</v>
      </c>
      <c r="G53" s="52">
        <v>15</v>
      </c>
      <c r="H53" s="52"/>
      <c r="I53" s="52">
        <v>4</v>
      </c>
      <c r="J53" s="52">
        <v>10</v>
      </c>
      <c r="K53" s="52">
        <v>0</v>
      </c>
      <c r="L53" s="52">
        <v>14</v>
      </c>
      <c r="M53" s="52"/>
      <c r="N53" s="52">
        <v>22</v>
      </c>
      <c r="O53" s="52">
        <v>507</v>
      </c>
      <c r="P53" s="52">
        <v>244</v>
      </c>
      <c r="Q53" s="280">
        <v>773</v>
      </c>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c r="BA53"/>
      <c r="BB53"/>
      <c r="BC53"/>
      <c r="BD53"/>
      <c r="BE53"/>
      <c r="BF53"/>
      <c r="BG53"/>
      <c r="BH53"/>
      <c r="BI53"/>
      <c r="BJ53"/>
      <c r="BK53"/>
      <c r="BL53"/>
      <c r="BM53"/>
      <c r="BN53"/>
      <c r="BO53"/>
      <c r="BP53"/>
      <c r="BQ53"/>
      <c r="BR53"/>
      <c r="BS53"/>
      <c r="BT53"/>
    </row>
    <row r="54" spans="1:72" s="494" customFormat="1" x14ac:dyDescent="0.2">
      <c r="A54" s="287"/>
      <c r="B54" s="151"/>
      <c r="C54" s="151"/>
      <c r="D54" s="151"/>
      <c r="E54" s="151"/>
      <c r="F54" s="151"/>
      <c r="G54" s="151"/>
      <c r="H54" s="151"/>
      <c r="I54" s="151"/>
      <c r="J54" s="151"/>
      <c r="K54" s="151"/>
      <c r="L54" s="151"/>
      <c r="M54" s="151"/>
      <c r="N54" s="151"/>
      <c r="O54" s="151"/>
      <c r="P54" s="151"/>
      <c r="Q54" s="493"/>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c r="BA54"/>
      <c r="BB54"/>
      <c r="BC54"/>
      <c r="BD54"/>
      <c r="BE54"/>
      <c r="BF54"/>
      <c r="BG54"/>
      <c r="BH54"/>
      <c r="BI54"/>
      <c r="BJ54"/>
      <c r="BK54"/>
      <c r="BL54"/>
      <c r="BM54"/>
      <c r="BN54"/>
      <c r="BO54"/>
      <c r="BP54"/>
      <c r="BQ54"/>
      <c r="BR54"/>
      <c r="BS54"/>
      <c r="BT54"/>
    </row>
    <row r="55" spans="1:72" s="458" customFormat="1" x14ac:dyDescent="0.2">
      <c r="A55" s="153"/>
      <c r="B55" s="154"/>
      <c r="C55" s="154"/>
      <c r="D55" s="154"/>
      <c r="E55" s="154"/>
      <c r="F55" s="154"/>
      <c r="G55" s="154"/>
      <c r="H55" s="154"/>
      <c r="I55" s="154"/>
      <c r="J55" s="154"/>
      <c r="K55" s="154"/>
      <c r="L55" s="154"/>
      <c r="M55" s="154"/>
      <c r="N55" s="154"/>
      <c r="O55" s="154"/>
      <c r="P55" s="154"/>
      <c r="Q55" s="437"/>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c r="BA55"/>
      <c r="BB55"/>
      <c r="BC55"/>
      <c r="BD55"/>
      <c r="BE55"/>
      <c r="BF55"/>
      <c r="BG55"/>
      <c r="BH55"/>
      <c r="BI55"/>
      <c r="BJ55"/>
      <c r="BK55"/>
      <c r="BL55"/>
      <c r="BM55"/>
      <c r="BN55"/>
      <c r="BO55"/>
      <c r="BP55"/>
      <c r="BQ55"/>
      <c r="BR55"/>
      <c r="BS55"/>
      <c r="BT55"/>
    </row>
    <row r="56" spans="1:72" s="458" customFormat="1" x14ac:dyDescent="0.2">
      <c r="A56" s="496" t="s">
        <v>333</v>
      </c>
      <c r="B56" s="497"/>
      <c r="C56" s="497"/>
      <c r="D56" s="497"/>
      <c r="E56" s="497"/>
      <c r="F56" s="497"/>
      <c r="G56" s="497"/>
      <c r="H56" s="497"/>
      <c r="I56" s="497"/>
      <c r="J56" s="497"/>
      <c r="K56" s="497"/>
      <c r="L56" s="497"/>
      <c r="M56" s="497"/>
      <c r="N56" s="497"/>
      <c r="O56" s="497"/>
      <c r="P56" s="497"/>
      <c r="Q56" s="498"/>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c r="BA56"/>
      <c r="BB56"/>
      <c r="BC56"/>
      <c r="BD56"/>
      <c r="BE56"/>
      <c r="BF56"/>
      <c r="BG56"/>
      <c r="BH56"/>
      <c r="BI56"/>
      <c r="BJ56"/>
      <c r="BK56"/>
      <c r="BL56"/>
      <c r="BM56"/>
      <c r="BN56"/>
      <c r="BO56"/>
      <c r="BP56"/>
      <c r="BQ56"/>
      <c r="BR56"/>
      <c r="BS56"/>
      <c r="BT56"/>
    </row>
    <row r="57" spans="1:72" s="458" customFormat="1" x14ac:dyDescent="0.2">
      <c r="A57" s="16" t="s">
        <v>334</v>
      </c>
      <c r="B57" s="17"/>
      <c r="C57" s="17"/>
      <c r="D57" s="17"/>
      <c r="E57" s="17"/>
      <c r="F57" s="17"/>
      <c r="G57" s="17"/>
      <c r="H57" s="17"/>
      <c r="I57" s="17"/>
      <c r="J57" s="17"/>
      <c r="K57" s="17"/>
      <c r="L57" s="17"/>
      <c r="M57" s="17"/>
      <c r="N57" s="17"/>
      <c r="O57" s="17"/>
      <c r="P57" s="17"/>
      <c r="Q57" s="28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c r="BA57"/>
      <c r="BB57"/>
      <c r="BC57"/>
      <c r="BD57"/>
      <c r="BE57"/>
      <c r="BF57"/>
      <c r="BG57"/>
      <c r="BH57"/>
      <c r="BI57"/>
      <c r="BJ57"/>
      <c r="BK57"/>
      <c r="BL57"/>
      <c r="BM57"/>
      <c r="BN57"/>
      <c r="BO57"/>
      <c r="BP57"/>
      <c r="BQ57"/>
      <c r="BR57"/>
      <c r="BS57"/>
      <c r="BT57"/>
    </row>
    <row r="58" spans="1:72" s="458" customFormat="1" x14ac:dyDescent="0.2">
      <c r="A58" s="16" t="s">
        <v>335</v>
      </c>
      <c r="B58" s="17"/>
      <c r="C58" s="17"/>
      <c r="D58" s="17"/>
      <c r="E58" s="17"/>
      <c r="F58" s="17"/>
      <c r="G58" s="17"/>
      <c r="H58" s="17"/>
      <c r="I58" s="17"/>
      <c r="J58" s="17"/>
      <c r="K58" s="17"/>
      <c r="L58" s="17"/>
      <c r="M58" s="17"/>
      <c r="N58" s="17"/>
      <c r="O58" s="17"/>
      <c r="P58" s="17"/>
      <c r="Q58" s="28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c r="BA58"/>
      <c r="BB58"/>
      <c r="BC58"/>
      <c r="BD58"/>
      <c r="BE58"/>
      <c r="BF58"/>
      <c r="BG58"/>
      <c r="BH58"/>
      <c r="BI58"/>
      <c r="BJ58"/>
      <c r="BK58"/>
      <c r="BL58"/>
      <c r="BM58"/>
      <c r="BN58"/>
      <c r="BO58"/>
      <c r="BP58"/>
      <c r="BQ58"/>
      <c r="BR58"/>
      <c r="BS58"/>
      <c r="BT58"/>
    </row>
    <row r="59" spans="1:72" s="458" customFormat="1" x14ac:dyDescent="0.2">
      <c r="A59" s="16" t="s">
        <v>58</v>
      </c>
      <c r="B59" s="17"/>
      <c r="C59" s="17"/>
      <c r="D59" s="17"/>
      <c r="E59" s="17"/>
      <c r="F59" s="17"/>
      <c r="G59" s="17"/>
      <c r="H59" s="17"/>
      <c r="I59" s="17"/>
      <c r="J59" s="17"/>
      <c r="K59" s="17"/>
      <c r="L59" s="17"/>
      <c r="M59" s="17"/>
      <c r="N59" s="17"/>
      <c r="O59" s="17"/>
      <c r="P59" s="17"/>
      <c r="Q59" s="28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c r="BA59"/>
      <c r="BB59"/>
      <c r="BC59"/>
      <c r="BD59"/>
      <c r="BE59"/>
      <c r="BF59"/>
      <c r="BG59"/>
      <c r="BH59"/>
      <c r="BI59"/>
      <c r="BJ59"/>
      <c r="BK59"/>
      <c r="BL59"/>
      <c r="BM59"/>
      <c r="BN59"/>
      <c r="BO59"/>
      <c r="BP59"/>
      <c r="BQ59"/>
      <c r="BR59"/>
      <c r="BS59"/>
      <c r="BT59"/>
    </row>
    <row r="60" spans="1:72" s="458" customFormat="1" x14ac:dyDescent="0.2">
      <c r="A60" s="16" t="s">
        <v>59</v>
      </c>
      <c r="B60" s="17"/>
      <c r="C60" s="17"/>
      <c r="D60" s="17"/>
      <c r="E60" s="17"/>
      <c r="F60" s="17"/>
      <c r="G60" s="17"/>
      <c r="H60" s="17"/>
      <c r="I60" s="17"/>
      <c r="J60" s="17"/>
      <c r="K60" s="17"/>
      <c r="L60" s="17"/>
      <c r="M60" s="17"/>
      <c r="N60" s="17"/>
      <c r="O60" s="17"/>
      <c r="P60" s="17"/>
      <c r="Q60" s="28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c r="BA60"/>
      <c r="BB60"/>
      <c r="BC60"/>
      <c r="BD60"/>
      <c r="BE60"/>
      <c r="BF60"/>
      <c r="BG60"/>
      <c r="BH60"/>
      <c r="BI60"/>
      <c r="BJ60"/>
      <c r="BK60"/>
      <c r="BL60"/>
      <c r="BM60"/>
      <c r="BN60"/>
      <c r="BO60"/>
      <c r="BP60"/>
      <c r="BQ60"/>
      <c r="BR60"/>
      <c r="BS60"/>
      <c r="BT60"/>
    </row>
    <row r="61" spans="1:72" s="458" customFormat="1" x14ac:dyDescent="0.2">
      <c r="A61" s="54"/>
      <c r="B61" s="55"/>
      <c r="C61" s="55"/>
      <c r="D61" s="55"/>
      <c r="E61" s="55"/>
      <c r="F61" s="55"/>
      <c r="G61" s="55"/>
      <c r="H61" s="55"/>
      <c r="I61" s="55"/>
      <c r="J61" s="55"/>
      <c r="K61" s="55"/>
      <c r="L61" s="55"/>
      <c r="M61" s="55"/>
      <c r="N61" s="55"/>
      <c r="O61" s="55"/>
      <c r="P61" s="55"/>
      <c r="Q61" s="493"/>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c r="BA61"/>
      <c r="BB61"/>
      <c r="BC61"/>
      <c r="BD61"/>
      <c r="BE61"/>
      <c r="BF61"/>
      <c r="BG61"/>
      <c r="BH61"/>
      <c r="BI61"/>
      <c r="BJ61"/>
      <c r="BK61"/>
      <c r="BL61"/>
      <c r="BM61"/>
      <c r="BN61"/>
      <c r="BO61"/>
      <c r="BP61"/>
      <c r="BQ61"/>
      <c r="BR61"/>
      <c r="BS61"/>
      <c r="BT61"/>
    </row>
    <row r="62" spans="1:72" s="458" customFormat="1" x14ac:dyDescent="0.2">
      <c r="A62" s="20"/>
      <c r="B62" s="20"/>
      <c r="C62" s="20"/>
      <c r="D62" s="20"/>
      <c r="E62" s="20"/>
      <c r="F62" s="20"/>
      <c r="G62" s="20"/>
      <c r="H62" s="20"/>
      <c r="I62" s="20"/>
      <c r="J62" s="20"/>
      <c r="K62" s="20"/>
      <c r="L62" s="20"/>
      <c r="M62" s="20"/>
      <c r="N62" s="20"/>
      <c r="O62" s="20"/>
      <c r="P62" s="20"/>
      <c r="Q62" s="21"/>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c r="BA62"/>
      <c r="BB62"/>
      <c r="BC62"/>
      <c r="BD62"/>
      <c r="BE62"/>
      <c r="BF62"/>
      <c r="BG62"/>
      <c r="BH62"/>
      <c r="BI62"/>
      <c r="BJ62"/>
      <c r="BK62"/>
      <c r="BL62"/>
      <c r="BM62"/>
      <c r="BN62"/>
      <c r="BO62"/>
      <c r="BP62"/>
      <c r="BQ62"/>
      <c r="BR62"/>
      <c r="BS62"/>
      <c r="BT62"/>
    </row>
    <row r="63" spans="1:72" s="458" customFormat="1" x14ac:dyDescent="0.2">
      <c r="A63" s="20"/>
      <c r="B63" s="20"/>
      <c r="C63" s="20"/>
      <c r="D63" s="20"/>
      <c r="E63" s="20"/>
      <c r="F63" s="20"/>
      <c r="G63" s="20"/>
      <c r="H63" s="20"/>
      <c r="I63" s="20"/>
      <c r="J63" s="20"/>
      <c r="K63" s="20"/>
      <c r="L63" s="20"/>
      <c r="M63" s="20"/>
      <c r="N63" s="20"/>
      <c r="O63" s="20"/>
      <c r="P63" s="20"/>
      <c r="Q63" s="21"/>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c r="BA63"/>
      <c r="BB63"/>
      <c r="BC63"/>
      <c r="BD63"/>
      <c r="BE63"/>
      <c r="BF63"/>
      <c r="BG63"/>
      <c r="BH63"/>
      <c r="BI63"/>
      <c r="BJ63"/>
      <c r="BK63"/>
      <c r="BL63"/>
      <c r="BM63"/>
      <c r="BN63"/>
      <c r="BO63"/>
      <c r="BP63"/>
      <c r="BQ63"/>
      <c r="BR63"/>
      <c r="BS63"/>
      <c r="BT63"/>
    </row>
    <row r="64" spans="1:72" s="458" customFormat="1" x14ac:dyDescent="0.2">
      <c r="A64" s="20"/>
      <c r="B64" s="20"/>
      <c r="C64" s="20"/>
      <c r="D64" s="20"/>
      <c r="E64" s="20"/>
      <c r="F64" s="20"/>
      <c r="G64" s="20"/>
      <c r="H64" s="20"/>
      <c r="I64" s="20"/>
      <c r="J64" s="20"/>
      <c r="K64" s="20"/>
      <c r="L64" s="20"/>
      <c r="M64" s="20"/>
      <c r="N64" s="20"/>
      <c r="O64" s="20"/>
      <c r="P64" s="20"/>
      <c r="Q64" s="21"/>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c r="BA64"/>
      <c r="BB64"/>
      <c r="BC64"/>
      <c r="BD64"/>
      <c r="BE64"/>
      <c r="BF64"/>
      <c r="BG64"/>
      <c r="BH64"/>
      <c r="BI64"/>
      <c r="BJ64"/>
      <c r="BK64"/>
      <c r="BL64"/>
      <c r="BM64"/>
      <c r="BN64"/>
      <c r="BO64"/>
      <c r="BP64"/>
      <c r="BQ64"/>
      <c r="BR64"/>
      <c r="BS64"/>
      <c r="BT64"/>
    </row>
    <row r="65" spans="1:72" s="458" customFormat="1" x14ac:dyDescent="0.2">
      <c r="A65" s="20"/>
      <c r="B65" s="20"/>
      <c r="C65" s="20"/>
      <c r="D65" s="20"/>
      <c r="E65" s="20"/>
      <c r="F65" s="20"/>
      <c r="G65" s="20"/>
      <c r="H65" s="20"/>
      <c r="I65" s="20"/>
      <c r="J65" s="20"/>
      <c r="K65" s="20"/>
      <c r="L65" s="20"/>
      <c r="M65" s="20"/>
      <c r="N65" s="20"/>
      <c r="O65" s="20"/>
      <c r="P65" s="20"/>
      <c r="Q65" s="21"/>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c r="BA65"/>
      <c r="BB65"/>
      <c r="BC65"/>
      <c r="BD65"/>
      <c r="BE65"/>
      <c r="BF65"/>
      <c r="BG65"/>
      <c r="BH65"/>
      <c r="BI65"/>
      <c r="BJ65"/>
      <c r="BK65"/>
      <c r="BL65"/>
      <c r="BM65"/>
      <c r="BN65"/>
      <c r="BO65"/>
      <c r="BP65"/>
      <c r="BQ65"/>
      <c r="BR65"/>
      <c r="BS65"/>
      <c r="BT65"/>
    </row>
    <row r="66" spans="1:72" s="458" customFormat="1" x14ac:dyDescent="0.2">
      <c r="A66" s="20"/>
      <c r="B66" s="20"/>
      <c r="C66" s="20"/>
      <c r="D66" s="20"/>
      <c r="E66" s="20"/>
      <c r="F66" s="20"/>
      <c r="G66" s="20"/>
      <c r="H66" s="20"/>
      <c r="I66" s="20"/>
      <c r="J66" s="20"/>
      <c r="K66" s="20"/>
      <c r="L66" s="20"/>
      <c r="M66" s="20"/>
      <c r="N66" s="20"/>
      <c r="O66" s="20"/>
      <c r="P66" s="20"/>
      <c r="Q66" s="21"/>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c r="BA66"/>
      <c r="BB66"/>
      <c r="BC66"/>
      <c r="BD66"/>
      <c r="BE66"/>
      <c r="BF66"/>
      <c r="BG66"/>
      <c r="BH66"/>
      <c r="BI66"/>
      <c r="BJ66"/>
      <c r="BK66"/>
      <c r="BL66"/>
      <c r="BM66"/>
      <c r="BN66"/>
      <c r="BO66"/>
      <c r="BP66"/>
      <c r="BQ66"/>
      <c r="BR66"/>
      <c r="BS66"/>
      <c r="BT66"/>
    </row>
    <row r="67" spans="1:72" s="458" customFormat="1" x14ac:dyDescent="0.2">
      <c r="A67" s="20"/>
      <c r="B67" s="20"/>
      <c r="C67" s="20"/>
      <c r="D67" s="20"/>
      <c r="E67" s="20"/>
      <c r="F67" s="20"/>
      <c r="G67" s="20"/>
      <c r="H67" s="20"/>
      <c r="I67" s="20"/>
      <c r="J67" s="20"/>
      <c r="K67" s="20"/>
      <c r="L67" s="20"/>
      <c r="M67" s="20"/>
      <c r="N67" s="20"/>
      <c r="O67" s="20"/>
      <c r="P67" s="20"/>
      <c r="Q67" s="21"/>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c r="BA67"/>
      <c r="BB67"/>
      <c r="BC67"/>
      <c r="BD67"/>
      <c r="BE67"/>
      <c r="BF67"/>
      <c r="BG67"/>
      <c r="BH67"/>
      <c r="BI67"/>
      <c r="BJ67"/>
      <c r="BK67"/>
      <c r="BL67"/>
      <c r="BM67"/>
      <c r="BN67"/>
      <c r="BO67"/>
      <c r="BP67"/>
      <c r="BQ67"/>
      <c r="BR67"/>
      <c r="BS67"/>
      <c r="BT67"/>
    </row>
    <row r="68" spans="1:72" s="458" customFormat="1" x14ac:dyDescent="0.2">
      <c r="A68" s="20"/>
      <c r="B68" s="20"/>
      <c r="C68" s="20"/>
      <c r="D68" s="20"/>
      <c r="E68" s="20"/>
      <c r="F68" s="20"/>
      <c r="G68" s="20"/>
      <c r="H68" s="20"/>
      <c r="I68" s="20"/>
      <c r="J68" s="20"/>
      <c r="K68" s="20"/>
      <c r="L68" s="20"/>
      <c r="M68" s="20"/>
      <c r="N68" s="20"/>
      <c r="O68" s="20"/>
      <c r="P68" s="20"/>
      <c r="Q68" s="21"/>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c r="BA68"/>
      <c r="BB68"/>
      <c r="BC68"/>
      <c r="BD68"/>
      <c r="BE68"/>
      <c r="BF68"/>
      <c r="BG68"/>
      <c r="BH68"/>
      <c r="BI68"/>
      <c r="BJ68"/>
      <c r="BK68"/>
      <c r="BL68"/>
      <c r="BM68"/>
      <c r="BN68"/>
      <c r="BO68"/>
      <c r="BP68"/>
      <c r="BQ68"/>
      <c r="BR68"/>
      <c r="BS68"/>
      <c r="BT68"/>
    </row>
    <row r="69" spans="1:72" s="458" customFormat="1" x14ac:dyDescent="0.2">
      <c r="A69" s="20"/>
      <c r="B69" s="20"/>
      <c r="C69" s="20"/>
      <c r="D69" s="20"/>
      <c r="E69" s="20"/>
      <c r="F69" s="20"/>
      <c r="G69" s="20"/>
      <c r="H69" s="20"/>
      <c r="I69" s="20"/>
      <c r="J69" s="20"/>
      <c r="K69" s="20"/>
      <c r="L69" s="20"/>
      <c r="M69" s="20"/>
      <c r="N69" s="20"/>
      <c r="O69" s="20"/>
      <c r="P69" s="20"/>
      <c r="Q69" s="21"/>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c r="BA69"/>
      <c r="BB69"/>
      <c r="BC69"/>
      <c r="BD69"/>
      <c r="BE69"/>
      <c r="BF69"/>
      <c r="BG69"/>
      <c r="BH69"/>
      <c r="BI69"/>
      <c r="BJ69"/>
      <c r="BK69"/>
      <c r="BL69"/>
      <c r="BM69"/>
      <c r="BN69"/>
      <c r="BO69"/>
      <c r="BP69"/>
      <c r="BQ69"/>
      <c r="BR69"/>
      <c r="BS69"/>
      <c r="BT69"/>
    </row>
    <row r="70" spans="1:72" s="458" customFormat="1" x14ac:dyDescent="0.2">
      <c r="A70" s="20"/>
      <c r="B70" s="20"/>
      <c r="C70" s="20"/>
      <c r="D70" s="20"/>
      <c r="E70" s="20"/>
      <c r="F70" s="20"/>
      <c r="G70" s="20"/>
      <c r="H70" s="20"/>
      <c r="I70" s="20"/>
      <c r="J70" s="20"/>
      <c r="K70" s="20"/>
      <c r="L70" s="20"/>
      <c r="M70" s="20"/>
      <c r="N70" s="20"/>
      <c r="O70" s="20"/>
      <c r="P70" s="20"/>
      <c r="Q70" s="21"/>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c r="BA70"/>
      <c r="BB70"/>
      <c r="BC70"/>
      <c r="BD70"/>
      <c r="BE70"/>
      <c r="BF70"/>
      <c r="BG70"/>
      <c r="BH70"/>
      <c r="BI70"/>
      <c r="BJ70"/>
      <c r="BK70"/>
      <c r="BL70"/>
      <c r="BM70"/>
      <c r="BN70"/>
      <c r="BO70"/>
      <c r="BP70"/>
      <c r="BQ70"/>
      <c r="BR70"/>
      <c r="BS70"/>
      <c r="BT70"/>
    </row>
    <row r="71" spans="1:72" s="458" customFormat="1" x14ac:dyDescent="0.2">
      <c r="A71" s="20"/>
      <c r="B71" s="20"/>
      <c r="C71" s="20"/>
      <c r="D71" s="20"/>
      <c r="E71" s="20"/>
      <c r="F71" s="20"/>
      <c r="G71" s="20"/>
      <c r="H71" s="20"/>
      <c r="I71" s="20"/>
      <c r="J71" s="20"/>
      <c r="K71" s="20"/>
      <c r="L71" s="20"/>
      <c r="M71" s="20"/>
      <c r="N71" s="20"/>
      <c r="O71" s="20"/>
      <c r="P71" s="20"/>
      <c r="Q71" s="21"/>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c r="BA71"/>
      <c r="BB71"/>
      <c r="BC71"/>
      <c r="BD71"/>
      <c r="BE71"/>
      <c r="BF71"/>
      <c r="BG71"/>
      <c r="BH71"/>
      <c r="BI71"/>
      <c r="BJ71"/>
      <c r="BK71"/>
      <c r="BL71"/>
      <c r="BM71"/>
      <c r="BN71"/>
      <c r="BO71"/>
      <c r="BP71"/>
      <c r="BQ71"/>
      <c r="BR71"/>
      <c r="BS71"/>
      <c r="BT71"/>
    </row>
    <row r="72" spans="1:72" s="458" customFormat="1" x14ac:dyDescent="0.2">
      <c r="A72" s="20"/>
      <c r="B72" s="20"/>
      <c r="C72" s="20"/>
      <c r="D72" s="20"/>
      <c r="E72" s="20"/>
      <c r="F72" s="20"/>
      <c r="G72" s="20"/>
      <c r="H72" s="20"/>
      <c r="I72" s="20"/>
      <c r="J72" s="20"/>
      <c r="K72" s="20"/>
      <c r="L72" s="20"/>
      <c r="M72" s="20"/>
      <c r="N72" s="20"/>
      <c r="O72" s="20"/>
      <c r="P72" s="20"/>
      <c r="Q72" s="21"/>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c r="BA72"/>
      <c r="BB72"/>
      <c r="BC72"/>
      <c r="BD72"/>
      <c r="BE72"/>
      <c r="BF72"/>
      <c r="BG72"/>
      <c r="BH72"/>
      <c r="BI72"/>
      <c r="BJ72"/>
      <c r="BK72"/>
      <c r="BL72"/>
      <c r="BM72"/>
      <c r="BN72"/>
      <c r="BO72"/>
      <c r="BP72"/>
      <c r="BQ72"/>
      <c r="BR72"/>
      <c r="BS72"/>
      <c r="BT72"/>
    </row>
    <row r="73" spans="1:72" s="458" customFormat="1" x14ac:dyDescent="0.2">
      <c r="A73" s="20"/>
      <c r="B73" s="20"/>
      <c r="C73" s="20"/>
      <c r="D73" s="20"/>
      <c r="E73" s="20"/>
      <c r="F73" s="20"/>
      <c r="G73" s="20"/>
      <c r="H73" s="20"/>
      <c r="I73" s="20"/>
      <c r="J73" s="20"/>
      <c r="K73" s="20"/>
      <c r="L73" s="20"/>
      <c r="M73" s="20"/>
      <c r="N73" s="20"/>
      <c r="O73" s="20"/>
      <c r="P73" s="20"/>
      <c r="Q73" s="21"/>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c r="BA73"/>
      <c r="BB73"/>
      <c r="BC73"/>
      <c r="BD73"/>
      <c r="BE73"/>
      <c r="BF73"/>
      <c r="BG73"/>
      <c r="BH73"/>
      <c r="BI73"/>
      <c r="BJ73"/>
      <c r="BK73"/>
      <c r="BL73"/>
      <c r="BM73"/>
      <c r="BN73"/>
      <c r="BO73"/>
      <c r="BP73"/>
      <c r="BQ73"/>
      <c r="BR73"/>
      <c r="BS73"/>
      <c r="BT73"/>
    </row>
    <row r="74" spans="1:72" s="458" customFormat="1" x14ac:dyDescent="0.2">
      <c r="A74" s="20"/>
      <c r="B74" s="20"/>
      <c r="C74" s="20"/>
      <c r="D74" s="20"/>
      <c r="E74" s="20"/>
      <c r="F74" s="20"/>
      <c r="G74" s="20"/>
      <c r="H74" s="20"/>
      <c r="I74" s="20"/>
      <c r="J74" s="20"/>
      <c r="K74" s="20"/>
      <c r="L74" s="20"/>
      <c r="M74" s="20"/>
      <c r="N74" s="20"/>
      <c r="O74" s="20"/>
      <c r="P74" s="20"/>
      <c r="Q74" s="21"/>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c r="BA74"/>
      <c r="BB74"/>
      <c r="BC74"/>
      <c r="BD74"/>
      <c r="BE74"/>
      <c r="BF74"/>
      <c r="BG74"/>
      <c r="BH74"/>
      <c r="BI74"/>
      <c r="BJ74"/>
      <c r="BK74"/>
      <c r="BL74"/>
      <c r="BM74"/>
      <c r="BN74"/>
      <c r="BO74"/>
      <c r="BP74"/>
      <c r="BQ74"/>
      <c r="BR74"/>
      <c r="BS74"/>
      <c r="BT74"/>
    </row>
    <row r="75" spans="1:72" s="458" customFormat="1" x14ac:dyDescent="0.2">
      <c r="A75" s="20"/>
      <c r="B75" s="20"/>
      <c r="C75" s="20"/>
      <c r="D75" s="20"/>
      <c r="E75" s="20"/>
      <c r="F75" s="20"/>
      <c r="G75" s="20"/>
      <c r="H75" s="20"/>
      <c r="I75" s="20"/>
      <c r="J75" s="20"/>
      <c r="K75" s="20"/>
      <c r="L75" s="20"/>
      <c r="M75" s="20"/>
      <c r="N75" s="20"/>
      <c r="O75" s="20"/>
      <c r="P75" s="20"/>
      <c r="Q75" s="21"/>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c r="BA75"/>
      <c r="BB75"/>
      <c r="BC75"/>
      <c r="BD75"/>
      <c r="BE75"/>
      <c r="BF75"/>
      <c r="BG75"/>
      <c r="BH75"/>
      <c r="BI75"/>
      <c r="BJ75"/>
      <c r="BK75"/>
      <c r="BL75"/>
      <c r="BM75"/>
      <c r="BN75"/>
      <c r="BO75"/>
      <c r="BP75"/>
      <c r="BQ75"/>
      <c r="BR75"/>
      <c r="BS75"/>
      <c r="BT75"/>
    </row>
    <row r="76" spans="1:72" s="458" customFormat="1" x14ac:dyDescent="0.2">
      <c r="A76" s="20"/>
      <c r="B76" s="20"/>
      <c r="C76" s="20"/>
      <c r="D76" s="20"/>
      <c r="E76" s="20"/>
      <c r="F76" s="20"/>
      <c r="G76" s="20"/>
      <c r="H76" s="20"/>
      <c r="I76" s="20"/>
      <c r="J76" s="20"/>
      <c r="K76" s="20"/>
      <c r="L76" s="20"/>
      <c r="M76" s="20"/>
      <c r="N76" s="20"/>
      <c r="O76" s="20"/>
      <c r="P76" s="20"/>
      <c r="Q76" s="21"/>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c r="BA76"/>
      <c r="BB76"/>
      <c r="BC76"/>
      <c r="BD76"/>
      <c r="BE76"/>
      <c r="BF76"/>
      <c r="BG76"/>
      <c r="BH76"/>
      <c r="BI76"/>
      <c r="BJ76"/>
      <c r="BK76"/>
      <c r="BL76"/>
      <c r="BM76"/>
      <c r="BN76"/>
      <c r="BO76"/>
      <c r="BP76"/>
      <c r="BQ76"/>
      <c r="BR76"/>
      <c r="BS76"/>
      <c r="BT76"/>
    </row>
    <row r="77" spans="1:72" s="458" customFormat="1" x14ac:dyDescent="0.2">
      <c r="A77" s="20"/>
      <c r="B77" s="20"/>
      <c r="C77" s="20"/>
      <c r="D77" s="20"/>
      <c r="E77" s="20"/>
      <c r="F77" s="20"/>
      <c r="G77" s="20"/>
      <c r="H77" s="20"/>
      <c r="I77" s="20"/>
      <c r="J77" s="20"/>
      <c r="K77" s="20"/>
      <c r="L77" s="20"/>
      <c r="M77" s="20"/>
      <c r="N77" s="20"/>
      <c r="O77" s="20"/>
      <c r="P77" s="20"/>
      <c r="Q77" s="21"/>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c r="BA77"/>
      <c r="BB77"/>
      <c r="BC77"/>
      <c r="BD77"/>
      <c r="BE77"/>
      <c r="BF77"/>
      <c r="BG77"/>
      <c r="BH77"/>
      <c r="BI77"/>
      <c r="BJ77"/>
      <c r="BK77"/>
      <c r="BL77"/>
      <c r="BM77"/>
      <c r="BN77"/>
      <c r="BO77"/>
      <c r="BP77"/>
      <c r="BQ77"/>
      <c r="BR77"/>
      <c r="BS77"/>
      <c r="BT77"/>
    </row>
    <row r="78" spans="1:72" s="458" customFormat="1" x14ac:dyDescent="0.2">
      <c r="A78" s="20"/>
      <c r="B78" s="20"/>
      <c r="C78" s="20"/>
      <c r="D78" s="20"/>
      <c r="E78" s="20"/>
      <c r="F78" s="20"/>
      <c r="G78" s="20"/>
      <c r="H78" s="20"/>
      <c r="I78" s="20"/>
      <c r="J78" s="20"/>
      <c r="K78" s="20"/>
      <c r="L78" s="20"/>
      <c r="M78" s="20"/>
      <c r="N78" s="20"/>
      <c r="O78" s="20"/>
      <c r="P78" s="20"/>
      <c r="Q78" s="21"/>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c r="BA78"/>
      <c r="BB78"/>
      <c r="BC78"/>
      <c r="BD78"/>
      <c r="BE78"/>
      <c r="BF78"/>
      <c r="BG78"/>
      <c r="BH78"/>
      <c r="BI78"/>
      <c r="BJ78"/>
      <c r="BK78"/>
      <c r="BL78"/>
      <c r="BM78"/>
      <c r="BN78"/>
      <c r="BO78"/>
      <c r="BP78"/>
      <c r="BQ78"/>
      <c r="BR78"/>
      <c r="BS78"/>
      <c r="BT78"/>
    </row>
    <row r="79" spans="1:72" s="458" customFormat="1" x14ac:dyDescent="0.2">
      <c r="A79" s="20"/>
      <c r="B79" s="20"/>
      <c r="C79" s="20"/>
      <c r="D79" s="20"/>
      <c r="E79" s="20"/>
      <c r="F79" s="20"/>
      <c r="G79" s="20"/>
      <c r="H79" s="20"/>
      <c r="I79" s="20"/>
      <c r="J79" s="20"/>
      <c r="K79" s="20"/>
      <c r="L79" s="20"/>
      <c r="M79" s="20"/>
      <c r="N79" s="20"/>
      <c r="O79" s="20"/>
      <c r="P79" s="20"/>
      <c r="Q79" s="21"/>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c r="BA79"/>
      <c r="BB79"/>
      <c r="BC79"/>
      <c r="BD79"/>
      <c r="BE79"/>
      <c r="BF79"/>
      <c r="BG79"/>
      <c r="BH79"/>
      <c r="BI79"/>
      <c r="BJ79"/>
      <c r="BK79"/>
      <c r="BL79"/>
      <c r="BM79"/>
      <c r="BN79"/>
      <c r="BO79"/>
      <c r="BP79"/>
      <c r="BQ79"/>
      <c r="BR79"/>
      <c r="BS79"/>
      <c r="BT79"/>
    </row>
    <row r="80" spans="1:72" s="458" customFormat="1" x14ac:dyDescent="0.2">
      <c r="A80" s="20"/>
      <c r="B80" s="20"/>
      <c r="C80" s="20"/>
      <c r="D80" s="20"/>
      <c r="E80" s="20"/>
      <c r="F80" s="20"/>
      <c r="G80" s="20"/>
      <c r="H80" s="20"/>
      <c r="I80" s="20"/>
      <c r="J80" s="20"/>
      <c r="K80" s="20"/>
      <c r="L80" s="20"/>
      <c r="M80" s="20"/>
      <c r="N80" s="20"/>
      <c r="O80" s="20"/>
      <c r="P80" s="20"/>
      <c r="Q80" s="21"/>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c r="BA80"/>
      <c r="BB80"/>
      <c r="BC80"/>
      <c r="BD80"/>
      <c r="BE80"/>
      <c r="BF80"/>
      <c r="BG80"/>
      <c r="BH80"/>
      <c r="BI80"/>
      <c r="BJ80"/>
      <c r="BK80"/>
      <c r="BL80"/>
      <c r="BM80"/>
      <c r="BN80"/>
      <c r="BO80"/>
      <c r="BP80"/>
      <c r="BQ80"/>
      <c r="BR80"/>
      <c r="BS80"/>
      <c r="BT80"/>
    </row>
    <row r="81" spans="17:72" s="20" customFormat="1" x14ac:dyDescent="0.2">
      <c r="Q81" s="21"/>
      <c r="AZ81"/>
      <c r="BA81"/>
      <c r="BB81"/>
      <c r="BC81"/>
      <c r="BD81"/>
      <c r="BE81"/>
      <c r="BF81"/>
      <c r="BG81"/>
      <c r="BH81"/>
      <c r="BI81"/>
      <c r="BJ81"/>
      <c r="BK81"/>
      <c r="BL81"/>
      <c r="BM81"/>
      <c r="BN81"/>
      <c r="BO81"/>
      <c r="BP81"/>
      <c r="BQ81"/>
      <c r="BR81"/>
      <c r="BS81"/>
      <c r="BT81"/>
    </row>
    <row r="82" spans="17:72" s="20" customFormat="1" x14ac:dyDescent="0.2">
      <c r="Q82" s="21"/>
      <c r="AZ82"/>
      <c r="BA82"/>
      <c r="BB82"/>
      <c r="BC82"/>
      <c r="BD82"/>
      <c r="BE82"/>
      <c r="BF82"/>
      <c r="BG82"/>
      <c r="BH82"/>
      <c r="BI82"/>
      <c r="BJ82"/>
      <c r="BK82"/>
      <c r="BL82"/>
      <c r="BM82"/>
      <c r="BN82"/>
      <c r="BO82"/>
      <c r="BP82"/>
      <c r="BQ82"/>
      <c r="BR82"/>
      <c r="BS82"/>
      <c r="BT82"/>
    </row>
    <row r="83" spans="17:72" s="20" customFormat="1" x14ac:dyDescent="0.2">
      <c r="Q83" s="21"/>
      <c r="AZ83"/>
      <c r="BA83"/>
      <c r="BB83"/>
      <c r="BC83"/>
      <c r="BD83"/>
      <c r="BE83"/>
      <c r="BF83"/>
      <c r="BG83"/>
      <c r="BH83"/>
      <c r="BI83"/>
      <c r="BJ83"/>
      <c r="BK83"/>
      <c r="BL83"/>
      <c r="BM83"/>
      <c r="BN83"/>
      <c r="BO83"/>
      <c r="BP83"/>
      <c r="BQ83"/>
      <c r="BR83"/>
      <c r="BS83"/>
      <c r="BT83"/>
    </row>
    <row r="84" spans="17:72" s="20" customFormat="1" x14ac:dyDescent="0.2">
      <c r="Q84" s="21"/>
      <c r="AZ84"/>
      <c r="BA84"/>
      <c r="BB84"/>
      <c r="BC84"/>
      <c r="BD84"/>
      <c r="BE84"/>
      <c r="BF84"/>
      <c r="BG84"/>
      <c r="BH84"/>
      <c r="BI84"/>
      <c r="BJ84"/>
      <c r="BK84"/>
      <c r="BL84"/>
      <c r="BM84"/>
      <c r="BN84"/>
      <c r="BO84"/>
      <c r="BP84"/>
      <c r="BQ84"/>
      <c r="BR84"/>
      <c r="BS84"/>
      <c r="BT84"/>
    </row>
    <row r="85" spans="17:72" s="20" customFormat="1" x14ac:dyDescent="0.2">
      <c r="Q85" s="21"/>
      <c r="AZ85"/>
      <c r="BA85"/>
      <c r="BB85"/>
      <c r="BC85"/>
      <c r="BD85"/>
      <c r="BE85"/>
      <c r="BF85"/>
      <c r="BG85"/>
      <c r="BH85"/>
      <c r="BI85"/>
      <c r="BJ85"/>
      <c r="BK85"/>
      <c r="BL85"/>
      <c r="BM85"/>
      <c r="BN85"/>
      <c r="BO85"/>
      <c r="BP85"/>
      <c r="BQ85"/>
      <c r="BR85"/>
      <c r="BS85"/>
      <c r="BT85"/>
    </row>
    <row r="86" spans="17:72" s="20" customFormat="1" x14ac:dyDescent="0.2">
      <c r="Q86" s="21"/>
      <c r="AZ86"/>
      <c r="BA86"/>
      <c r="BB86"/>
      <c r="BC86"/>
      <c r="BD86"/>
      <c r="BE86"/>
      <c r="BF86"/>
      <c r="BG86"/>
      <c r="BH86"/>
      <c r="BI86"/>
      <c r="BJ86"/>
      <c r="BK86"/>
      <c r="BL86"/>
      <c r="BM86"/>
      <c r="BN86"/>
      <c r="BO86"/>
      <c r="BP86"/>
      <c r="BQ86"/>
      <c r="BR86"/>
      <c r="BS86"/>
      <c r="BT86"/>
    </row>
    <row r="87" spans="17:72" s="20" customFormat="1" x14ac:dyDescent="0.2">
      <c r="Q87" s="21"/>
      <c r="AZ87"/>
      <c r="BA87"/>
      <c r="BB87"/>
      <c r="BC87"/>
      <c r="BD87"/>
      <c r="BE87"/>
      <c r="BF87"/>
      <c r="BG87"/>
      <c r="BH87"/>
      <c r="BI87"/>
      <c r="BJ87"/>
      <c r="BK87"/>
      <c r="BL87"/>
      <c r="BM87"/>
      <c r="BN87"/>
      <c r="BO87"/>
      <c r="BP87"/>
      <c r="BQ87"/>
      <c r="BR87"/>
      <c r="BS87"/>
      <c r="BT87"/>
    </row>
    <row r="88" spans="17:72" s="20" customFormat="1" x14ac:dyDescent="0.2">
      <c r="Q88" s="21"/>
      <c r="AZ88"/>
      <c r="BA88"/>
      <c r="BB88"/>
      <c r="BC88"/>
      <c r="BD88"/>
      <c r="BE88"/>
      <c r="BF88"/>
      <c r="BG88"/>
      <c r="BH88"/>
      <c r="BI88"/>
      <c r="BJ88"/>
      <c r="BK88"/>
      <c r="BL88"/>
      <c r="BM88"/>
      <c r="BN88"/>
      <c r="BO88"/>
      <c r="BP88"/>
      <c r="BQ88"/>
      <c r="BR88"/>
      <c r="BS88"/>
      <c r="BT88"/>
    </row>
    <row r="89" spans="17:72" s="20" customFormat="1" x14ac:dyDescent="0.2">
      <c r="Q89" s="21"/>
      <c r="AZ89"/>
      <c r="BA89"/>
      <c r="BB89"/>
      <c r="BC89"/>
      <c r="BD89"/>
      <c r="BE89"/>
      <c r="BF89"/>
      <c r="BG89"/>
      <c r="BH89"/>
      <c r="BI89"/>
      <c r="BJ89"/>
      <c r="BK89"/>
      <c r="BL89"/>
      <c r="BM89"/>
      <c r="BN89"/>
      <c r="BO89"/>
      <c r="BP89"/>
      <c r="BQ89"/>
      <c r="BR89"/>
      <c r="BS89"/>
      <c r="BT89"/>
    </row>
    <row r="90" spans="17:72" s="20" customFormat="1" x14ac:dyDescent="0.2">
      <c r="Q90" s="21"/>
      <c r="AZ90"/>
      <c r="BA90"/>
      <c r="BB90"/>
      <c r="BC90"/>
      <c r="BD90"/>
      <c r="BE90"/>
      <c r="BF90"/>
      <c r="BG90"/>
      <c r="BH90"/>
      <c r="BI90"/>
      <c r="BJ90"/>
      <c r="BK90"/>
      <c r="BL90"/>
      <c r="BM90"/>
      <c r="BN90"/>
      <c r="BO90"/>
      <c r="BP90"/>
      <c r="BQ90"/>
      <c r="BR90"/>
      <c r="BS90"/>
      <c r="BT90"/>
    </row>
    <row r="91" spans="17:72" s="20" customFormat="1" x14ac:dyDescent="0.2">
      <c r="Q91" s="21"/>
      <c r="AZ91"/>
      <c r="BA91"/>
      <c r="BB91"/>
      <c r="BC91"/>
      <c r="BD91"/>
      <c r="BE91"/>
      <c r="BF91"/>
      <c r="BG91"/>
      <c r="BH91"/>
      <c r="BI91"/>
      <c r="BJ91"/>
      <c r="BK91"/>
      <c r="BL91"/>
      <c r="BM91"/>
      <c r="BN91"/>
      <c r="BO91"/>
      <c r="BP91"/>
      <c r="BQ91"/>
      <c r="BR91"/>
      <c r="BS91"/>
      <c r="BT91"/>
    </row>
    <row r="92" spans="17:72" s="20" customFormat="1" x14ac:dyDescent="0.2">
      <c r="Q92" s="21"/>
      <c r="AZ92"/>
      <c r="BA92"/>
      <c r="BB92"/>
      <c r="BC92"/>
      <c r="BD92"/>
      <c r="BE92"/>
      <c r="BF92"/>
      <c r="BG92"/>
      <c r="BH92"/>
      <c r="BI92"/>
      <c r="BJ92"/>
      <c r="BK92"/>
      <c r="BL92"/>
      <c r="BM92"/>
      <c r="BN92"/>
      <c r="BO92"/>
      <c r="BP92"/>
      <c r="BQ92"/>
      <c r="BR92"/>
      <c r="BS92"/>
      <c r="BT92"/>
    </row>
    <row r="93" spans="17:72" s="20" customFormat="1" x14ac:dyDescent="0.2">
      <c r="Q93" s="21"/>
      <c r="AZ93"/>
      <c r="BA93"/>
      <c r="BB93"/>
      <c r="BC93"/>
      <c r="BD93"/>
      <c r="BE93"/>
      <c r="BF93"/>
      <c r="BG93"/>
      <c r="BH93"/>
      <c r="BI93"/>
      <c r="BJ93"/>
      <c r="BK93"/>
      <c r="BL93"/>
      <c r="BM93"/>
      <c r="BN93"/>
      <c r="BO93"/>
      <c r="BP93"/>
      <c r="BQ93"/>
      <c r="BR93"/>
      <c r="BS93"/>
      <c r="BT93"/>
    </row>
    <row r="94" spans="17:72" s="20" customFormat="1" x14ac:dyDescent="0.2">
      <c r="Q94" s="21"/>
      <c r="AZ94"/>
      <c r="BA94"/>
      <c r="BB94"/>
      <c r="BC94"/>
      <c r="BD94"/>
      <c r="BE94"/>
      <c r="BF94"/>
      <c r="BG94"/>
      <c r="BH94"/>
      <c r="BI94"/>
      <c r="BJ94"/>
      <c r="BK94"/>
      <c r="BL94"/>
      <c r="BM94"/>
      <c r="BN94"/>
      <c r="BO94"/>
      <c r="BP94"/>
      <c r="BQ94"/>
      <c r="BR94"/>
      <c r="BS94"/>
      <c r="BT94"/>
    </row>
    <row r="95" spans="17:72" s="20" customFormat="1" x14ac:dyDescent="0.2">
      <c r="Q95" s="21"/>
      <c r="AZ95"/>
      <c r="BA95"/>
      <c r="BB95"/>
      <c r="BC95"/>
      <c r="BD95"/>
      <c r="BE95"/>
      <c r="BF95"/>
      <c r="BG95"/>
      <c r="BH95"/>
      <c r="BI95"/>
      <c r="BJ95"/>
      <c r="BK95"/>
      <c r="BL95"/>
      <c r="BM95"/>
      <c r="BN95"/>
      <c r="BO95"/>
      <c r="BP95"/>
      <c r="BQ95"/>
      <c r="BR95"/>
      <c r="BS95"/>
      <c r="BT95"/>
    </row>
    <row r="96" spans="17:72" s="20" customFormat="1" x14ac:dyDescent="0.2">
      <c r="Q96" s="21"/>
      <c r="AZ96"/>
      <c r="BA96"/>
      <c r="BB96"/>
      <c r="BC96"/>
      <c r="BD96"/>
      <c r="BE96"/>
      <c r="BF96"/>
      <c r="BG96"/>
      <c r="BH96"/>
      <c r="BI96"/>
      <c r="BJ96"/>
      <c r="BK96"/>
      <c r="BL96"/>
      <c r="BM96"/>
      <c r="BN96"/>
      <c r="BO96"/>
      <c r="BP96"/>
      <c r="BQ96"/>
      <c r="BR96"/>
      <c r="BS96"/>
      <c r="BT96"/>
    </row>
    <row r="97" spans="17:72" s="20" customFormat="1" x14ac:dyDescent="0.2">
      <c r="Q97" s="21"/>
      <c r="AZ97"/>
      <c r="BA97"/>
      <c r="BB97"/>
      <c r="BC97"/>
      <c r="BD97"/>
      <c r="BE97"/>
      <c r="BF97"/>
      <c r="BG97"/>
      <c r="BH97"/>
      <c r="BI97"/>
      <c r="BJ97"/>
      <c r="BK97"/>
      <c r="BL97"/>
      <c r="BM97"/>
      <c r="BN97"/>
      <c r="BO97"/>
      <c r="BP97"/>
      <c r="BQ97"/>
      <c r="BR97"/>
      <c r="BS97"/>
      <c r="BT97"/>
    </row>
    <row r="98" spans="17:72" s="20" customFormat="1" x14ac:dyDescent="0.2">
      <c r="Q98" s="21"/>
      <c r="AZ98"/>
      <c r="BA98"/>
      <c r="BB98"/>
      <c r="BC98"/>
      <c r="BD98"/>
      <c r="BE98"/>
      <c r="BF98"/>
      <c r="BG98"/>
      <c r="BH98"/>
      <c r="BI98"/>
      <c r="BJ98"/>
      <c r="BK98"/>
      <c r="BL98"/>
      <c r="BM98"/>
      <c r="BN98"/>
      <c r="BO98"/>
      <c r="BP98"/>
      <c r="BQ98"/>
      <c r="BR98"/>
      <c r="BS98"/>
      <c r="BT98"/>
    </row>
    <row r="99" spans="17:72" s="20" customFormat="1" x14ac:dyDescent="0.2">
      <c r="Q99" s="21"/>
      <c r="AZ99"/>
      <c r="BA99"/>
      <c r="BB99"/>
      <c r="BC99"/>
      <c r="BD99"/>
      <c r="BE99"/>
      <c r="BF99"/>
      <c r="BG99"/>
      <c r="BH99"/>
      <c r="BI99"/>
      <c r="BJ99"/>
      <c r="BK99"/>
      <c r="BL99"/>
      <c r="BM99"/>
      <c r="BN99"/>
      <c r="BO99"/>
      <c r="BP99"/>
      <c r="BQ99"/>
      <c r="BR99"/>
      <c r="BS99"/>
      <c r="BT99"/>
    </row>
    <row r="100" spans="17:72" s="20" customFormat="1" x14ac:dyDescent="0.2">
      <c r="Q100" s="21"/>
      <c r="AZ100"/>
      <c r="BA100"/>
      <c r="BB100"/>
      <c r="BC100"/>
      <c r="BD100"/>
      <c r="BE100"/>
      <c r="BF100"/>
      <c r="BG100"/>
      <c r="BH100"/>
      <c r="BI100"/>
      <c r="BJ100"/>
      <c r="BK100"/>
      <c r="BL100"/>
      <c r="BM100"/>
      <c r="BN100"/>
      <c r="BO100"/>
      <c r="BP100"/>
      <c r="BQ100"/>
      <c r="BR100"/>
      <c r="BS100"/>
      <c r="BT100"/>
    </row>
    <row r="101" spans="17:72" s="20" customFormat="1" x14ac:dyDescent="0.2">
      <c r="Q101" s="21"/>
      <c r="AZ101"/>
      <c r="BA101"/>
      <c r="BB101"/>
      <c r="BC101"/>
      <c r="BD101"/>
      <c r="BE101"/>
      <c r="BF101"/>
      <c r="BG101"/>
      <c r="BH101"/>
      <c r="BI101"/>
      <c r="BJ101"/>
      <c r="BK101"/>
      <c r="BL101"/>
      <c r="BM101"/>
      <c r="BN101"/>
      <c r="BO101"/>
      <c r="BP101"/>
      <c r="BQ101"/>
      <c r="BR101"/>
      <c r="BS101"/>
      <c r="BT101"/>
    </row>
    <row r="102" spans="17:72" s="20" customFormat="1" x14ac:dyDescent="0.2">
      <c r="Q102" s="21"/>
      <c r="AZ102"/>
      <c r="BA102"/>
      <c r="BB102"/>
      <c r="BC102"/>
      <c r="BD102"/>
      <c r="BE102"/>
      <c r="BF102"/>
      <c r="BG102"/>
      <c r="BH102"/>
      <c r="BI102"/>
      <c r="BJ102"/>
      <c r="BK102"/>
      <c r="BL102"/>
      <c r="BM102"/>
      <c r="BN102"/>
      <c r="BO102"/>
      <c r="BP102"/>
      <c r="BQ102"/>
      <c r="BR102"/>
      <c r="BS102"/>
      <c r="BT102"/>
    </row>
    <row r="103" spans="17:72" s="20" customFormat="1" x14ac:dyDescent="0.2">
      <c r="Q103" s="21"/>
      <c r="AZ103"/>
      <c r="BA103"/>
      <c r="BB103"/>
      <c r="BC103"/>
      <c r="BD103"/>
      <c r="BE103"/>
      <c r="BF103"/>
      <c r="BG103"/>
      <c r="BH103"/>
      <c r="BI103"/>
      <c r="BJ103"/>
      <c r="BK103"/>
      <c r="BL103"/>
      <c r="BM103"/>
      <c r="BN103"/>
      <c r="BO103"/>
      <c r="BP103"/>
      <c r="BQ103"/>
      <c r="BR103"/>
      <c r="BS103"/>
      <c r="BT103"/>
    </row>
    <row r="104" spans="17:72" s="20" customFormat="1" x14ac:dyDescent="0.2">
      <c r="Q104" s="21"/>
      <c r="AZ104"/>
      <c r="BA104"/>
      <c r="BB104"/>
      <c r="BC104"/>
      <c r="BD104"/>
      <c r="BE104"/>
      <c r="BF104"/>
      <c r="BG104"/>
      <c r="BH104"/>
      <c r="BI104"/>
      <c r="BJ104"/>
      <c r="BK104"/>
      <c r="BL104"/>
      <c r="BM104"/>
      <c r="BN104"/>
      <c r="BO104"/>
      <c r="BP104"/>
      <c r="BQ104"/>
      <c r="BR104"/>
      <c r="BS104"/>
      <c r="BT104"/>
    </row>
    <row r="105" spans="17:72" s="20" customFormat="1" x14ac:dyDescent="0.2">
      <c r="Q105" s="21"/>
      <c r="AZ105"/>
      <c r="BA105"/>
      <c r="BB105"/>
      <c r="BC105"/>
      <c r="BD105"/>
      <c r="BE105"/>
      <c r="BF105"/>
      <c r="BG105"/>
      <c r="BH105"/>
      <c r="BI105"/>
      <c r="BJ105"/>
      <c r="BK105"/>
      <c r="BL105"/>
      <c r="BM105"/>
      <c r="BN105"/>
      <c r="BO105"/>
      <c r="BP105"/>
      <c r="BQ105"/>
      <c r="BR105"/>
      <c r="BS105"/>
      <c r="BT105"/>
    </row>
    <row r="106" spans="17:72" s="20" customFormat="1" x14ac:dyDescent="0.2">
      <c r="Q106" s="21"/>
      <c r="AZ106"/>
      <c r="BA106"/>
      <c r="BB106"/>
      <c r="BC106"/>
      <c r="BD106"/>
      <c r="BE106"/>
      <c r="BF106"/>
      <c r="BG106"/>
      <c r="BH106"/>
      <c r="BI106"/>
      <c r="BJ106"/>
      <c r="BK106"/>
      <c r="BL106"/>
      <c r="BM106"/>
      <c r="BN106"/>
      <c r="BO106"/>
      <c r="BP106"/>
      <c r="BQ106"/>
      <c r="BR106"/>
      <c r="BS106"/>
      <c r="BT106"/>
    </row>
    <row r="107" spans="17:72" s="20" customFormat="1" x14ac:dyDescent="0.2">
      <c r="Q107" s="21"/>
      <c r="AZ107"/>
      <c r="BA107"/>
      <c r="BB107"/>
      <c r="BC107"/>
      <c r="BD107"/>
      <c r="BE107"/>
      <c r="BF107"/>
      <c r="BG107"/>
      <c r="BH107"/>
      <c r="BI107"/>
      <c r="BJ107"/>
      <c r="BK107"/>
      <c r="BL107"/>
      <c r="BM107"/>
      <c r="BN107"/>
      <c r="BO107"/>
      <c r="BP107"/>
      <c r="BQ107"/>
      <c r="BR107"/>
      <c r="BS107"/>
      <c r="BT107"/>
    </row>
    <row r="108" spans="17:72" s="20" customFormat="1" x14ac:dyDescent="0.2">
      <c r="Q108" s="21"/>
      <c r="AZ108"/>
      <c r="BA108"/>
      <c r="BB108"/>
      <c r="BC108"/>
      <c r="BD108"/>
      <c r="BE108"/>
      <c r="BF108"/>
      <c r="BG108"/>
      <c r="BH108"/>
      <c r="BI108"/>
      <c r="BJ108"/>
      <c r="BK108"/>
      <c r="BL108"/>
      <c r="BM108"/>
      <c r="BN108"/>
      <c r="BO108"/>
      <c r="BP108"/>
      <c r="BQ108"/>
      <c r="BR108"/>
      <c r="BS108"/>
      <c r="BT108"/>
    </row>
    <row r="109" spans="17:72" s="20" customFormat="1" x14ac:dyDescent="0.2">
      <c r="Q109" s="21"/>
      <c r="AZ109"/>
      <c r="BA109"/>
      <c r="BB109"/>
      <c r="BC109"/>
      <c r="BD109"/>
      <c r="BE109"/>
      <c r="BF109"/>
      <c r="BG109"/>
      <c r="BH109"/>
      <c r="BI109"/>
      <c r="BJ109"/>
      <c r="BK109"/>
      <c r="BL109"/>
      <c r="BM109"/>
      <c r="BN109"/>
      <c r="BO109"/>
      <c r="BP109"/>
      <c r="BQ109"/>
      <c r="BR109"/>
      <c r="BS109"/>
      <c r="BT109"/>
    </row>
    <row r="110" spans="17:72" s="20" customFormat="1" x14ac:dyDescent="0.2">
      <c r="Q110" s="21"/>
      <c r="AZ110"/>
      <c r="BA110"/>
      <c r="BB110"/>
      <c r="BC110"/>
      <c r="BD110"/>
      <c r="BE110"/>
      <c r="BF110"/>
      <c r="BG110"/>
      <c r="BH110"/>
      <c r="BI110"/>
      <c r="BJ110"/>
      <c r="BK110"/>
      <c r="BL110"/>
      <c r="BM110"/>
      <c r="BN110"/>
      <c r="BO110"/>
      <c r="BP110"/>
      <c r="BQ110"/>
      <c r="BR110"/>
      <c r="BS110"/>
      <c r="BT110"/>
    </row>
    <row r="111" spans="17:72" s="20" customFormat="1" x14ac:dyDescent="0.2">
      <c r="Q111" s="21"/>
      <c r="AZ111"/>
      <c r="BA111"/>
      <c r="BB111"/>
      <c r="BC111"/>
      <c r="BD111"/>
      <c r="BE111"/>
      <c r="BF111"/>
      <c r="BG111"/>
      <c r="BH111"/>
      <c r="BI111"/>
      <c r="BJ111"/>
      <c r="BK111"/>
      <c r="BL111"/>
      <c r="BM111"/>
      <c r="BN111"/>
      <c r="BO111"/>
      <c r="BP111"/>
      <c r="BQ111"/>
      <c r="BR111"/>
      <c r="BS111"/>
      <c r="BT111"/>
    </row>
    <row r="112" spans="17:72" s="20" customFormat="1" x14ac:dyDescent="0.2">
      <c r="Q112" s="21"/>
      <c r="AZ112"/>
      <c r="BA112"/>
      <c r="BB112"/>
      <c r="BC112"/>
      <c r="BD112"/>
      <c r="BE112"/>
      <c r="BF112"/>
      <c r="BG112"/>
      <c r="BH112"/>
      <c r="BI112"/>
      <c r="BJ112"/>
      <c r="BK112"/>
      <c r="BL112"/>
      <c r="BM112"/>
      <c r="BN112"/>
      <c r="BO112"/>
      <c r="BP112"/>
      <c r="BQ112"/>
      <c r="BR112"/>
      <c r="BS112"/>
      <c r="BT112"/>
    </row>
    <row r="113" spans="17:72" s="20" customFormat="1" x14ac:dyDescent="0.2">
      <c r="Q113" s="21"/>
      <c r="AZ113"/>
      <c r="BA113"/>
      <c r="BB113"/>
      <c r="BC113"/>
      <c r="BD113"/>
      <c r="BE113"/>
      <c r="BF113"/>
      <c r="BG113"/>
      <c r="BH113"/>
      <c r="BI113"/>
      <c r="BJ113"/>
      <c r="BK113"/>
      <c r="BL113"/>
      <c r="BM113"/>
      <c r="BN113"/>
      <c r="BO113"/>
      <c r="BP113"/>
      <c r="BQ113"/>
      <c r="BR113"/>
      <c r="BS113"/>
      <c r="BT113"/>
    </row>
    <row r="114" spans="17:72" s="20" customFormat="1" x14ac:dyDescent="0.2">
      <c r="Q114" s="21"/>
      <c r="AZ114"/>
      <c r="BA114"/>
      <c r="BB114"/>
      <c r="BC114"/>
      <c r="BD114"/>
      <c r="BE114"/>
      <c r="BF114"/>
      <c r="BG114"/>
      <c r="BH114"/>
      <c r="BI114"/>
      <c r="BJ114"/>
      <c r="BK114"/>
      <c r="BL114"/>
      <c r="BM114"/>
      <c r="BN114"/>
      <c r="BO114"/>
      <c r="BP114"/>
      <c r="BQ114"/>
      <c r="BR114"/>
      <c r="BS114"/>
      <c r="BT114"/>
    </row>
    <row r="115" spans="17:72" s="20" customFormat="1" x14ac:dyDescent="0.2">
      <c r="Q115" s="21"/>
      <c r="AZ115"/>
      <c r="BA115"/>
      <c r="BB115"/>
      <c r="BC115"/>
      <c r="BD115"/>
      <c r="BE115"/>
      <c r="BF115"/>
      <c r="BG115"/>
      <c r="BH115"/>
      <c r="BI115"/>
      <c r="BJ115"/>
      <c r="BK115"/>
      <c r="BL115"/>
      <c r="BM115"/>
      <c r="BN115"/>
      <c r="BO115"/>
      <c r="BP115"/>
      <c r="BQ115"/>
      <c r="BR115"/>
      <c r="BS115"/>
      <c r="BT115"/>
    </row>
    <row r="116" spans="17:72" s="20" customFormat="1" x14ac:dyDescent="0.2">
      <c r="Q116" s="21"/>
      <c r="AZ116"/>
      <c r="BA116"/>
      <c r="BB116"/>
      <c r="BC116"/>
      <c r="BD116"/>
      <c r="BE116"/>
      <c r="BF116"/>
      <c r="BG116"/>
      <c r="BH116"/>
      <c r="BI116"/>
      <c r="BJ116"/>
      <c r="BK116"/>
      <c r="BL116"/>
      <c r="BM116"/>
      <c r="BN116"/>
      <c r="BO116"/>
      <c r="BP116"/>
      <c r="BQ116"/>
      <c r="BR116"/>
      <c r="BS116"/>
      <c r="BT116"/>
    </row>
    <row r="117" spans="17:72" s="20" customFormat="1" x14ac:dyDescent="0.2">
      <c r="Q117" s="21"/>
      <c r="AZ117"/>
      <c r="BA117"/>
      <c r="BB117"/>
      <c r="BC117"/>
      <c r="BD117"/>
      <c r="BE117"/>
      <c r="BF117"/>
      <c r="BG117"/>
      <c r="BH117"/>
      <c r="BI117"/>
      <c r="BJ117"/>
      <c r="BK117"/>
      <c r="BL117"/>
      <c r="BM117"/>
      <c r="BN117"/>
      <c r="BO117"/>
      <c r="BP117"/>
      <c r="BQ117"/>
      <c r="BR117"/>
      <c r="BS117"/>
      <c r="BT117"/>
    </row>
    <row r="118" spans="17:72" s="20" customFormat="1" x14ac:dyDescent="0.2">
      <c r="Q118" s="21"/>
      <c r="AZ118"/>
      <c r="BA118"/>
      <c r="BB118"/>
      <c r="BC118"/>
      <c r="BD118"/>
      <c r="BE118"/>
      <c r="BF118"/>
      <c r="BG118"/>
      <c r="BH118"/>
      <c r="BI118"/>
      <c r="BJ118"/>
      <c r="BK118"/>
      <c r="BL118"/>
      <c r="BM118"/>
      <c r="BN118"/>
      <c r="BO118"/>
      <c r="BP118"/>
      <c r="BQ118"/>
      <c r="BR118"/>
      <c r="BS118"/>
      <c r="BT118"/>
    </row>
    <row r="119" spans="17:72" s="20" customFormat="1" x14ac:dyDescent="0.2">
      <c r="Q119" s="21"/>
      <c r="AZ119"/>
      <c r="BA119"/>
      <c r="BB119"/>
      <c r="BC119"/>
      <c r="BD119"/>
      <c r="BE119"/>
      <c r="BF119"/>
      <c r="BG119"/>
      <c r="BH119"/>
      <c r="BI119"/>
      <c r="BJ119"/>
      <c r="BK119"/>
      <c r="BL119"/>
      <c r="BM119"/>
      <c r="BN119"/>
      <c r="BO119"/>
      <c r="BP119"/>
      <c r="BQ119"/>
      <c r="BR119"/>
      <c r="BS119"/>
      <c r="BT119"/>
    </row>
    <row r="120" spans="17:72" s="20" customFormat="1" x14ac:dyDescent="0.2">
      <c r="Q120" s="21"/>
      <c r="AZ120"/>
      <c r="BA120"/>
      <c r="BB120"/>
      <c r="BC120"/>
      <c r="BD120"/>
      <c r="BE120"/>
      <c r="BF120"/>
      <c r="BG120"/>
      <c r="BH120"/>
      <c r="BI120"/>
      <c r="BJ120"/>
      <c r="BK120"/>
      <c r="BL120"/>
      <c r="BM120"/>
      <c r="BN120"/>
      <c r="BO120"/>
      <c r="BP120"/>
      <c r="BQ120"/>
      <c r="BR120"/>
      <c r="BS120"/>
      <c r="BT120"/>
    </row>
    <row r="121" spans="17:72" s="20" customFormat="1" x14ac:dyDescent="0.2">
      <c r="Q121" s="21"/>
      <c r="AZ121"/>
      <c r="BA121"/>
      <c r="BB121"/>
      <c r="BC121"/>
      <c r="BD121"/>
      <c r="BE121"/>
      <c r="BF121"/>
      <c r="BG121"/>
      <c r="BH121"/>
      <c r="BI121"/>
      <c r="BJ121"/>
      <c r="BK121"/>
      <c r="BL121"/>
      <c r="BM121"/>
      <c r="BN121"/>
      <c r="BO121"/>
      <c r="BP121"/>
      <c r="BQ121"/>
      <c r="BR121"/>
      <c r="BS121"/>
      <c r="BT121"/>
    </row>
    <row r="122" spans="17:72" s="20" customFormat="1" x14ac:dyDescent="0.2">
      <c r="Q122" s="21"/>
      <c r="AZ122"/>
      <c r="BA122"/>
      <c r="BB122"/>
      <c r="BC122"/>
      <c r="BD122"/>
      <c r="BE122"/>
      <c r="BF122"/>
      <c r="BG122"/>
      <c r="BH122"/>
      <c r="BI122"/>
      <c r="BJ122"/>
      <c r="BK122"/>
      <c r="BL122"/>
      <c r="BM122"/>
      <c r="BN122"/>
      <c r="BO122"/>
      <c r="BP122"/>
      <c r="BQ122"/>
      <c r="BR122"/>
      <c r="BS122"/>
      <c r="BT122"/>
    </row>
    <row r="123" spans="17:72" s="20" customFormat="1" x14ac:dyDescent="0.2">
      <c r="Q123" s="21"/>
      <c r="AZ123"/>
      <c r="BA123"/>
      <c r="BB123"/>
      <c r="BC123"/>
      <c r="BD123"/>
      <c r="BE123"/>
      <c r="BF123"/>
      <c r="BG123"/>
      <c r="BH123"/>
      <c r="BI123"/>
      <c r="BJ123"/>
      <c r="BK123"/>
      <c r="BL123"/>
      <c r="BM123"/>
      <c r="BN123"/>
      <c r="BO123"/>
      <c r="BP123"/>
      <c r="BQ123"/>
      <c r="BR123"/>
      <c r="BS123"/>
      <c r="BT123"/>
    </row>
    <row r="124" spans="17:72" s="20" customFormat="1" x14ac:dyDescent="0.2">
      <c r="Q124" s="21"/>
      <c r="AZ124"/>
      <c r="BA124"/>
      <c r="BB124"/>
      <c r="BC124"/>
      <c r="BD124"/>
      <c r="BE124"/>
      <c r="BF124"/>
      <c r="BG124"/>
      <c r="BH124"/>
      <c r="BI124"/>
      <c r="BJ124"/>
      <c r="BK124"/>
      <c r="BL124"/>
      <c r="BM124"/>
      <c r="BN124"/>
      <c r="BO124"/>
      <c r="BP124"/>
      <c r="BQ124"/>
      <c r="BR124"/>
      <c r="BS124"/>
      <c r="BT124"/>
    </row>
    <row r="125" spans="17:72" s="20" customFormat="1" x14ac:dyDescent="0.2">
      <c r="Q125" s="21"/>
      <c r="AZ125"/>
      <c r="BA125"/>
      <c r="BB125"/>
      <c r="BC125"/>
      <c r="BD125"/>
      <c r="BE125"/>
      <c r="BF125"/>
      <c r="BG125"/>
      <c r="BH125"/>
      <c r="BI125"/>
      <c r="BJ125"/>
      <c r="BK125"/>
      <c r="BL125"/>
      <c r="BM125"/>
      <c r="BN125"/>
      <c r="BO125"/>
      <c r="BP125"/>
      <c r="BQ125"/>
      <c r="BR125"/>
      <c r="BS125"/>
      <c r="BT125"/>
    </row>
    <row r="126" spans="17:72" s="20" customFormat="1" x14ac:dyDescent="0.2">
      <c r="Q126" s="21"/>
      <c r="AZ126"/>
      <c r="BA126"/>
      <c r="BB126"/>
      <c r="BC126"/>
      <c r="BD126"/>
      <c r="BE126"/>
      <c r="BF126"/>
      <c r="BG126"/>
      <c r="BH126"/>
      <c r="BI126"/>
      <c r="BJ126"/>
      <c r="BK126"/>
      <c r="BL126"/>
      <c r="BM126"/>
      <c r="BN126"/>
      <c r="BO126"/>
      <c r="BP126"/>
      <c r="BQ126"/>
      <c r="BR126"/>
      <c r="BS126"/>
      <c r="BT126"/>
    </row>
    <row r="127" spans="17:72" s="20" customFormat="1" x14ac:dyDescent="0.2">
      <c r="Q127" s="21"/>
      <c r="AZ127"/>
      <c r="BA127"/>
      <c r="BB127"/>
      <c r="BC127"/>
      <c r="BD127"/>
      <c r="BE127"/>
      <c r="BF127"/>
      <c r="BG127"/>
      <c r="BH127"/>
      <c r="BI127"/>
      <c r="BJ127"/>
      <c r="BK127"/>
      <c r="BL127"/>
      <c r="BM127"/>
      <c r="BN127"/>
      <c r="BO127"/>
      <c r="BP127"/>
      <c r="BQ127"/>
      <c r="BR127"/>
      <c r="BS127"/>
      <c r="BT127"/>
    </row>
    <row r="128" spans="17:72" s="20" customFormat="1" x14ac:dyDescent="0.2">
      <c r="Q128" s="21"/>
      <c r="AZ128"/>
      <c r="BA128"/>
      <c r="BB128"/>
      <c r="BC128"/>
      <c r="BD128"/>
      <c r="BE128"/>
      <c r="BF128"/>
      <c r="BG128"/>
      <c r="BH128"/>
      <c r="BI128"/>
      <c r="BJ128"/>
      <c r="BK128"/>
      <c r="BL128"/>
      <c r="BM128"/>
      <c r="BN128"/>
      <c r="BO128"/>
      <c r="BP128"/>
      <c r="BQ128"/>
      <c r="BR128"/>
      <c r="BS128"/>
      <c r="BT128"/>
    </row>
    <row r="129" spans="17:72" s="20" customFormat="1" x14ac:dyDescent="0.2">
      <c r="Q129" s="21"/>
      <c r="AZ129"/>
      <c r="BA129"/>
      <c r="BB129"/>
      <c r="BC129"/>
      <c r="BD129"/>
      <c r="BE129"/>
      <c r="BF129"/>
      <c r="BG129"/>
      <c r="BH129"/>
      <c r="BI129"/>
      <c r="BJ129"/>
      <c r="BK129"/>
      <c r="BL129"/>
      <c r="BM129"/>
      <c r="BN129"/>
      <c r="BO129"/>
      <c r="BP129"/>
      <c r="BQ129"/>
      <c r="BR129"/>
      <c r="BS129"/>
      <c r="BT129"/>
    </row>
    <row r="130" spans="17:72" s="20" customFormat="1" x14ac:dyDescent="0.2">
      <c r="Q130" s="21"/>
      <c r="AZ130"/>
      <c r="BA130"/>
      <c r="BB130"/>
      <c r="BC130"/>
      <c r="BD130"/>
      <c r="BE130"/>
      <c r="BF130"/>
      <c r="BG130"/>
      <c r="BH130"/>
      <c r="BI130"/>
      <c r="BJ130"/>
      <c r="BK130"/>
      <c r="BL130"/>
      <c r="BM130"/>
      <c r="BN130"/>
      <c r="BO130"/>
      <c r="BP130"/>
      <c r="BQ130"/>
      <c r="BR130"/>
      <c r="BS130"/>
      <c r="BT130"/>
    </row>
    <row r="131" spans="17:72" s="20" customFormat="1" x14ac:dyDescent="0.2">
      <c r="Q131" s="21"/>
      <c r="AZ131"/>
      <c r="BA131"/>
      <c r="BB131"/>
      <c r="BC131"/>
      <c r="BD131"/>
      <c r="BE131"/>
      <c r="BF131"/>
      <c r="BG131"/>
      <c r="BH131"/>
      <c r="BI131"/>
      <c r="BJ131"/>
      <c r="BK131"/>
      <c r="BL131"/>
      <c r="BM131"/>
      <c r="BN131"/>
      <c r="BO131"/>
      <c r="BP131"/>
      <c r="BQ131"/>
      <c r="BR131"/>
      <c r="BS131"/>
      <c r="BT131"/>
    </row>
    <row r="132" spans="17:72" s="20" customFormat="1" x14ac:dyDescent="0.2">
      <c r="Q132" s="21"/>
      <c r="AZ132"/>
      <c r="BA132"/>
      <c r="BB132"/>
      <c r="BC132"/>
      <c r="BD132"/>
      <c r="BE132"/>
      <c r="BF132"/>
      <c r="BG132"/>
      <c r="BH132"/>
      <c r="BI132"/>
      <c r="BJ132"/>
      <c r="BK132"/>
      <c r="BL132"/>
      <c r="BM132"/>
      <c r="BN132"/>
      <c r="BO132"/>
      <c r="BP132"/>
      <c r="BQ132"/>
      <c r="BR132"/>
      <c r="BS132"/>
      <c r="BT132"/>
    </row>
    <row r="133" spans="17:72" s="20" customFormat="1" x14ac:dyDescent="0.2">
      <c r="Q133" s="21"/>
      <c r="AZ133"/>
      <c r="BA133"/>
      <c r="BB133"/>
      <c r="BC133"/>
      <c r="BD133"/>
      <c r="BE133"/>
      <c r="BF133"/>
      <c r="BG133"/>
      <c r="BH133"/>
      <c r="BI133"/>
      <c r="BJ133"/>
      <c r="BK133"/>
      <c r="BL133"/>
      <c r="BM133"/>
      <c r="BN133"/>
      <c r="BO133"/>
      <c r="BP133"/>
      <c r="BQ133"/>
      <c r="BR133"/>
      <c r="BS133"/>
      <c r="BT133"/>
    </row>
    <row r="134" spans="17:72" s="20" customFormat="1" x14ac:dyDescent="0.2">
      <c r="Q134" s="21"/>
      <c r="AZ134"/>
      <c r="BA134"/>
      <c r="BB134"/>
      <c r="BC134"/>
      <c r="BD134"/>
      <c r="BE134"/>
      <c r="BF134"/>
      <c r="BG134"/>
      <c r="BH134"/>
      <c r="BI134"/>
      <c r="BJ134"/>
      <c r="BK134"/>
      <c r="BL134"/>
      <c r="BM134"/>
      <c r="BN134"/>
      <c r="BO134"/>
      <c r="BP134"/>
      <c r="BQ134"/>
      <c r="BR134"/>
      <c r="BS134"/>
      <c r="BT134"/>
    </row>
    <row r="135" spans="17:72" s="20" customFormat="1" x14ac:dyDescent="0.2">
      <c r="Q135" s="21"/>
      <c r="AZ135"/>
      <c r="BA135"/>
      <c r="BB135"/>
      <c r="BC135"/>
      <c r="BD135"/>
      <c r="BE135"/>
      <c r="BF135"/>
      <c r="BG135"/>
      <c r="BH135"/>
      <c r="BI135"/>
      <c r="BJ135"/>
      <c r="BK135"/>
      <c r="BL135"/>
      <c r="BM135"/>
      <c r="BN135"/>
      <c r="BO135"/>
      <c r="BP135"/>
      <c r="BQ135"/>
      <c r="BR135"/>
      <c r="BS135"/>
      <c r="BT135"/>
    </row>
    <row r="136" spans="17:72" s="20" customFormat="1" x14ac:dyDescent="0.2">
      <c r="Q136" s="21"/>
      <c r="AZ136"/>
      <c r="BA136"/>
      <c r="BB136"/>
      <c r="BC136"/>
      <c r="BD136"/>
      <c r="BE136"/>
      <c r="BF136"/>
      <c r="BG136"/>
      <c r="BH136"/>
      <c r="BI136"/>
      <c r="BJ136"/>
      <c r="BK136"/>
      <c r="BL136"/>
      <c r="BM136"/>
      <c r="BN136"/>
      <c r="BO136"/>
      <c r="BP136"/>
      <c r="BQ136"/>
      <c r="BR136"/>
      <c r="BS136"/>
      <c r="BT136"/>
    </row>
    <row r="137" spans="17:72" s="20" customFormat="1" x14ac:dyDescent="0.2">
      <c r="Q137" s="21"/>
      <c r="AZ137"/>
      <c r="BA137"/>
      <c r="BB137"/>
      <c r="BC137"/>
      <c r="BD137"/>
      <c r="BE137"/>
      <c r="BF137"/>
      <c r="BG137"/>
      <c r="BH137"/>
      <c r="BI137"/>
      <c r="BJ137"/>
      <c r="BK137"/>
      <c r="BL137"/>
      <c r="BM137"/>
      <c r="BN137"/>
      <c r="BO137"/>
      <c r="BP137"/>
      <c r="BQ137"/>
      <c r="BR137"/>
      <c r="BS137"/>
      <c r="BT137"/>
    </row>
    <row r="138" spans="17:72" s="20" customFormat="1" x14ac:dyDescent="0.2">
      <c r="Q138" s="21"/>
      <c r="AZ138"/>
      <c r="BA138"/>
      <c r="BB138"/>
      <c r="BC138"/>
      <c r="BD138"/>
      <c r="BE138"/>
      <c r="BF138"/>
      <c r="BG138"/>
      <c r="BH138"/>
      <c r="BI138"/>
      <c r="BJ138"/>
      <c r="BK138"/>
      <c r="BL138"/>
      <c r="BM138"/>
      <c r="BN138"/>
      <c r="BO138"/>
      <c r="BP138"/>
      <c r="BQ138"/>
      <c r="BR138"/>
      <c r="BS138"/>
      <c r="BT138"/>
    </row>
    <row r="139" spans="17:72" s="20" customFormat="1" x14ac:dyDescent="0.2">
      <c r="Q139" s="21"/>
      <c r="AZ139"/>
      <c r="BA139"/>
      <c r="BB139"/>
      <c r="BC139"/>
      <c r="BD139"/>
      <c r="BE139"/>
      <c r="BF139"/>
      <c r="BG139"/>
      <c r="BH139"/>
      <c r="BI139"/>
      <c r="BJ139"/>
      <c r="BK139"/>
      <c r="BL139"/>
      <c r="BM139"/>
      <c r="BN139"/>
      <c r="BO139"/>
      <c r="BP139"/>
      <c r="BQ139"/>
      <c r="BR139"/>
      <c r="BS139"/>
      <c r="BT139"/>
    </row>
    <row r="140" spans="17:72" s="20" customFormat="1" x14ac:dyDescent="0.2">
      <c r="Q140" s="21"/>
      <c r="AZ140"/>
      <c r="BA140"/>
      <c r="BB140"/>
      <c r="BC140"/>
      <c r="BD140"/>
      <c r="BE140"/>
      <c r="BF140"/>
      <c r="BG140"/>
      <c r="BH140"/>
      <c r="BI140"/>
      <c r="BJ140"/>
      <c r="BK140"/>
      <c r="BL140"/>
      <c r="BM140"/>
      <c r="BN140"/>
      <c r="BO140"/>
      <c r="BP140"/>
      <c r="BQ140"/>
      <c r="BR140"/>
      <c r="BS140"/>
      <c r="BT140"/>
    </row>
    <row r="141" spans="17:72" s="20" customFormat="1" x14ac:dyDescent="0.2">
      <c r="Q141" s="21"/>
      <c r="AZ141"/>
      <c r="BA141"/>
      <c r="BB141"/>
      <c r="BC141"/>
      <c r="BD141"/>
      <c r="BE141"/>
      <c r="BF141"/>
      <c r="BG141"/>
      <c r="BH141"/>
      <c r="BI141"/>
      <c r="BJ141"/>
      <c r="BK141"/>
      <c r="BL141"/>
      <c r="BM141"/>
      <c r="BN141"/>
      <c r="BO141"/>
      <c r="BP141"/>
      <c r="BQ141"/>
      <c r="BR141"/>
      <c r="BS141"/>
      <c r="BT141"/>
    </row>
    <row r="142" spans="17:72" s="20" customFormat="1" x14ac:dyDescent="0.2">
      <c r="Q142" s="21"/>
      <c r="AZ142"/>
      <c r="BA142"/>
      <c r="BB142"/>
      <c r="BC142"/>
      <c r="BD142"/>
      <c r="BE142"/>
      <c r="BF142"/>
      <c r="BG142"/>
      <c r="BH142"/>
      <c r="BI142"/>
      <c r="BJ142"/>
      <c r="BK142"/>
      <c r="BL142"/>
      <c r="BM142"/>
      <c r="BN142"/>
      <c r="BO142"/>
      <c r="BP142"/>
      <c r="BQ142"/>
      <c r="BR142"/>
      <c r="BS142"/>
      <c r="BT142"/>
    </row>
    <row r="143" spans="17:72" s="20" customFormat="1" x14ac:dyDescent="0.2">
      <c r="Q143" s="21"/>
      <c r="AZ143"/>
      <c r="BA143"/>
      <c r="BB143"/>
      <c r="BC143"/>
      <c r="BD143"/>
      <c r="BE143"/>
      <c r="BF143"/>
      <c r="BG143"/>
      <c r="BH143"/>
      <c r="BI143"/>
      <c r="BJ143"/>
      <c r="BK143"/>
      <c r="BL143"/>
      <c r="BM143"/>
      <c r="BN143"/>
      <c r="BO143"/>
      <c r="BP143"/>
      <c r="BQ143"/>
      <c r="BR143"/>
      <c r="BS143"/>
      <c r="BT143"/>
    </row>
    <row r="144" spans="17:72" s="20" customFormat="1" x14ac:dyDescent="0.2">
      <c r="Q144" s="21"/>
      <c r="AZ144"/>
      <c r="BA144"/>
      <c r="BB144"/>
      <c r="BC144"/>
      <c r="BD144"/>
      <c r="BE144"/>
      <c r="BF144"/>
      <c r="BG144"/>
      <c r="BH144"/>
      <c r="BI144"/>
      <c r="BJ144"/>
      <c r="BK144"/>
      <c r="BL144"/>
      <c r="BM144"/>
      <c r="BN144"/>
      <c r="BO144"/>
      <c r="BP144"/>
      <c r="BQ144"/>
      <c r="BR144"/>
      <c r="BS144"/>
      <c r="BT144"/>
    </row>
    <row r="145" spans="17:72" s="20" customFormat="1" x14ac:dyDescent="0.2">
      <c r="Q145" s="21"/>
      <c r="AZ145"/>
      <c r="BA145"/>
      <c r="BB145"/>
      <c r="BC145"/>
      <c r="BD145"/>
      <c r="BE145"/>
      <c r="BF145"/>
      <c r="BG145"/>
      <c r="BH145"/>
      <c r="BI145"/>
      <c r="BJ145"/>
      <c r="BK145"/>
      <c r="BL145"/>
      <c r="BM145"/>
      <c r="BN145"/>
      <c r="BO145"/>
      <c r="BP145"/>
      <c r="BQ145"/>
      <c r="BR145"/>
      <c r="BS145"/>
      <c r="BT145"/>
    </row>
    <row r="146" spans="17:72" s="20" customFormat="1" x14ac:dyDescent="0.2">
      <c r="Q146" s="21"/>
      <c r="AZ146"/>
      <c r="BA146"/>
      <c r="BB146"/>
      <c r="BC146"/>
      <c r="BD146"/>
      <c r="BE146"/>
      <c r="BF146"/>
      <c r="BG146"/>
      <c r="BH146"/>
      <c r="BI146"/>
      <c r="BJ146"/>
      <c r="BK146"/>
      <c r="BL146"/>
      <c r="BM146"/>
      <c r="BN146"/>
      <c r="BO146"/>
      <c r="BP146"/>
      <c r="BQ146"/>
      <c r="BR146"/>
      <c r="BS146"/>
      <c r="BT146"/>
    </row>
    <row r="147" spans="17:72" s="20" customFormat="1" x14ac:dyDescent="0.2">
      <c r="Q147" s="21"/>
      <c r="AZ147"/>
      <c r="BA147"/>
      <c r="BB147"/>
      <c r="BC147"/>
      <c r="BD147"/>
      <c r="BE147"/>
      <c r="BF147"/>
      <c r="BG147"/>
      <c r="BH147"/>
      <c r="BI147"/>
      <c r="BJ147"/>
      <c r="BK147"/>
      <c r="BL147"/>
      <c r="BM147"/>
      <c r="BN147"/>
      <c r="BO147"/>
      <c r="BP147"/>
      <c r="BQ147"/>
      <c r="BR147"/>
      <c r="BS147"/>
      <c r="BT147"/>
    </row>
    <row r="148" spans="17:72" s="20" customFormat="1" x14ac:dyDescent="0.2">
      <c r="Q148" s="21"/>
      <c r="AZ148"/>
      <c r="BA148"/>
      <c r="BB148"/>
      <c r="BC148"/>
      <c r="BD148"/>
      <c r="BE148"/>
      <c r="BF148"/>
      <c r="BG148"/>
      <c r="BH148"/>
      <c r="BI148"/>
      <c r="BJ148"/>
      <c r="BK148"/>
      <c r="BL148"/>
      <c r="BM148"/>
      <c r="BN148"/>
      <c r="BO148"/>
      <c r="BP148"/>
      <c r="BQ148"/>
      <c r="BR148"/>
      <c r="BS148"/>
      <c r="BT148"/>
    </row>
    <row r="149" spans="17:72" s="20" customFormat="1" x14ac:dyDescent="0.2">
      <c r="Q149" s="21"/>
      <c r="AZ149"/>
      <c r="BA149"/>
      <c r="BB149"/>
      <c r="BC149"/>
      <c r="BD149"/>
      <c r="BE149"/>
      <c r="BF149"/>
      <c r="BG149"/>
      <c r="BH149"/>
      <c r="BI149"/>
      <c r="BJ149"/>
      <c r="BK149"/>
      <c r="BL149"/>
      <c r="BM149"/>
      <c r="BN149"/>
      <c r="BO149"/>
      <c r="BP149"/>
      <c r="BQ149"/>
      <c r="BR149"/>
      <c r="BS149"/>
      <c r="BT149"/>
    </row>
    <row r="150" spans="17:72" s="20" customFormat="1" x14ac:dyDescent="0.2">
      <c r="Q150" s="21"/>
      <c r="AZ150"/>
      <c r="BA150"/>
      <c r="BB150"/>
      <c r="BC150"/>
      <c r="BD150"/>
      <c r="BE150"/>
      <c r="BF150"/>
      <c r="BG150"/>
      <c r="BH150"/>
      <c r="BI150"/>
      <c r="BJ150"/>
      <c r="BK150"/>
      <c r="BL150"/>
      <c r="BM150"/>
      <c r="BN150"/>
      <c r="BO150"/>
      <c r="BP150"/>
      <c r="BQ150"/>
      <c r="BR150"/>
      <c r="BS150"/>
      <c r="BT150"/>
    </row>
    <row r="151" spans="17:72" s="20" customFormat="1" x14ac:dyDescent="0.2">
      <c r="Q151" s="21"/>
      <c r="AZ151"/>
      <c r="BA151"/>
      <c r="BB151"/>
      <c r="BC151"/>
      <c r="BD151"/>
      <c r="BE151"/>
      <c r="BF151"/>
      <c r="BG151"/>
      <c r="BH151"/>
      <c r="BI151"/>
      <c r="BJ151"/>
      <c r="BK151"/>
      <c r="BL151"/>
      <c r="BM151"/>
      <c r="BN151"/>
      <c r="BO151"/>
      <c r="BP151"/>
      <c r="BQ151"/>
      <c r="BR151"/>
      <c r="BS151"/>
      <c r="BT151"/>
    </row>
    <row r="152" spans="17:72" s="20" customFormat="1" x14ac:dyDescent="0.2">
      <c r="Q152" s="21"/>
      <c r="AZ152"/>
      <c r="BA152"/>
      <c r="BB152"/>
      <c r="BC152"/>
      <c r="BD152"/>
      <c r="BE152"/>
      <c r="BF152"/>
      <c r="BG152"/>
      <c r="BH152"/>
      <c r="BI152"/>
      <c r="BJ152"/>
      <c r="BK152"/>
      <c r="BL152"/>
      <c r="BM152"/>
      <c r="BN152"/>
      <c r="BO152"/>
      <c r="BP152"/>
      <c r="BQ152"/>
      <c r="BR152"/>
      <c r="BS152"/>
      <c r="BT152"/>
    </row>
    <row r="153" spans="17:72" s="20" customFormat="1" x14ac:dyDescent="0.2">
      <c r="Q153" s="21"/>
      <c r="AZ153"/>
      <c r="BA153"/>
      <c r="BB153"/>
      <c r="BC153"/>
      <c r="BD153"/>
      <c r="BE153"/>
      <c r="BF153"/>
      <c r="BG153"/>
      <c r="BH153"/>
      <c r="BI153"/>
      <c r="BJ153"/>
      <c r="BK153"/>
      <c r="BL153"/>
      <c r="BM153"/>
      <c r="BN153"/>
      <c r="BO153"/>
      <c r="BP153"/>
      <c r="BQ153"/>
      <c r="BR153"/>
      <c r="BS153"/>
      <c r="BT153"/>
    </row>
    <row r="154" spans="17:72" s="20" customFormat="1" x14ac:dyDescent="0.2">
      <c r="Q154" s="21"/>
      <c r="AZ154"/>
      <c r="BA154"/>
      <c r="BB154"/>
      <c r="BC154"/>
      <c r="BD154"/>
      <c r="BE154"/>
      <c r="BF154"/>
      <c r="BG154"/>
      <c r="BH154"/>
      <c r="BI154"/>
      <c r="BJ154"/>
      <c r="BK154"/>
      <c r="BL154"/>
      <c r="BM154"/>
      <c r="BN154"/>
      <c r="BO154"/>
      <c r="BP154"/>
      <c r="BQ154"/>
      <c r="BR154"/>
      <c r="BS154"/>
      <c r="BT154"/>
    </row>
    <row r="155" spans="17:72" s="20" customFormat="1" x14ac:dyDescent="0.2">
      <c r="Q155" s="21"/>
      <c r="AZ155"/>
      <c r="BA155"/>
      <c r="BB155"/>
      <c r="BC155"/>
      <c r="BD155"/>
      <c r="BE155"/>
      <c r="BF155"/>
      <c r="BG155"/>
      <c r="BH155"/>
      <c r="BI155"/>
      <c r="BJ155"/>
      <c r="BK155"/>
      <c r="BL155"/>
      <c r="BM155"/>
      <c r="BN155"/>
      <c r="BO155"/>
      <c r="BP155"/>
      <c r="BQ155"/>
      <c r="BR155"/>
      <c r="BS155"/>
      <c r="BT155"/>
    </row>
    <row r="156" spans="17:72" s="20" customFormat="1" x14ac:dyDescent="0.2">
      <c r="Q156" s="21"/>
      <c r="AZ156"/>
      <c r="BA156"/>
      <c r="BB156"/>
      <c r="BC156"/>
      <c r="BD156"/>
      <c r="BE156"/>
      <c r="BF156"/>
      <c r="BG156"/>
      <c r="BH156"/>
      <c r="BI156"/>
      <c r="BJ156"/>
      <c r="BK156"/>
      <c r="BL156"/>
      <c r="BM156"/>
      <c r="BN156"/>
      <c r="BO156"/>
      <c r="BP156"/>
      <c r="BQ156"/>
      <c r="BR156"/>
      <c r="BS156"/>
      <c r="BT156"/>
    </row>
    <row r="157" spans="17:72" s="20" customFormat="1" x14ac:dyDescent="0.2">
      <c r="Q157" s="21"/>
      <c r="AZ157"/>
      <c r="BA157"/>
      <c r="BB157"/>
      <c r="BC157"/>
      <c r="BD157"/>
      <c r="BE157"/>
      <c r="BF157"/>
      <c r="BG157"/>
      <c r="BH157"/>
      <c r="BI157"/>
      <c r="BJ157"/>
      <c r="BK157"/>
      <c r="BL157"/>
      <c r="BM157"/>
      <c r="BN157"/>
      <c r="BO157"/>
      <c r="BP157"/>
      <c r="BQ157"/>
      <c r="BR157"/>
      <c r="BS157"/>
      <c r="BT157"/>
    </row>
    <row r="158" spans="17:72" s="20" customFormat="1" x14ac:dyDescent="0.2">
      <c r="Q158" s="21"/>
      <c r="AZ158"/>
      <c r="BA158"/>
      <c r="BB158"/>
      <c r="BC158"/>
      <c r="BD158"/>
      <c r="BE158"/>
      <c r="BF158"/>
      <c r="BG158"/>
      <c r="BH158"/>
      <c r="BI158"/>
      <c r="BJ158"/>
      <c r="BK158"/>
      <c r="BL158"/>
      <c r="BM158"/>
      <c r="BN158"/>
      <c r="BO158"/>
      <c r="BP158"/>
      <c r="BQ158"/>
      <c r="BR158"/>
      <c r="BS158"/>
      <c r="BT158"/>
    </row>
    <row r="159" spans="17:72" s="20" customFormat="1" x14ac:dyDescent="0.2">
      <c r="Q159" s="21"/>
      <c r="AZ159"/>
      <c r="BA159"/>
      <c r="BB159"/>
      <c r="BC159"/>
      <c r="BD159"/>
      <c r="BE159"/>
      <c r="BF159"/>
      <c r="BG159"/>
      <c r="BH159"/>
      <c r="BI159"/>
      <c r="BJ159"/>
      <c r="BK159"/>
      <c r="BL159"/>
      <c r="BM159"/>
      <c r="BN159"/>
      <c r="BO159"/>
      <c r="BP159"/>
      <c r="BQ159"/>
      <c r="BR159"/>
      <c r="BS159"/>
      <c r="BT159"/>
    </row>
    <row r="160" spans="17:72" s="20" customFormat="1" x14ac:dyDescent="0.2">
      <c r="Q160" s="21"/>
      <c r="AZ160"/>
      <c r="BA160"/>
      <c r="BB160"/>
      <c r="BC160"/>
      <c r="BD160"/>
      <c r="BE160"/>
      <c r="BF160"/>
      <c r="BG160"/>
      <c r="BH160"/>
      <c r="BI160"/>
      <c r="BJ160"/>
      <c r="BK160"/>
      <c r="BL160"/>
      <c r="BM160"/>
      <c r="BN160"/>
      <c r="BO160"/>
      <c r="BP160"/>
      <c r="BQ160"/>
      <c r="BR160"/>
      <c r="BS160"/>
      <c r="BT160"/>
    </row>
    <row r="161" spans="17:72" s="20" customFormat="1" x14ac:dyDescent="0.2">
      <c r="Q161" s="21"/>
      <c r="AZ161"/>
      <c r="BA161"/>
      <c r="BB161"/>
      <c r="BC161"/>
      <c r="BD161"/>
      <c r="BE161"/>
      <c r="BF161"/>
      <c r="BG161"/>
      <c r="BH161"/>
      <c r="BI161"/>
      <c r="BJ161"/>
      <c r="BK161"/>
      <c r="BL161"/>
      <c r="BM161"/>
      <c r="BN161"/>
      <c r="BO161"/>
      <c r="BP161"/>
      <c r="BQ161"/>
      <c r="BR161"/>
      <c r="BS161"/>
      <c r="BT161"/>
    </row>
    <row r="162" spans="17:72" s="20" customFormat="1" x14ac:dyDescent="0.2">
      <c r="Q162" s="21"/>
      <c r="AZ162"/>
      <c r="BA162"/>
      <c r="BB162"/>
      <c r="BC162"/>
      <c r="BD162"/>
      <c r="BE162"/>
      <c r="BF162"/>
      <c r="BG162"/>
      <c r="BH162"/>
      <c r="BI162"/>
      <c r="BJ162"/>
      <c r="BK162"/>
      <c r="BL162"/>
      <c r="BM162"/>
      <c r="BN162"/>
      <c r="BO162"/>
      <c r="BP162"/>
      <c r="BQ162"/>
      <c r="BR162"/>
      <c r="BS162"/>
      <c r="BT162"/>
    </row>
    <row r="163" spans="17:72" s="20" customFormat="1" x14ac:dyDescent="0.2">
      <c r="Q163" s="21"/>
      <c r="AZ163"/>
      <c r="BA163"/>
      <c r="BB163"/>
      <c r="BC163"/>
      <c r="BD163"/>
      <c r="BE163"/>
      <c r="BF163"/>
      <c r="BG163"/>
      <c r="BH163"/>
      <c r="BI163"/>
      <c r="BJ163"/>
      <c r="BK163"/>
      <c r="BL163"/>
      <c r="BM163"/>
      <c r="BN163"/>
      <c r="BO163"/>
      <c r="BP163"/>
      <c r="BQ163"/>
      <c r="BR163"/>
      <c r="BS163"/>
      <c r="BT163"/>
    </row>
    <row r="164" spans="17:72" s="20" customFormat="1" x14ac:dyDescent="0.2">
      <c r="Q164" s="21"/>
      <c r="AZ164"/>
      <c r="BA164"/>
      <c r="BB164"/>
      <c r="BC164"/>
      <c r="BD164"/>
      <c r="BE164"/>
      <c r="BF164"/>
      <c r="BG164"/>
      <c r="BH164"/>
      <c r="BI164"/>
      <c r="BJ164"/>
      <c r="BK164"/>
      <c r="BL164"/>
      <c r="BM164"/>
      <c r="BN164"/>
      <c r="BO164"/>
      <c r="BP164"/>
      <c r="BQ164"/>
      <c r="BR164"/>
      <c r="BS164"/>
      <c r="BT164"/>
    </row>
    <row r="165" spans="17:72" s="20" customFormat="1" x14ac:dyDescent="0.2">
      <c r="Q165" s="21"/>
      <c r="AZ165"/>
      <c r="BA165"/>
      <c r="BB165"/>
      <c r="BC165"/>
      <c r="BD165"/>
      <c r="BE165"/>
      <c r="BF165"/>
      <c r="BG165"/>
      <c r="BH165"/>
      <c r="BI165"/>
      <c r="BJ165"/>
      <c r="BK165"/>
      <c r="BL165"/>
      <c r="BM165"/>
      <c r="BN165"/>
      <c r="BO165"/>
      <c r="BP165"/>
      <c r="BQ165"/>
      <c r="BR165"/>
      <c r="BS165"/>
      <c r="BT165"/>
    </row>
    <row r="166" spans="17:72" s="20" customFormat="1" x14ac:dyDescent="0.2">
      <c r="Q166" s="21"/>
      <c r="AZ166"/>
      <c r="BA166"/>
      <c r="BB166"/>
      <c r="BC166"/>
      <c r="BD166"/>
      <c r="BE166"/>
      <c r="BF166"/>
      <c r="BG166"/>
      <c r="BH166"/>
      <c r="BI166"/>
      <c r="BJ166"/>
      <c r="BK166"/>
      <c r="BL166"/>
      <c r="BM166"/>
      <c r="BN166"/>
      <c r="BO166"/>
      <c r="BP166"/>
      <c r="BQ166"/>
      <c r="BR166"/>
      <c r="BS166"/>
      <c r="BT166"/>
    </row>
    <row r="167" spans="17:72" s="20" customFormat="1" x14ac:dyDescent="0.2">
      <c r="Q167" s="21"/>
      <c r="AZ167"/>
      <c r="BA167"/>
      <c r="BB167"/>
      <c r="BC167"/>
      <c r="BD167"/>
      <c r="BE167"/>
      <c r="BF167"/>
      <c r="BG167"/>
      <c r="BH167"/>
      <c r="BI167"/>
      <c r="BJ167"/>
      <c r="BK167"/>
      <c r="BL167"/>
      <c r="BM167"/>
      <c r="BN167"/>
      <c r="BO167"/>
      <c r="BP167"/>
      <c r="BQ167"/>
      <c r="BR167"/>
      <c r="BS167"/>
      <c r="BT167"/>
    </row>
    <row r="168" spans="17:72" s="20" customFormat="1" x14ac:dyDescent="0.2">
      <c r="Q168" s="21"/>
      <c r="AZ168"/>
      <c r="BA168"/>
      <c r="BB168"/>
      <c r="BC168"/>
      <c r="BD168"/>
      <c r="BE168"/>
      <c r="BF168"/>
      <c r="BG168"/>
      <c r="BH168"/>
      <c r="BI168"/>
      <c r="BJ168"/>
      <c r="BK168"/>
      <c r="BL168"/>
      <c r="BM168"/>
      <c r="BN168"/>
      <c r="BO168"/>
      <c r="BP168"/>
      <c r="BQ168"/>
      <c r="BR168"/>
      <c r="BS168"/>
      <c r="BT168"/>
    </row>
    <row r="169" spans="17:72" s="20" customFormat="1" x14ac:dyDescent="0.2">
      <c r="Q169" s="21"/>
      <c r="AZ169"/>
      <c r="BA169"/>
      <c r="BB169"/>
      <c r="BC169"/>
      <c r="BD169"/>
      <c r="BE169"/>
      <c r="BF169"/>
      <c r="BG169"/>
      <c r="BH169"/>
      <c r="BI169"/>
      <c r="BJ169"/>
      <c r="BK169"/>
      <c r="BL169"/>
      <c r="BM169"/>
      <c r="BN169"/>
      <c r="BO169"/>
      <c r="BP169"/>
      <c r="BQ169"/>
      <c r="BR169"/>
      <c r="BS169"/>
      <c r="BT169"/>
    </row>
    <row r="170" spans="17:72" s="20" customFormat="1" x14ac:dyDescent="0.2">
      <c r="Q170" s="21"/>
      <c r="AZ170"/>
      <c r="BA170"/>
      <c r="BB170"/>
      <c r="BC170"/>
      <c r="BD170"/>
      <c r="BE170"/>
      <c r="BF170"/>
      <c r="BG170"/>
      <c r="BH170"/>
      <c r="BI170"/>
      <c r="BJ170"/>
      <c r="BK170"/>
      <c r="BL170"/>
      <c r="BM170"/>
      <c r="BN170"/>
      <c r="BO170"/>
      <c r="BP170"/>
      <c r="BQ170"/>
      <c r="BR170"/>
      <c r="BS170"/>
      <c r="BT170"/>
    </row>
    <row r="171" spans="17:72" s="20" customFormat="1" x14ac:dyDescent="0.2">
      <c r="Q171" s="21"/>
      <c r="AZ171"/>
      <c r="BA171"/>
      <c r="BB171"/>
      <c r="BC171"/>
      <c r="BD171"/>
      <c r="BE171"/>
      <c r="BF171"/>
      <c r="BG171"/>
      <c r="BH171"/>
      <c r="BI171"/>
      <c r="BJ171"/>
      <c r="BK171"/>
      <c r="BL171"/>
      <c r="BM171"/>
      <c r="BN171"/>
      <c r="BO171"/>
      <c r="BP171"/>
      <c r="BQ171"/>
      <c r="BR171"/>
      <c r="BS171"/>
      <c r="BT171"/>
    </row>
    <row r="172" spans="17:72" s="20" customFormat="1" x14ac:dyDescent="0.2">
      <c r="Q172" s="21"/>
      <c r="AZ172"/>
      <c r="BA172"/>
      <c r="BB172"/>
      <c r="BC172"/>
      <c r="BD172"/>
      <c r="BE172"/>
      <c r="BF172"/>
      <c r="BG172"/>
      <c r="BH172"/>
      <c r="BI172"/>
      <c r="BJ172"/>
      <c r="BK172"/>
      <c r="BL172"/>
      <c r="BM172"/>
      <c r="BN172"/>
      <c r="BO172"/>
      <c r="BP172"/>
      <c r="BQ172"/>
      <c r="BR172"/>
      <c r="BS172"/>
      <c r="BT172"/>
    </row>
    <row r="173" spans="17:72" s="20" customFormat="1" x14ac:dyDescent="0.2">
      <c r="Q173" s="21"/>
      <c r="AZ173"/>
      <c r="BA173"/>
      <c r="BB173"/>
      <c r="BC173"/>
      <c r="BD173"/>
      <c r="BE173"/>
      <c r="BF173"/>
      <c r="BG173"/>
      <c r="BH173"/>
      <c r="BI173"/>
      <c r="BJ173"/>
      <c r="BK173"/>
      <c r="BL173"/>
      <c r="BM173"/>
      <c r="BN173"/>
      <c r="BO173"/>
      <c r="BP173"/>
      <c r="BQ173"/>
      <c r="BR173"/>
      <c r="BS173"/>
      <c r="BT173"/>
    </row>
    <row r="174" spans="17:72" s="20" customFormat="1" x14ac:dyDescent="0.2">
      <c r="Q174" s="21"/>
      <c r="AZ174"/>
      <c r="BA174"/>
      <c r="BB174"/>
      <c r="BC174"/>
      <c r="BD174"/>
      <c r="BE174"/>
      <c r="BF174"/>
      <c r="BG174"/>
      <c r="BH174"/>
      <c r="BI174"/>
      <c r="BJ174"/>
      <c r="BK174"/>
      <c r="BL174"/>
      <c r="BM174"/>
      <c r="BN174"/>
      <c r="BO174"/>
      <c r="BP174"/>
      <c r="BQ174"/>
      <c r="BR174"/>
      <c r="BS174"/>
      <c r="BT174"/>
    </row>
    <row r="175" spans="17:72" s="20" customFormat="1" x14ac:dyDescent="0.2">
      <c r="Q175" s="21"/>
      <c r="AZ175"/>
      <c r="BA175"/>
      <c r="BB175"/>
      <c r="BC175"/>
      <c r="BD175"/>
      <c r="BE175"/>
      <c r="BF175"/>
      <c r="BG175"/>
      <c r="BH175"/>
      <c r="BI175"/>
      <c r="BJ175"/>
      <c r="BK175"/>
      <c r="BL175"/>
      <c r="BM175"/>
      <c r="BN175"/>
      <c r="BO175"/>
      <c r="BP175"/>
      <c r="BQ175"/>
      <c r="BR175"/>
      <c r="BS175"/>
      <c r="BT175"/>
    </row>
    <row r="176" spans="17:72" s="20" customFormat="1" x14ac:dyDescent="0.2">
      <c r="Q176" s="21"/>
      <c r="AZ176"/>
      <c r="BA176"/>
      <c r="BB176"/>
      <c r="BC176"/>
      <c r="BD176"/>
      <c r="BE176"/>
      <c r="BF176"/>
      <c r="BG176"/>
      <c r="BH176"/>
      <c r="BI176"/>
      <c r="BJ176"/>
      <c r="BK176"/>
      <c r="BL176"/>
      <c r="BM176"/>
      <c r="BN176"/>
      <c r="BO176"/>
      <c r="BP176"/>
      <c r="BQ176"/>
      <c r="BR176"/>
      <c r="BS176"/>
      <c r="BT176"/>
    </row>
    <row r="177" spans="17:72" s="20" customFormat="1" x14ac:dyDescent="0.2">
      <c r="Q177" s="21"/>
      <c r="AZ177"/>
      <c r="BA177"/>
      <c r="BB177"/>
      <c r="BC177"/>
      <c r="BD177"/>
      <c r="BE177"/>
      <c r="BF177"/>
      <c r="BG177"/>
      <c r="BH177"/>
      <c r="BI177"/>
      <c r="BJ177"/>
      <c r="BK177"/>
      <c r="BL177"/>
      <c r="BM177"/>
      <c r="BN177"/>
      <c r="BO177"/>
      <c r="BP177"/>
      <c r="BQ177"/>
      <c r="BR177"/>
      <c r="BS177"/>
      <c r="BT177"/>
    </row>
    <row r="178" spans="17:72" s="20" customFormat="1" x14ac:dyDescent="0.2">
      <c r="Q178" s="21"/>
      <c r="AZ178"/>
      <c r="BA178"/>
      <c r="BB178"/>
      <c r="BC178"/>
      <c r="BD178"/>
      <c r="BE178"/>
      <c r="BF178"/>
      <c r="BG178"/>
      <c r="BH178"/>
      <c r="BI178"/>
      <c r="BJ178"/>
      <c r="BK178"/>
      <c r="BL178"/>
      <c r="BM178"/>
      <c r="BN178"/>
      <c r="BO178"/>
      <c r="BP178"/>
      <c r="BQ178"/>
      <c r="BR178"/>
      <c r="BS178"/>
      <c r="BT178"/>
    </row>
    <row r="179" spans="17:72" s="20" customFormat="1" x14ac:dyDescent="0.2">
      <c r="Q179" s="21"/>
      <c r="AZ179"/>
      <c r="BA179"/>
      <c r="BB179"/>
      <c r="BC179"/>
      <c r="BD179"/>
      <c r="BE179"/>
      <c r="BF179"/>
      <c r="BG179"/>
      <c r="BH179"/>
      <c r="BI179"/>
      <c r="BJ179"/>
      <c r="BK179"/>
      <c r="BL179"/>
      <c r="BM179"/>
      <c r="BN179"/>
      <c r="BO179"/>
      <c r="BP179"/>
      <c r="BQ179"/>
      <c r="BR179"/>
      <c r="BS179"/>
      <c r="BT179"/>
    </row>
    <row r="180" spans="17:72" s="20" customFormat="1" x14ac:dyDescent="0.2">
      <c r="Q180" s="21"/>
      <c r="AZ180"/>
      <c r="BA180"/>
      <c r="BB180"/>
      <c r="BC180"/>
      <c r="BD180"/>
      <c r="BE180"/>
      <c r="BF180"/>
      <c r="BG180"/>
      <c r="BH180"/>
      <c r="BI180"/>
      <c r="BJ180"/>
      <c r="BK180"/>
      <c r="BL180"/>
      <c r="BM180"/>
      <c r="BN180"/>
      <c r="BO180"/>
      <c r="BP180"/>
      <c r="BQ180"/>
      <c r="BR180"/>
      <c r="BS180"/>
      <c r="BT180"/>
    </row>
    <row r="181" spans="17:72" s="20" customFormat="1" x14ac:dyDescent="0.2">
      <c r="Q181" s="21"/>
      <c r="AZ181"/>
      <c r="BA181"/>
      <c r="BB181"/>
      <c r="BC181"/>
      <c r="BD181"/>
      <c r="BE181"/>
      <c r="BF181"/>
      <c r="BG181"/>
      <c r="BH181"/>
      <c r="BI181"/>
      <c r="BJ181"/>
      <c r="BK181"/>
      <c r="BL181"/>
      <c r="BM181"/>
      <c r="BN181"/>
      <c r="BO181"/>
      <c r="BP181"/>
      <c r="BQ181"/>
      <c r="BR181"/>
      <c r="BS181"/>
      <c r="BT181"/>
    </row>
    <row r="182" spans="17:72" s="20" customFormat="1" x14ac:dyDescent="0.2">
      <c r="Q182" s="21"/>
      <c r="AZ182"/>
      <c r="BA182"/>
      <c r="BB182"/>
      <c r="BC182"/>
      <c r="BD182"/>
      <c r="BE182"/>
      <c r="BF182"/>
      <c r="BG182"/>
      <c r="BH182"/>
      <c r="BI182"/>
      <c r="BJ182"/>
      <c r="BK182"/>
      <c r="BL182"/>
      <c r="BM182"/>
      <c r="BN182"/>
      <c r="BO182"/>
      <c r="BP182"/>
      <c r="BQ182"/>
      <c r="BR182"/>
      <c r="BS182"/>
      <c r="BT182"/>
    </row>
    <row r="183" spans="17:72" s="20" customFormat="1" x14ac:dyDescent="0.2">
      <c r="Q183" s="21"/>
      <c r="AZ183"/>
      <c r="BA183"/>
      <c r="BB183"/>
      <c r="BC183"/>
      <c r="BD183"/>
      <c r="BE183"/>
      <c r="BF183"/>
      <c r="BG183"/>
      <c r="BH183"/>
      <c r="BI183"/>
      <c r="BJ183"/>
      <c r="BK183"/>
      <c r="BL183"/>
      <c r="BM183"/>
      <c r="BN183"/>
      <c r="BO183"/>
      <c r="BP183"/>
      <c r="BQ183"/>
      <c r="BR183"/>
      <c r="BS183"/>
      <c r="BT183"/>
    </row>
    <row r="184" spans="17:72" s="20" customFormat="1" x14ac:dyDescent="0.2">
      <c r="Q184" s="21"/>
      <c r="AZ184"/>
      <c r="BA184"/>
      <c r="BB184"/>
      <c r="BC184"/>
      <c r="BD184"/>
      <c r="BE184"/>
      <c r="BF184"/>
      <c r="BG184"/>
      <c r="BH184"/>
      <c r="BI184"/>
      <c r="BJ184"/>
      <c r="BK184"/>
      <c r="BL184"/>
      <c r="BM184"/>
      <c r="BN184"/>
      <c r="BO184"/>
      <c r="BP184"/>
      <c r="BQ184"/>
      <c r="BR184"/>
      <c r="BS184"/>
      <c r="BT184"/>
    </row>
    <row r="185" spans="17:72" s="20" customFormat="1" x14ac:dyDescent="0.2">
      <c r="Q185" s="21"/>
      <c r="AZ185"/>
      <c r="BA185"/>
      <c r="BB185"/>
      <c r="BC185"/>
      <c r="BD185"/>
      <c r="BE185"/>
      <c r="BF185"/>
      <c r="BG185"/>
      <c r="BH185"/>
      <c r="BI185"/>
      <c r="BJ185"/>
      <c r="BK185"/>
      <c r="BL185"/>
      <c r="BM185"/>
      <c r="BN185"/>
      <c r="BO185"/>
      <c r="BP185"/>
      <c r="BQ185"/>
      <c r="BR185"/>
      <c r="BS185"/>
      <c r="BT185"/>
    </row>
    <row r="186" spans="17:72" s="20" customFormat="1" x14ac:dyDescent="0.2">
      <c r="Q186" s="21"/>
      <c r="AZ186"/>
      <c r="BA186"/>
      <c r="BB186"/>
      <c r="BC186"/>
      <c r="BD186"/>
      <c r="BE186"/>
      <c r="BF186"/>
      <c r="BG186"/>
      <c r="BH186"/>
      <c r="BI186"/>
      <c r="BJ186"/>
      <c r="BK186"/>
      <c r="BL186"/>
      <c r="BM186"/>
      <c r="BN186"/>
      <c r="BO186"/>
      <c r="BP186"/>
      <c r="BQ186"/>
      <c r="BR186"/>
      <c r="BS186"/>
      <c r="BT186"/>
    </row>
    <row r="187" spans="17:72" s="20" customFormat="1" x14ac:dyDescent="0.2">
      <c r="Q187" s="21"/>
      <c r="AZ187"/>
      <c r="BA187"/>
      <c r="BB187"/>
      <c r="BC187"/>
      <c r="BD187"/>
      <c r="BE187"/>
      <c r="BF187"/>
      <c r="BG187"/>
      <c r="BH187"/>
      <c r="BI187"/>
      <c r="BJ187"/>
      <c r="BK187"/>
      <c r="BL187"/>
      <c r="BM187"/>
      <c r="BN187"/>
      <c r="BO187"/>
      <c r="BP187"/>
      <c r="BQ187"/>
      <c r="BR187"/>
      <c r="BS187"/>
      <c r="BT187"/>
    </row>
    <row r="188" spans="17:72" s="20" customFormat="1" x14ac:dyDescent="0.2">
      <c r="Q188" s="21"/>
      <c r="AZ188"/>
      <c r="BA188"/>
      <c r="BB188"/>
      <c r="BC188"/>
      <c r="BD188"/>
      <c r="BE188"/>
      <c r="BF188"/>
      <c r="BG188"/>
      <c r="BH188"/>
      <c r="BI188"/>
      <c r="BJ188"/>
      <c r="BK188"/>
      <c r="BL188"/>
      <c r="BM188"/>
      <c r="BN188"/>
      <c r="BO188"/>
      <c r="BP188"/>
      <c r="BQ188"/>
      <c r="BR188"/>
      <c r="BS188"/>
      <c r="BT188"/>
    </row>
    <row r="189" spans="17:72" s="20" customFormat="1" x14ac:dyDescent="0.2">
      <c r="Q189" s="21"/>
      <c r="AZ189"/>
      <c r="BA189"/>
      <c r="BB189"/>
      <c r="BC189"/>
      <c r="BD189"/>
      <c r="BE189"/>
      <c r="BF189"/>
      <c r="BG189"/>
      <c r="BH189"/>
      <c r="BI189"/>
      <c r="BJ189"/>
      <c r="BK189"/>
      <c r="BL189"/>
      <c r="BM189"/>
      <c r="BN189"/>
      <c r="BO189"/>
      <c r="BP189"/>
      <c r="BQ189"/>
      <c r="BR189"/>
      <c r="BS189"/>
      <c r="BT189"/>
    </row>
    <row r="190" spans="17:72" s="20" customFormat="1" x14ac:dyDescent="0.2">
      <c r="Q190" s="21"/>
      <c r="AZ190"/>
      <c r="BA190"/>
      <c r="BB190"/>
      <c r="BC190"/>
      <c r="BD190"/>
      <c r="BE190"/>
      <c r="BF190"/>
      <c r="BG190"/>
      <c r="BH190"/>
      <c r="BI190"/>
      <c r="BJ190"/>
      <c r="BK190"/>
      <c r="BL190"/>
      <c r="BM190"/>
      <c r="BN190"/>
      <c r="BO190"/>
      <c r="BP190"/>
      <c r="BQ190"/>
      <c r="BR190"/>
      <c r="BS190"/>
      <c r="BT190"/>
    </row>
    <row r="191" spans="17:72" s="20" customFormat="1" x14ac:dyDescent="0.2">
      <c r="Q191" s="21"/>
      <c r="AZ191"/>
      <c r="BA191"/>
      <c r="BB191"/>
      <c r="BC191"/>
      <c r="BD191"/>
      <c r="BE191"/>
      <c r="BF191"/>
      <c r="BG191"/>
      <c r="BH191"/>
      <c r="BI191"/>
      <c r="BJ191"/>
      <c r="BK191"/>
      <c r="BL191"/>
      <c r="BM191"/>
      <c r="BN191"/>
      <c r="BO191"/>
      <c r="BP191"/>
      <c r="BQ191"/>
      <c r="BR191"/>
      <c r="BS191"/>
      <c r="BT191"/>
    </row>
    <row r="192" spans="17:72" s="20" customFormat="1" x14ac:dyDescent="0.2">
      <c r="Q192" s="21"/>
      <c r="AZ192"/>
      <c r="BA192"/>
      <c r="BB192"/>
      <c r="BC192"/>
      <c r="BD192"/>
      <c r="BE192"/>
      <c r="BF192"/>
      <c r="BG192"/>
      <c r="BH192"/>
      <c r="BI192"/>
      <c r="BJ192"/>
      <c r="BK192"/>
      <c r="BL192"/>
      <c r="BM192"/>
      <c r="BN192"/>
      <c r="BO192"/>
      <c r="BP192"/>
      <c r="BQ192"/>
      <c r="BR192"/>
      <c r="BS192"/>
      <c r="BT192"/>
    </row>
    <row r="193" spans="17:72" s="20" customFormat="1" x14ac:dyDescent="0.2">
      <c r="Q193" s="21"/>
      <c r="AZ193"/>
      <c r="BA193"/>
      <c r="BB193"/>
      <c r="BC193"/>
      <c r="BD193"/>
      <c r="BE193"/>
      <c r="BF193"/>
      <c r="BG193"/>
      <c r="BH193"/>
      <c r="BI193"/>
      <c r="BJ193"/>
      <c r="BK193"/>
      <c r="BL193"/>
      <c r="BM193"/>
      <c r="BN193"/>
      <c r="BO193"/>
      <c r="BP193"/>
      <c r="BQ193"/>
      <c r="BR193"/>
      <c r="BS193"/>
      <c r="BT193"/>
    </row>
    <row r="194" spans="17:72" s="20" customFormat="1" x14ac:dyDescent="0.2">
      <c r="Q194" s="21"/>
      <c r="AZ194"/>
      <c r="BA194"/>
      <c r="BB194"/>
      <c r="BC194"/>
      <c r="BD194"/>
      <c r="BE194"/>
      <c r="BF194"/>
      <c r="BG194"/>
      <c r="BH194"/>
      <c r="BI194"/>
      <c r="BJ194"/>
      <c r="BK194"/>
      <c r="BL194"/>
      <c r="BM194"/>
      <c r="BN194"/>
      <c r="BO194"/>
      <c r="BP194"/>
      <c r="BQ194"/>
      <c r="BR194"/>
      <c r="BS194"/>
      <c r="BT194"/>
    </row>
    <row r="195" spans="17:72" s="20" customFormat="1" x14ac:dyDescent="0.2">
      <c r="Q195" s="21"/>
      <c r="AZ195"/>
      <c r="BA195"/>
      <c r="BB195"/>
      <c r="BC195"/>
      <c r="BD195"/>
      <c r="BE195"/>
      <c r="BF195"/>
      <c r="BG195"/>
      <c r="BH195"/>
      <c r="BI195"/>
      <c r="BJ195"/>
      <c r="BK195"/>
      <c r="BL195"/>
      <c r="BM195"/>
      <c r="BN195"/>
      <c r="BO195"/>
      <c r="BP195"/>
      <c r="BQ195"/>
      <c r="BR195"/>
      <c r="BS195"/>
      <c r="BT195"/>
    </row>
    <row r="196" spans="17:72" s="20" customFormat="1" x14ac:dyDescent="0.2">
      <c r="Q196" s="21"/>
      <c r="AZ196"/>
      <c r="BA196"/>
      <c r="BB196"/>
      <c r="BC196"/>
      <c r="BD196"/>
      <c r="BE196"/>
      <c r="BF196"/>
      <c r="BG196"/>
      <c r="BH196"/>
      <c r="BI196"/>
      <c r="BJ196"/>
      <c r="BK196"/>
      <c r="BL196"/>
      <c r="BM196"/>
      <c r="BN196"/>
      <c r="BO196"/>
      <c r="BP196"/>
      <c r="BQ196"/>
      <c r="BR196"/>
      <c r="BS196"/>
      <c r="BT196"/>
    </row>
    <row r="197" spans="17:72" s="20" customFormat="1" x14ac:dyDescent="0.2">
      <c r="Q197" s="21"/>
      <c r="AZ197"/>
      <c r="BA197"/>
      <c r="BB197"/>
      <c r="BC197"/>
      <c r="BD197"/>
      <c r="BE197"/>
      <c r="BF197"/>
      <c r="BG197"/>
      <c r="BH197"/>
      <c r="BI197"/>
      <c r="BJ197"/>
      <c r="BK197"/>
      <c r="BL197"/>
      <c r="BM197"/>
      <c r="BN197"/>
      <c r="BO197"/>
      <c r="BP197"/>
      <c r="BQ197"/>
      <c r="BR197"/>
      <c r="BS197"/>
      <c r="BT197"/>
    </row>
    <row r="198" spans="17:72" s="20" customFormat="1" x14ac:dyDescent="0.2">
      <c r="Q198" s="21"/>
      <c r="AZ198"/>
      <c r="BA198"/>
      <c r="BB198"/>
      <c r="BC198"/>
      <c r="BD198"/>
      <c r="BE198"/>
      <c r="BF198"/>
      <c r="BG198"/>
      <c r="BH198"/>
      <c r="BI198"/>
      <c r="BJ198"/>
      <c r="BK198"/>
      <c r="BL198"/>
      <c r="BM198"/>
      <c r="BN198"/>
      <c r="BO198"/>
      <c r="BP198"/>
      <c r="BQ198"/>
      <c r="BR198"/>
      <c r="BS198"/>
      <c r="BT198"/>
    </row>
    <row r="199" spans="17:72" s="20" customFormat="1" x14ac:dyDescent="0.2">
      <c r="Q199" s="21"/>
      <c r="AZ199"/>
      <c r="BA199"/>
      <c r="BB199"/>
      <c r="BC199"/>
      <c r="BD199"/>
      <c r="BE199"/>
      <c r="BF199"/>
      <c r="BG199"/>
      <c r="BH199"/>
      <c r="BI199"/>
      <c r="BJ199"/>
      <c r="BK199"/>
      <c r="BL199"/>
      <c r="BM199"/>
      <c r="BN199"/>
      <c r="BO199"/>
      <c r="BP199"/>
      <c r="BQ199"/>
      <c r="BR199"/>
      <c r="BS199"/>
      <c r="BT199"/>
    </row>
    <row r="200" spans="17:72" s="20" customFormat="1" x14ac:dyDescent="0.2">
      <c r="Q200" s="21"/>
      <c r="AZ200"/>
      <c r="BA200"/>
      <c r="BB200"/>
      <c r="BC200"/>
      <c r="BD200"/>
      <c r="BE200"/>
      <c r="BF200"/>
      <c r="BG200"/>
      <c r="BH200"/>
      <c r="BI200"/>
      <c r="BJ200"/>
      <c r="BK200"/>
      <c r="BL200"/>
      <c r="BM200"/>
      <c r="BN200"/>
      <c r="BO200"/>
      <c r="BP200"/>
      <c r="BQ200"/>
      <c r="BR200"/>
      <c r="BS200"/>
      <c r="BT200"/>
    </row>
  </sheetData>
  <mergeCells count="5">
    <mergeCell ref="D3:G3"/>
    <mergeCell ref="I3:L3"/>
    <mergeCell ref="N3:Q3"/>
    <mergeCell ref="A6:B6"/>
    <mergeCell ref="A2:K2"/>
  </mergeCells>
  <hyperlinks>
    <hyperlink ref="B1" location="CONTENTS!A1" display="Contents"/>
  </hyperlinks>
  <printOptions horizontalCentered="1" verticalCentered="1"/>
  <pageMargins left="0.7" right="0.7" top="0.75" bottom="0.75" header="0.3" footer="0.3"/>
  <pageSetup paperSize="9" scale="56"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sheetPr>
  <dimension ref="A1:BC273"/>
  <sheetViews>
    <sheetView zoomScale="90" zoomScaleNormal="90" workbookViewId="0">
      <pane xSplit="2" ySplit="7" topLeftCell="C32"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9.140625" customWidth="1"/>
    <col min="2" max="2" width="33.42578125" customWidth="1"/>
    <col min="3" max="4" width="14.5703125" customWidth="1"/>
    <col min="5" max="5" width="10.5703125" customWidth="1"/>
    <col min="6" max="6" width="3.140625" customWidth="1"/>
    <col min="7" max="8" width="14.5703125" customWidth="1"/>
    <col min="9" max="9" width="10.5703125" customWidth="1"/>
    <col min="10" max="10" width="3.140625" customWidth="1"/>
    <col min="11" max="12" width="14.5703125" style="650" customWidth="1"/>
    <col min="13" max="13" width="10.5703125" style="650" customWidth="1"/>
    <col min="14" max="14" width="3.140625" customWidth="1"/>
    <col min="15" max="16" width="14.5703125" style="650" customWidth="1"/>
    <col min="17" max="17" width="10.5703125" style="650" customWidth="1"/>
  </cols>
  <sheetData>
    <row r="1" spans="1:55" ht="21" customHeight="1" x14ac:dyDescent="0.2">
      <c r="A1" s="1" t="s">
        <v>0</v>
      </c>
      <c r="B1" s="2" t="s">
        <v>1</v>
      </c>
      <c r="C1" s="3"/>
      <c r="D1" s="4"/>
      <c r="E1" s="555"/>
      <c r="F1" s="555"/>
      <c r="G1" s="555"/>
      <c r="H1" s="6"/>
      <c r="I1" s="555"/>
      <c r="J1" s="7"/>
      <c r="K1" s="651"/>
      <c r="L1" s="24"/>
      <c r="M1" s="24"/>
      <c r="N1" s="6"/>
      <c r="O1" s="24"/>
      <c r="P1" s="24"/>
      <c r="Q1" s="24"/>
      <c r="R1" s="9"/>
      <c r="S1" s="9"/>
      <c r="T1" s="9"/>
      <c r="U1" s="9"/>
      <c r="V1" s="10"/>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row>
    <row r="2" spans="1:55" ht="30" customHeight="1" x14ac:dyDescent="0.2">
      <c r="A2" s="11" t="s">
        <v>535</v>
      </c>
      <c r="B2" s="12"/>
      <c r="C2" s="12"/>
      <c r="D2" s="12"/>
      <c r="E2" s="12"/>
      <c r="F2" s="12"/>
      <c r="G2" s="12"/>
      <c r="H2" s="12"/>
      <c r="I2" s="12"/>
      <c r="J2" s="12"/>
      <c r="K2" s="326"/>
      <c r="L2" s="326"/>
      <c r="M2" s="326"/>
      <c r="N2" s="12"/>
      <c r="O2" s="326"/>
      <c r="P2" s="326"/>
      <c r="Q2" s="610"/>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row>
    <row r="3" spans="1:55" ht="24.95" customHeight="1" x14ac:dyDescent="0.2">
      <c r="A3" s="138"/>
      <c r="B3" s="18"/>
      <c r="C3" s="928" t="s">
        <v>61</v>
      </c>
      <c r="D3" s="928"/>
      <c r="E3" s="928"/>
      <c r="F3" s="928"/>
      <c r="G3" s="928"/>
      <c r="H3" s="928"/>
      <c r="I3" s="928"/>
      <c r="J3" s="18"/>
      <c r="K3" s="928" t="s">
        <v>62</v>
      </c>
      <c r="L3" s="928"/>
      <c r="M3" s="928"/>
      <c r="N3" s="928"/>
      <c r="O3" s="928"/>
      <c r="P3" s="928"/>
      <c r="Q3" s="92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row>
    <row r="4" spans="1:55" ht="24.95" customHeight="1" x14ac:dyDescent="0.2">
      <c r="A4" s="16"/>
      <c r="B4" s="17"/>
      <c r="C4" s="928" t="s">
        <v>534</v>
      </c>
      <c r="D4" s="928"/>
      <c r="E4" s="928"/>
      <c r="F4" s="17"/>
      <c r="G4" s="928" t="s">
        <v>533</v>
      </c>
      <c r="H4" s="928"/>
      <c r="I4" s="928"/>
      <c r="J4" s="17"/>
      <c r="K4" s="928" t="s">
        <v>534</v>
      </c>
      <c r="L4" s="928"/>
      <c r="M4" s="928"/>
      <c r="N4" s="17"/>
      <c r="O4" s="928" t="s">
        <v>533</v>
      </c>
      <c r="P4" s="928"/>
      <c r="Q4" s="929"/>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row>
    <row r="5" spans="1:55" ht="24.95" customHeight="1" x14ac:dyDescent="0.2">
      <c r="A5" s="16"/>
      <c r="B5" s="17"/>
      <c r="C5" s="168" t="s">
        <v>117</v>
      </c>
      <c r="D5" s="168" t="s">
        <v>118</v>
      </c>
      <c r="E5" s="168" t="s">
        <v>532</v>
      </c>
      <c r="F5" s="253"/>
      <c r="G5" s="652" t="s">
        <v>117</v>
      </c>
      <c r="H5" s="652" t="s">
        <v>118</v>
      </c>
      <c r="I5" s="652" t="s">
        <v>532</v>
      </c>
      <c r="J5" s="302"/>
      <c r="K5" s="168" t="s">
        <v>117</v>
      </c>
      <c r="L5" s="168" t="s">
        <v>118</v>
      </c>
      <c r="M5" s="168" t="s">
        <v>532</v>
      </c>
      <c r="N5" s="302"/>
      <c r="O5" s="168" t="s">
        <v>117</v>
      </c>
      <c r="P5" s="168" t="s">
        <v>118</v>
      </c>
      <c r="Q5" s="305" t="s">
        <v>532</v>
      </c>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row>
    <row r="6" spans="1:55" s="553" customFormat="1" ht="24.95" customHeight="1" x14ac:dyDescent="0.2">
      <c r="A6" s="172" t="s">
        <v>11</v>
      </c>
      <c r="B6" s="135"/>
      <c r="C6" s="457">
        <f>SUM(C8:C49)</f>
        <v>66449</v>
      </c>
      <c r="D6" s="457">
        <f>SUM(D8:D49)</f>
        <v>13743</v>
      </c>
      <c r="E6" s="752">
        <f t="shared" ref="E6:E13" si="0">C6/D6</f>
        <v>4.8351160590846245</v>
      </c>
      <c r="F6" s="487"/>
      <c r="G6" s="179">
        <f>SUM(G8:G49)</f>
        <v>81111</v>
      </c>
      <c r="H6" s="179">
        <f>SUM(H8:H49)</f>
        <v>37532</v>
      </c>
      <c r="I6" s="782">
        <f t="shared" ref="I6:I11" si="1">G6/H6</f>
        <v>2.1611158478098691</v>
      </c>
      <c r="J6" s="135"/>
      <c r="K6" s="457">
        <f>SUM(K8:K49)</f>
        <v>7538</v>
      </c>
      <c r="L6" s="457">
        <f>SUM(L8:L49)</f>
        <v>4456</v>
      </c>
      <c r="M6" s="783">
        <f t="shared" ref="M6:M11" si="2">K6/L6</f>
        <v>1.6916517055655296</v>
      </c>
      <c r="N6" s="135"/>
      <c r="O6" s="457">
        <f>SUM(O8:O49)</f>
        <v>65494</v>
      </c>
      <c r="P6" s="457">
        <f>SUM(P8:P49)</f>
        <v>49702</v>
      </c>
      <c r="Q6" s="784">
        <f t="shared" ref="Q6:Q48" si="3">O6/P6</f>
        <v>1.3177336928091425</v>
      </c>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c r="AZ6" s="178"/>
      <c r="BA6" s="178"/>
      <c r="BB6" s="178"/>
      <c r="BC6" s="178"/>
    </row>
    <row r="7" spans="1:55" s="553" customFormat="1" ht="24.95" customHeight="1" x14ac:dyDescent="0.2">
      <c r="A7" s="609"/>
      <c r="B7" s="134" t="s">
        <v>600</v>
      </c>
      <c r="C7" s="753">
        <v>55246</v>
      </c>
      <c r="D7" s="753">
        <v>11744</v>
      </c>
      <c r="E7" s="752">
        <f>C7/D7</f>
        <v>4.7041893732970026</v>
      </c>
      <c r="F7" s="139"/>
      <c r="G7" s="139">
        <v>70991</v>
      </c>
      <c r="H7" s="139">
        <v>32614</v>
      </c>
      <c r="I7" s="283">
        <f>G7/H7</f>
        <v>2.1767032562703132</v>
      </c>
      <c r="J7" s="139"/>
      <c r="K7" s="753">
        <v>7538</v>
      </c>
      <c r="L7" s="753">
        <v>4456</v>
      </c>
      <c r="M7" s="752">
        <f>K7/L7</f>
        <v>1.6916517055655296</v>
      </c>
      <c r="N7" s="139"/>
      <c r="O7" s="753">
        <v>65494</v>
      </c>
      <c r="P7" s="753">
        <v>49702</v>
      </c>
      <c r="Q7" s="655">
        <f t="shared" si="3"/>
        <v>1.3177336928091425</v>
      </c>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row>
    <row r="8" spans="1:55" ht="15" customHeight="1" x14ac:dyDescent="0.2">
      <c r="A8" s="16"/>
      <c r="B8" s="17" t="s">
        <v>65</v>
      </c>
      <c r="C8" s="36">
        <v>823</v>
      </c>
      <c r="D8" s="36">
        <v>255</v>
      </c>
      <c r="E8" s="310">
        <f t="shared" si="0"/>
        <v>3.2274509803921569</v>
      </c>
      <c r="F8" s="36"/>
      <c r="G8" s="645">
        <v>2309</v>
      </c>
      <c r="H8" s="645">
        <v>1060</v>
      </c>
      <c r="I8" s="785">
        <f t="shared" si="1"/>
        <v>2.1783018867924526</v>
      </c>
      <c r="J8" s="36"/>
      <c r="K8" s="36">
        <v>188</v>
      </c>
      <c r="L8" s="36">
        <v>138</v>
      </c>
      <c r="M8" s="310">
        <f t="shared" si="2"/>
        <v>1.3623188405797102</v>
      </c>
      <c r="N8" s="36"/>
      <c r="O8" s="36">
        <v>2462</v>
      </c>
      <c r="P8" s="36">
        <v>2005</v>
      </c>
      <c r="Q8" s="786">
        <f t="shared" si="3"/>
        <v>1.2279301745635911</v>
      </c>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row>
    <row r="9" spans="1:55" ht="15" customHeight="1" x14ac:dyDescent="0.2">
      <c r="A9" s="16"/>
      <c r="B9" s="17" t="s">
        <v>601</v>
      </c>
      <c r="C9" s="36">
        <v>1288</v>
      </c>
      <c r="D9" s="36">
        <v>202</v>
      </c>
      <c r="E9" s="310">
        <f t="shared" si="0"/>
        <v>6.3762376237623766</v>
      </c>
      <c r="F9" s="148"/>
      <c r="G9" s="645">
        <v>1117</v>
      </c>
      <c r="H9" s="645">
        <v>561</v>
      </c>
      <c r="I9" s="785">
        <f t="shared" si="1"/>
        <v>1.9910873440285204</v>
      </c>
      <c r="J9" s="148"/>
      <c r="K9" s="36">
        <v>68</v>
      </c>
      <c r="L9" s="36">
        <v>30</v>
      </c>
      <c r="M9" s="310">
        <f t="shared" si="2"/>
        <v>2.2666666666666666</v>
      </c>
      <c r="N9" s="148"/>
      <c r="O9" s="36">
        <v>1080</v>
      </c>
      <c r="P9" s="36">
        <v>877</v>
      </c>
      <c r="Q9" s="786">
        <f t="shared" si="3"/>
        <v>1.2314709236031927</v>
      </c>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row>
    <row r="10" spans="1:55" ht="15" customHeight="1" x14ac:dyDescent="0.2">
      <c r="A10" s="16"/>
      <c r="B10" s="17" t="s">
        <v>602</v>
      </c>
      <c r="C10" s="36">
        <v>566</v>
      </c>
      <c r="D10" s="36">
        <v>139</v>
      </c>
      <c r="E10" s="310">
        <f t="shared" si="0"/>
        <v>4.0719424460431659</v>
      </c>
      <c r="F10" s="148"/>
      <c r="G10" s="645">
        <v>1676</v>
      </c>
      <c r="H10" s="645">
        <v>783</v>
      </c>
      <c r="I10" s="785">
        <f t="shared" si="1"/>
        <v>2.1404853128991062</v>
      </c>
      <c r="J10" s="148"/>
      <c r="K10" s="36">
        <v>34</v>
      </c>
      <c r="L10" s="36">
        <v>24</v>
      </c>
      <c r="M10" s="310">
        <f t="shared" si="2"/>
        <v>1.4166666666666667</v>
      </c>
      <c r="N10" s="148"/>
      <c r="O10" s="36">
        <v>1446</v>
      </c>
      <c r="P10" s="36">
        <v>1178</v>
      </c>
      <c r="Q10" s="786">
        <f t="shared" si="3"/>
        <v>1.2275042444821731</v>
      </c>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row>
    <row r="11" spans="1:55" ht="15" customHeight="1" x14ac:dyDescent="0.2">
      <c r="A11" s="16"/>
      <c r="B11" s="17" t="s">
        <v>603</v>
      </c>
      <c r="C11" s="36">
        <v>1602</v>
      </c>
      <c r="D11" s="36">
        <v>360</v>
      </c>
      <c r="E11" s="310">
        <f t="shared" si="0"/>
        <v>4.45</v>
      </c>
      <c r="F11" s="148"/>
      <c r="G11" s="645">
        <v>2512</v>
      </c>
      <c r="H11" s="645">
        <v>1250</v>
      </c>
      <c r="I11" s="785">
        <f t="shared" si="1"/>
        <v>2.0095999999999998</v>
      </c>
      <c r="J11" s="148"/>
      <c r="K11" s="36">
        <v>50</v>
      </c>
      <c r="L11" s="36">
        <v>53</v>
      </c>
      <c r="M11" s="310">
        <f t="shared" si="2"/>
        <v>0.94339622641509435</v>
      </c>
      <c r="N11" s="148"/>
      <c r="O11" s="36">
        <v>1766</v>
      </c>
      <c r="P11" s="36">
        <v>1686</v>
      </c>
      <c r="Q11" s="786">
        <f t="shared" si="3"/>
        <v>1.0474495848161329</v>
      </c>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row>
    <row r="12" spans="1:55" ht="15" customHeight="1" x14ac:dyDescent="0.2">
      <c r="A12" s="16"/>
      <c r="B12" s="17" t="s">
        <v>16</v>
      </c>
      <c r="C12" s="36">
        <v>1</v>
      </c>
      <c r="D12" s="36">
        <v>1</v>
      </c>
      <c r="E12" s="309">
        <f t="shared" si="0"/>
        <v>1</v>
      </c>
      <c r="F12" s="36"/>
      <c r="G12" s="36">
        <v>0</v>
      </c>
      <c r="H12" s="36">
        <v>0</v>
      </c>
      <c r="I12" s="310" t="s">
        <v>89</v>
      </c>
      <c r="J12" s="36"/>
      <c r="K12" s="36">
        <v>0</v>
      </c>
      <c r="L12" s="36">
        <v>0</v>
      </c>
      <c r="M12" s="310" t="s">
        <v>89</v>
      </c>
      <c r="N12" s="36"/>
      <c r="O12" s="36" t="s">
        <v>22</v>
      </c>
      <c r="P12" s="36" t="s">
        <v>22</v>
      </c>
      <c r="Q12" s="786" t="s">
        <v>89</v>
      </c>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row>
    <row r="13" spans="1:55" ht="15" customHeight="1" x14ac:dyDescent="0.2">
      <c r="A13" s="16"/>
      <c r="B13" s="17" t="s">
        <v>17</v>
      </c>
      <c r="C13" s="36">
        <v>1042</v>
      </c>
      <c r="D13" s="36">
        <v>269</v>
      </c>
      <c r="E13" s="309">
        <f t="shared" si="0"/>
        <v>3.8736059479553901</v>
      </c>
      <c r="F13" s="36"/>
      <c r="G13" s="36">
        <v>728</v>
      </c>
      <c r="H13" s="36">
        <v>490</v>
      </c>
      <c r="I13" s="310" t="s">
        <v>89</v>
      </c>
      <c r="J13" s="36"/>
      <c r="K13" s="36" t="s">
        <v>22</v>
      </c>
      <c r="L13" s="36" t="s">
        <v>22</v>
      </c>
      <c r="M13" s="310" t="s">
        <v>89</v>
      </c>
      <c r="N13" s="36"/>
      <c r="O13" s="36" t="s">
        <v>22</v>
      </c>
      <c r="P13" s="36" t="s">
        <v>22</v>
      </c>
      <c r="Q13" s="786" t="s">
        <v>89</v>
      </c>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row>
    <row r="14" spans="1:55" ht="15" customHeight="1" x14ac:dyDescent="0.2">
      <c r="A14" s="16"/>
      <c r="B14" s="17" t="s">
        <v>604</v>
      </c>
      <c r="C14" s="36">
        <v>586</v>
      </c>
      <c r="D14" s="36">
        <v>171</v>
      </c>
      <c r="E14" s="310">
        <f>C14/D14</f>
        <v>3.4269005847953218</v>
      </c>
      <c r="F14" s="36"/>
      <c r="G14" s="645">
        <v>1445</v>
      </c>
      <c r="H14" s="645">
        <v>706</v>
      </c>
      <c r="I14" s="785">
        <f>G14/H14</f>
        <v>2.046742209631728</v>
      </c>
      <c r="J14" s="36"/>
      <c r="K14" s="36">
        <v>78</v>
      </c>
      <c r="L14" s="36">
        <v>49</v>
      </c>
      <c r="M14" s="310">
        <f>K14/L14</f>
        <v>1.5918367346938775</v>
      </c>
      <c r="N14" s="36"/>
      <c r="O14" s="36">
        <v>1358</v>
      </c>
      <c r="P14" s="36">
        <v>1064</v>
      </c>
      <c r="Q14" s="786">
        <f t="shared" si="3"/>
        <v>1.2763157894736843</v>
      </c>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row>
    <row r="15" spans="1:55" ht="15" customHeight="1" x14ac:dyDescent="0.2">
      <c r="A15" s="16"/>
      <c r="B15" s="17" t="s">
        <v>605</v>
      </c>
      <c r="C15" s="36">
        <v>1325</v>
      </c>
      <c r="D15" s="36">
        <v>224</v>
      </c>
      <c r="E15" s="310">
        <f>C15/D15</f>
        <v>5.9151785714285712</v>
      </c>
      <c r="F15" s="148"/>
      <c r="G15" s="645">
        <v>1492</v>
      </c>
      <c r="H15" s="645">
        <v>721</v>
      </c>
      <c r="I15" s="785">
        <f>G15/H15</f>
        <v>2.0693481276005548</v>
      </c>
      <c r="J15" s="148"/>
      <c r="K15" s="36">
        <v>237</v>
      </c>
      <c r="L15" s="36">
        <v>131</v>
      </c>
      <c r="M15" s="310">
        <f>K15/L15</f>
        <v>1.8091603053435115</v>
      </c>
      <c r="N15" s="148"/>
      <c r="O15" s="36">
        <v>1173</v>
      </c>
      <c r="P15" s="36">
        <v>1022</v>
      </c>
      <c r="Q15" s="786">
        <f t="shared" si="3"/>
        <v>1.1477495107632094</v>
      </c>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row>
    <row r="16" spans="1:55" ht="15" customHeight="1" x14ac:dyDescent="0.2">
      <c r="A16" s="16"/>
      <c r="B16" s="17" t="s">
        <v>606</v>
      </c>
      <c r="C16" s="36">
        <v>1841</v>
      </c>
      <c r="D16" s="36">
        <v>336</v>
      </c>
      <c r="E16" s="310">
        <f>C16/D16</f>
        <v>5.479166666666667</v>
      </c>
      <c r="F16" s="148"/>
      <c r="G16" s="645">
        <v>2602</v>
      </c>
      <c r="H16" s="645">
        <v>1297</v>
      </c>
      <c r="I16" s="785">
        <f>G16/H16</f>
        <v>2.0061680801850423</v>
      </c>
      <c r="J16" s="148"/>
      <c r="K16" s="36">
        <v>339</v>
      </c>
      <c r="L16" s="36">
        <v>209</v>
      </c>
      <c r="M16" s="310">
        <f>K16/L16</f>
        <v>1.6220095693779903</v>
      </c>
      <c r="N16" s="148"/>
      <c r="O16" s="36">
        <v>3048</v>
      </c>
      <c r="P16" s="36">
        <v>2453</v>
      </c>
      <c r="Q16" s="786">
        <f t="shared" si="3"/>
        <v>1.2425601304525071</v>
      </c>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row>
    <row r="17" spans="1:55" ht="15" customHeight="1" x14ac:dyDescent="0.2">
      <c r="A17" s="16"/>
      <c r="B17" s="17" t="s">
        <v>21</v>
      </c>
      <c r="C17" s="36" t="s">
        <v>22</v>
      </c>
      <c r="D17" s="36" t="s">
        <v>22</v>
      </c>
      <c r="E17" s="310" t="s">
        <v>89</v>
      </c>
      <c r="F17" s="36"/>
      <c r="G17" s="36" t="s">
        <v>22</v>
      </c>
      <c r="H17" s="36" t="s">
        <v>22</v>
      </c>
      <c r="I17" s="310" t="s">
        <v>89</v>
      </c>
      <c r="J17" s="36"/>
      <c r="K17" s="36" t="s">
        <v>22</v>
      </c>
      <c r="L17" s="36" t="s">
        <v>22</v>
      </c>
      <c r="M17" s="310" t="s">
        <v>89</v>
      </c>
      <c r="N17" s="36"/>
      <c r="O17" s="36" t="s">
        <v>22</v>
      </c>
      <c r="P17" s="36" t="s">
        <v>22</v>
      </c>
      <c r="Q17" s="786" t="s">
        <v>89</v>
      </c>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row>
    <row r="18" spans="1:55" ht="15" customHeight="1" x14ac:dyDescent="0.2">
      <c r="A18" s="16"/>
      <c r="B18" s="17" t="s">
        <v>23</v>
      </c>
      <c r="C18" s="36" t="s">
        <v>22</v>
      </c>
      <c r="D18" s="36" t="s">
        <v>22</v>
      </c>
      <c r="E18" s="310" t="s">
        <v>89</v>
      </c>
      <c r="F18" s="36"/>
      <c r="G18" s="36" t="s">
        <v>22</v>
      </c>
      <c r="H18" s="36" t="s">
        <v>22</v>
      </c>
      <c r="I18" s="310" t="s">
        <v>89</v>
      </c>
      <c r="J18" s="36"/>
      <c r="K18" s="36" t="s">
        <v>22</v>
      </c>
      <c r="L18" s="36" t="s">
        <v>22</v>
      </c>
      <c r="M18" s="310" t="s">
        <v>89</v>
      </c>
      <c r="N18" s="36"/>
      <c r="O18" s="36" t="s">
        <v>22</v>
      </c>
      <c r="P18" s="36" t="s">
        <v>22</v>
      </c>
      <c r="Q18" s="786" t="s">
        <v>89</v>
      </c>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row>
    <row r="19" spans="1:55" ht="15" customHeight="1" x14ac:dyDescent="0.2">
      <c r="A19" s="16"/>
      <c r="B19" s="17" t="s">
        <v>69</v>
      </c>
      <c r="C19" s="36">
        <v>446</v>
      </c>
      <c r="D19" s="36">
        <v>135</v>
      </c>
      <c r="E19" s="310">
        <f t="shared" ref="E19:E23" si="4">C19/D19</f>
        <v>3.3037037037037038</v>
      </c>
      <c r="F19" s="148"/>
      <c r="G19" s="645">
        <v>767</v>
      </c>
      <c r="H19" s="645">
        <v>485</v>
      </c>
      <c r="I19" s="785">
        <f t="shared" ref="I19:I23" si="5">G19/H19</f>
        <v>1.5814432989690721</v>
      </c>
      <c r="J19" s="148"/>
      <c r="K19" s="36">
        <v>18</v>
      </c>
      <c r="L19" s="36">
        <v>11</v>
      </c>
      <c r="M19" s="310">
        <f t="shared" ref="M19:M23" si="6">K19/L19</f>
        <v>1.6363636363636365</v>
      </c>
      <c r="N19" s="148"/>
      <c r="O19" s="36">
        <v>1189</v>
      </c>
      <c r="P19" s="36">
        <v>1004</v>
      </c>
      <c r="Q19" s="786">
        <f t="shared" si="3"/>
        <v>1.1842629482071714</v>
      </c>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row>
    <row r="20" spans="1:55" ht="15" customHeight="1" x14ac:dyDescent="0.2">
      <c r="A20" s="16"/>
      <c r="B20" s="17" t="s">
        <v>607</v>
      </c>
      <c r="C20" s="36">
        <v>2554</v>
      </c>
      <c r="D20" s="36">
        <v>478</v>
      </c>
      <c r="E20" s="310">
        <f t="shared" si="4"/>
        <v>5.3430962343096233</v>
      </c>
      <c r="F20" s="148"/>
      <c r="G20" s="645">
        <v>2553</v>
      </c>
      <c r="H20" s="645">
        <v>1388</v>
      </c>
      <c r="I20" s="785">
        <f t="shared" si="5"/>
        <v>1.8393371757925072</v>
      </c>
      <c r="J20" s="148"/>
      <c r="K20" s="36">
        <v>412</v>
      </c>
      <c r="L20" s="36">
        <v>286</v>
      </c>
      <c r="M20" s="310">
        <f t="shared" si="6"/>
        <v>1.4405594405594406</v>
      </c>
      <c r="N20" s="148"/>
      <c r="O20" s="36">
        <v>2647</v>
      </c>
      <c r="P20" s="36">
        <v>2272</v>
      </c>
      <c r="Q20" s="786">
        <f t="shared" si="3"/>
        <v>1.1650528169014085</v>
      </c>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row>
    <row r="21" spans="1:55" ht="15" customHeight="1" x14ac:dyDescent="0.2">
      <c r="A21" s="16"/>
      <c r="B21" s="17" t="s">
        <v>608</v>
      </c>
      <c r="C21" s="36">
        <v>1171</v>
      </c>
      <c r="D21" s="36">
        <v>113</v>
      </c>
      <c r="E21" s="310">
        <f t="shared" si="4"/>
        <v>10.36283185840708</v>
      </c>
      <c r="F21" s="148"/>
      <c r="G21" s="645">
        <v>900</v>
      </c>
      <c r="H21" s="645">
        <v>388</v>
      </c>
      <c r="I21" s="785">
        <f t="shared" si="5"/>
        <v>2.3195876288659796</v>
      </c>
      <c r="J21" s="148"/>
      <c r="K21" s="36">
        <v>56</v>
      </c>
      <c r="L21" s="36">
        <v>26</v>
      </c>
      <c r="M21" s="310">
        <f t="shared" si="6"/>
        <v>2.1538461538461537</v>
      </c>
      <c r="N21" s="148"/>
      <c r="O21" s="36">
        <v>1333</v>
      </c>
      <c r="P21" s="36">
        <v>967</v>
      </c>
      <c r="Q21" s="786">
        <f t="shared" si="3"/>
        <v>1.3784901758014478</v>
      </c>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row>
    <row r="22" spans="1:55" ht="15" customHeight="1" x14ac:dyDescent="0.2">
      <c r="A22" s="16"/>
      <c r="B22" s="17" t="s">
        <v>70</v>
      </c>
      <c r="C22" s="36" t="s">
        <v>22</v>
      </c>
      <c r="D22" s="36" t="s">
        <v>22</v>
      </c>
      <c r="E22" s="310" t="s">
        <v>89</v>
      </c>
      <c r="F22" s="36"/>
      <c r="G22" s="36" t="s">
        <v>22</v>
      </c>
      <c r="H22" s="36" t="s">
        <v>22</v>
      </c>
      <c r="I22" s="310" t="s">
        <v>89</v>
      </c>
      <c r="J22" s="36"/>
      <c r="K22" s="36" t="s">
        <v>22</v>
      </c>
      <c r="L22" s="36" t="s">
        <v>22</v>
      </c>
      <c r="M22" s="310" t="s">
        <v>89</v>
      </c>
      <c r="N22" s="36"/>
      <c r="O22" s="36" t="s">
        <v>22</v>
      </c>
      <c r="P22" s="36" t="s">
        <v>22</v>
      </c>
      <c r="Q22" s="786" t="s">
        <v>89</v>
      </c>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row>
    <row r="23" spans="1:55" ht="15" customHeight="1" x14ac:dyDescent="0.2">
      <c r="A23" s="16"/>
      <c r="B23" s="17" t="s">
        <v>324</v>
      </c>
      <c r="C23" s="36">
        <v>1288</v>
      </c>
      <c r="D23" s="36">
        <v>251</v>
      </c>
      <c r="E23" s="310">
        <f t="shared" si="4"/>
        <v>5.1314741035856573</v>
      </c>
      <c r="F23" s="36"/>
      <c r="G23" s="645">
        <v>1190</v>
      </c>
      <c r="H23" s="645">
        <v>573</v>
      </c>
      <c r="I23" s="785">
        <f t="shared" si="5"/>
        <v>2.0767888307155324</v>
      </c>
      <c r="J23" s="36"/>
      <c r="K23" s="36">
        <v>147</v>
      </c>
      <c r="L23" s="36">
        <v>111</v>
      </c>
      <c r="M23" s="310">
        <f t="shared" si="6"/>
        <v>1.3243243243243243</v>
      </c>
      <c r="N23" s="36"/>
      <c r="O23" s="36">
        <v>582</v>
      </c>
      <c r="P23" s="36">
        <v>516</v>
      </c>
      <c r="Q23" s="786">
        <f t="shared" si="3"/>
        <v>1.1279069767441861</v>
      </c>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row>
    <row r="24" spans="1:55" ht="15" customHeight="1" x14ac:dyDescent="0.2">
      <c r="A24" s="16"/>
      <c r="B24" s="17" t="s">
        <v>29</v>
      </c>
      <c r="C24" s="36" t="s">
        <v>22</v>
      </c>
      <c r="D24" s="36" t="s">
        <v>22</v>
      </c>
      <c r="E24" s="310" t="s">
        <v>89</v>
      </c>
      <c r="F24" s="36"/>
      <c r="G24" s="36" t="s">
        <v>22</v>
      </c>
      <c r="H24" s="36" t="s">
        <v>22</v>
      </c>
      <c r="I24" s="310" t="s">
        <v>89</v>
      </c>
      <c r="J24" s="36"/>
      <c r="K24" s="36" t="s">
        <v>22</v>
      </c>
      <c r="L24" s="36" t="s">
        <v>22</v>
      </c>
      <c r="M24" s="310" t="s">
        <v>89</v>
      </c>
      <c r="N24" s="36"/>
      <c r="O24" s="36" t="s">
        <v>22</v>
      </c>
      <c r="P24" s="36" t="s">
        <v>22</v>
      </c>
      <c r="Q24" s="786" t="s">
        <v>89</v>
      </c>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row>
    <row r="25" spans="1:55" ht="15" customHeight="1" x14ac:dyDescent="0.2">
      <c r="A25" s="16"/>
      <c r="B25" s="17" t="s">
        <v>609</v>
      </c>
      <c r="C25" s="36">
        <v>1375</v>
      </c>
      <c r="D25" s="36">
        <v>243</v>
      </c>
      <c r="E25" s="310">
        <f t="shared" ref="E25:E38" si="7">C25/D25</f>
        <v>5.6584362139917692</v>
      </c>
      <c r="F25" s="148"/>
      <c r="G25" s="645">
        <v>1293</v>
      </c>
      <c r="H25" s="645">
        <v>757</v>
      </c>
      <c r="I25" s="785">
        <f t="shared" ref="I25:I33" si="8">G25/H25</f>
        <v>1.7080581241743724</v>
      </c>
      <c r="J25" s="148"/>
      <c r="K25" s="36">
        <v>116</v>
      </c>
      <c r="L25" s="36">
        <v>85</v>
      </c>
      <c r="M25" s="310">
        <f>K25/L25</f>
        <v>1.3647058823529412</v>
      </c>
      <c r="N25" s="148"/>
      <c r="O25" s="36">
        <v>1679</v>
      </c>
      <c r="P25" s="36">
        <v>1454</v>
      </c>
      <c r="Q25" s="786">
        <f t="shared" si="3"/>
        <v>1.15474552957359</v>
      </c>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row>
    <row r="26" spans="1:55" ht="15" customHeight="1" x14ac:dyDescent="0.2">
      <c r="A26" s="16"/>
      <c r="B26" s="17" t="s">
        <v>610</v>
      </c>
      <c r="C26" s="36">
        <v>1920</v>
      </c>
      <c r="D26" s="36">
        <v>250</v>
      </c>
      <c r="E26" s="310">
        <f t="shared" si="7"/>
        <v>7.68</v>
      </c>
      <c r="F26" s="148"/>
      <c r="G26" s="645">
        <v>3080</v>
      </c>
      <c r="H26" s="645">
        <v>1124</v>
      </c>
      <c r="I26" s="785">
        <f t="shared" si="8"/>
        <v>2.7402135231316724</v>
      </c>
      <c r="J26" s="148"/>
      <c r="K26" s="36">
        <v>234</v>
      </c>
      <c r="L26" s="36">
        <v>143</v>
      </c>
      <c r="M26" s="310">
        <f>K26/L26</f>
        <v>1.6363636363636365</v>
      </c>
      <c r="N26" s="148"/>
      <c r="O26" s="36">
        <v>1497</v>
      </c>
      <c r="P26" s="36">
        <v>1265</v>
      </c>
      <c r="Q26" s="786">
        <f t="shared" si="3"/>
        <v>1.1833992094861661</v>
      </c>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row>
    <row r="27" spans="1:55" ht="15" customHeight="1" x14ac:dyDescent="0.2">
      <c r="A27" s="16"/>
      <c r="B27" s="17" t="s">
        <v>611</v>
      </c>
      <c r="C27" s="36">
        <v>2516</v>
      </c>
      <c r="D27" s="36">
        <v>246</v>
      </c>
      <c r="E27" s="310">
        <f t="shared" si="7"/>
        <v>10.227642276422765</v>
      </c>
      <c r="F27" s="148"/>
      <c r="G27" s="645">
        <v>5753</v>
      </c>
      <c r="H27" s="645">
        <v>2145</v>
      </c>
      <c r="I27" s="785">
        <f t="shared" si="8"/>
        <v>2.6820512820512818</v>
      </c>
      <c r="J27" s="148"/>
      <c r="K27" s="36">
        <v>166</v>
      </c>
      <c r="L27" s="36">
        <v>49</v>
      </c>
      <c r="M27" s="310">
        <f>K27/L27</f>
        <v>3.3877551020408165</v>
      </c>
      <c r="N27" s="148"/>
      <c r="O27" s="36">
        <v>3548</v>
      </c>
      <c r="P27" s="36">
        <v>2742</v>
      </c>
      <c r="Q27" s="786">
        <f t="shared" si="3"/>
        <v>1.2939460247994166</v>
      </c>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row>
    <row r="28" spans="1:55" ht="15" customHeight="1" x14ac:dyDescent="0.2">
      <c r="A28" s="16"/>
      <c r="B28" s="17" t="s">
        <v>612</v>
      </c>
      <c r="C28" s="36">
        <v>1930</v>
      </c>
      <c r="D28" s="36">
        <v>589</v>
      </c>
      <c r="E28" s="309">
        <f t="shared" si="7"/>
        <v>3.2767402376910018</v>
      </c>
      <c r="F28" s="36"/>
      <c r="G28" s="36">
        <v>1962</v>
      </c>
      <c r="H28" s="36">
        <v>1045</v>
      </c>
      <c r="I28" s="309">
        <f t="shared" si="8"/>
        <v>1.877511961722488</v>
      </c>
      <c r="J28" s="36"/>
      <c r="K28" s="36" t="s">
        <v>22</v>
      </c>
      <c r="L28" s="36" t="s">
        <v>22</v>
      </c>
      <c r="M28" s="310" t="s">
        <v>89</v>
      </c>
      <c r="N28" s="36"/>
      <c r="O28" s="36" t="s">
        <v>22</v>
      </c>
      <c r="P28" s="36" t="s">
        <v>22</v>
      </c>
      <c r="Q28" s="786" t="s">
        <v>89</v>
      </c>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row>
    <row r="29" spans="1:55" ht="15" x14ac:dyDescent="0.2">
      <c r="A29" s="16"/>
      <c r="B29" s="17" t="s">
        <v>613</v>
      </c>
      <c r="C29" s="36">
        <v>1371</v>
      </c>
      <c r="D29" s="36">
        <v>183</v>
      </c>
      <c r="E29" s="310">
        <f t="shared" si="7"/>
        <v>7.4918032786885247</v>
      </c>
      <c r="F29" s="148"/>
      <c r="G29" s="645">
        <v>1761</v>
      </c>
      <c r="H29" s="645">
        <v>873</v>
      </c>
      <c r="I29" s="785">
        <f t="shared" si="8"/>
        <v>2.0171821305841924</v>
      </c>
      <c r="J29" s="148"/>
      <c r="K29" s="36">
        <v>97</v>
      </c>
      <c r="L29" s="36">
        <v>73</v>
      </c>
      <c r="M29" s="310">
        <f t="shared" ref="M29:M36" si="9">K29/L29</f>
        <v>1.3287671232876712</v>
      </c>
      <c r="N29" s="148"/>
      <c r="O29" s="36">
        <v>1635</v>
      </c>
      <c r="P29" s="36">
        <v>1337</v>
      </c>
      <c r="Q29" s="786">
        <f t="shared" si="3"/>
        <v>1.2228870605833957</v>
      </c>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row>
    <row r="30" spans="1:55" ht="15" x14ac:dyDescent="0.2">
      <c r="A30" s="16"/>
      <c r="B30" s="17" t="s">
        <v>614</v>
      </c>
      <c r="C30" s="36">
        <v>363</v>
      </c>
      <c r="D30" s="36">
        <v>116</v>
      </c>
      <c r="E30" s="310">
        <f t="shared" si="7"/>
        <v>3.1293103448275863</v>
      </c>
      <c r="F30" s="148"/>
      <c r="G30" s="645">
        <v>1178</v>
      </c>
      <c r="H30" s="645">
        <v>623</v>
      </c>
      <c r="I30" s="785">
        <f t="shared" si="8"/>
        <v>1.8908507223113964</v>
      </c>
      <c r="J30" s="148"/>
      <c r="K30" s="36">
        <v>119</v>
      </c>
      <c r="L30" s="36">
        <v>80</v>
      </c>
      <c r="M30" s="310">
        <f t="shared" si="9"/>
        <v>1.4875</v>
      </c>
      <c r="N30" s="148"/>
      <c r="O30" s="36">
        <v>1197</v>
      </c>
      <c r="P30" s="36">
        <v>1025</v>
      </c>
      <c r="Q30" s="786">
        <f t="shared" si="3"/>
        <v>1.1678048780487804</v>
      </c>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row>
    <row r="31" spans="1:55" ht="15" x14ac:dyDescent="0.2">
      <c r="A31" s="16"/>
      <c r="B31" s="17" t="s">
        <v>615</v>
      </c>
      <c r="C31" s="36">
        <v>3136</v>
      </c>
      <c r="D31" s="36">
        <v>436</v>
      </c>
      <c r="E31" s="310">
        <f t="shared" si="7"/>
        <v>7.192660550458716</v>
      </c>
      <c r="F31" s="148"/>
      <c r="G31" s="645">
        <v>2300</v>
      </c>
      <c r="H31" s="645">
        <v>1155</v>
      </c>
      <c r="I31" s="785">
        <f t="shared" si="8"/>
        <v>1.9913419913419914</v>
      </c>
      <c r="J31" s="148"/>
      <c r="K31" s="36">
        <v>156</v>
      </c>
      <c r="L31" s="36">
        <v>87</v>
      </c>
      <c r="M31" s="310">
        <f t="shared" si="9"/>
        <v>1.7931034482758621</v>
      </c>
      <c r="N31" s="148"/>
      <c r="O31" s="36">
        <v>1901</v>
      </c>
      <c r="P31" s="36">
        <v>1590</v>
      </c>
      <c r="Q31" s="786">
        <f t="shared" si="3"/>
        <v>1.1955974842767296</v>
      </c>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row>
    <row r="32" spans="1:55" ht="15" x14ac:dyDescent="0.2">
      <c r="A32" s="16"/>
      <c r="B32" s="17" t="s">
        <v>616</v>
      </c>
      <c r="C32" s="36">
        <v>13250</v>
      </c>
      <c r="D32" s="36">
        <v>4108</v>
      </c>
      <c r="E32" s="310">
        <f t="shared" si="7"/>
        <v>3.2254138266796493</v>
      </c>
      <c r="F32" s="36"/>
      <c r="G32" s="645">
        <v>17023</v>
      </c>
      <c r="H32" s="645">
        <v>5277</v>
      </c>
      <c r="I32" s="785">
        <f t="shared" si="8"/>
        <v>3.2258859200303203</v>
      </c>
      <c r="J32" s="36"/>
      <c r="K32" s="36">
        <v>4343</v>
      </c>
      <c r="L32" s="36">
        <v>2446</v>
      </c>
      <c r="M32" s="310">
        <f t="shared" si="9"/>
        <v>1.775551921504497</v>
      </c>
      <c r="N32" s="36"/>
      <c r="O32" s="36">
        <v>17149</v>
      </c>
      <c r="P32" s="36">
        <v>9658</v>
      </c>
      <c r="Q32" s="786">
        <f t="shared" si="3"/>
        <v>1.7756264236902051</v>
      </c>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row>
    <row r="33" spans="1:55" ht="15" x14ac:dyDescent="0.2">
      <c r="A33" s="16"/>
      <c r="B33" s="17" t="s">
        <v>617</v>
      </c>
      <c r="C33" s="36">
        <v>1637</v>
      </c>
      <c r="D33" s="36">
        <v>239</v>
      </c>
      <c r="E33" s="310">
        <f t="shared" si="7"/>
        <v>6.8493723849372383</v>
      </c>
      <c r="F33" s="148"/>
      <c r="G33" s="645">
        <v>1181</v>
      </c>
      <c r="H33" s="645">
        <v>647</v>
      </c>
      <c r="I33" s="785">
        <f t="shared" si="8"/>
        <v>1.8253477588871716</v>
      </c>
      <c r="J33" s="148"/>
      <c r="K33" s="36">
        <v>239</v>
      </c>
      <c r="L33" s="36">
        <v>122</v>
      </c>
      <c r="M33" s="310">
        <f t="shared" si="9"/>
        <v>1.959016393442623</v>
      </c>
      <c r="N33" s="148"/>
      <c r="O33" s="36">
        <v>1368</v>
      </c>
      <c r="P33" s="36">
        <v>1112</v>
      </c>
      <c r="Q33" s="786">
        <f t="shared" si="3"/>
        <v>1.2302158273381294</v>
      </c>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row>
    <row r="34" spans="1:55" x14ac:dyDescent="0.2">
      <c r="A34" s="16"/>
      <c r="B34" s="17" t="s">
        <v>39</v>
      </c>
      <c r="C34" s="36" t="s">
        <v>22</v>
      </c>
      <c r="D34" s="36" t="s">
        <v>22</v>
      </c>
      <c r="E34" s="310" t="s">
        <v>89</v>
      </c>
      <c r="F34" s="36"/>
      <c r="G34" s="36" t="s">
        <v>22</v>
      </c>
      <c r="H34" s="36" t="s">
        <v>22</v>
      </c>
      <c r="I34" s="310" t="s">
        <v>89</v>
      </c>
      <c r="J34" s="36"/>
      <c r="K34" s="36" t="s">
        <v>22</v>
      </c>
      <c r="L34" s="36" t="s">
        <v>22</v>
      </c>
      <c r="M34" s="310" t="s">
        <v>89</v>
      </c>
      <c r="N34" s="36"/>
      <c r="O34" s="36" t="s">
        <v>22</v>
      </c>
      <c r="P34" s="36" t="s">
        <v>22</v>
      </c>
      <c r="Q34" s="786" t="s">
        <v>89</v>
      </c>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row>
    <row r="35" spans="1:55" ht="15" x14ac:dyDescent="0.2">
      <c r="A35" s="16"/>
      <c r="B35" s="17" t="s">
        <v>309</v>
      </c>
      <c r="C35" s="36">
        <v>96</v>
      </c>
      <c r="D35" s="36">
        <v>17</v>
      </c>
      <c r="E35" s="310">
        <f t="shared" si="7"/>
        <v>5.6470588235294121</v>
      </c>
      <c r="F35" s="36"/>
      <c r="G35" s="645">
        <v>1603</v>
      </c>
      <c r="H35" s="645">
        <v>638</v>
      </c>
      <c r="I35" s="785">
        <f>G35/H35</f>
        <v>2.5125391849529781</v>
      </c>
      <c r="J35" s="36"/>
      <c r="K35" s="36">
        <v>10</v>
      </c>
      <c r="L35" s="36">
        <v>9</v>
      </c>
      <c r="M35" s="310">
        <f t="shared" si="9"/>
        <v>1.1111111111111112</v>
      </c>
      <c r="N35" s="36"/>
      <c r="O35" s="36">
        <v>713</v>
      </c>
      <c r="P35" s="36">
        <v>640</v>
      </c>
      <c r="Q35" s="786">
        <f t="shared" si="3"/>
        <v>1.1140625</v>
      </c>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row>
    <row r="36" spans="1:55" ht="15" x14ac:dyDescent="0.2">
      <c r="A36" s="16"/>
      <c r="B36" s="17" t="s">
        <v>618</v>
      </c>
      <c r="C36" s="36">
        <v>1348</v>
      </c>
      <c r="D36" s="36">
        <v>224</v>
      </c>
      <c r="E36" s="310">
        <f t="shared" si="7"/>
        <v>6.0178571428571432</v>
      </c>
      <c r="F36" s="148"/>
      <c r="G36" s="645">
        <v>932</v>
      </c>
      <c r="H36" s="645">
        <v>570</v>
      </c>
      <c r="I36" s="785">
        <f>G36/H36</f>
        <v>1.6350877192982456</v>
      </c>
      <c r="J36" s="148"/>
      <c r="K36" s="36">
        <v>44</v>
      </c>
      <c r="L36" s="36">
        <v>31</v>
      </c>
      <c r="M36" s="310">
        <f t="shared" si="9"/>
        <v>1.4193548387096775</v>
      </c>
      <c r="N36" s="148"/>
      <c r="O36" s="36">
        <v>1450</v>
      </c>
      <c r="P36" s="36">
        <v>1118</v>
      </c>
      <c r="Q36" s="786">
        <f t="shared" si="3"/>
        <v>1.2969588550983899</v>
      </c>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row>
    <row r="37" spans="1:55" ht="15" x14ac:dyDescent="0.2">
      <c r="A37" s="16"/>
      <c r="B37" s="17" t="s">
        <v>619</v>
      </c>
      <c r="C37" s="36">
        <v>3344</v>
      </c>
      <c r="D37" s="36">
        <v>517</v>
      </c>
      <c r="E37" s="309">
        <f t="shared" si="7"/>
        <v>6.4680851063829783</v>
      </c>
      <c r="F37" s="36"/>
      <c r="G37" s="36">
        <v>2519</v>
      </c>
      <c r="H37" s="36">
        <v>1373</v>
      </c>
      <c r="I37" s="309">
        <f>G37/H37</f>
        <v>1.8346686088856519</v>
      </c>
      <c r="J37" s="36"/>
      <c r="K37" s="36" t="s">
        <v>22</v>
      </c>
      <c r="L37" s="36" t="s">
        <v>22</v>
      </c>
      <c r="M37" s="310" t="s">
        <v>89</v>
      </c>
      <c r="N37" s="36"/>
      <c r="O37" s="36" t="s">
        <v>22</v>
      </c>
      <c r="P37" s="36" t="s">
        <v>22</v>
      </c>
      <c r="Q37" s="786" t="s">
        <v>89</v>
      </c>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row>
    <row r="38" spans="1:55" ht="15" x14ac:dyDescent="0.2">
      <c r="A38" s="16"/>
      <c r="B38" s="17" t="s">
        <v>620</v>
      </c>
      <c r="C38" s="36">
        <v>748</v>
      </c>
      <c r="D38" s="36">
        <v>196</v>
      </c>
      <c r="E38" s="310">
        <f t="shared" si="7"/>
        <v>3.8163265306122449</v>
      </c>
      <c r="F38" s="148"/>
      <c r="G38" s="645">
        <v>1124</v>
      </c>
      <c r="H38" s="645">
        <v>705</v>
      </c>
      <c r="I38" s="785">
        <f>G38/H38</f>
        <v>1.5943262411347519</v>
      </c>
      <c r="J38" s="148"/>
      <c r="K38" s="36">
        <v>10</v>
      </c>
      <c r="L38" s="36">
        <v>9</v>
      </c>
      <c r="M38" s="310">
        <f>K38/L38</f>
        <v>1.1111111111111112</v>
      </c>
      <c r="N38" s="148"/>
      <c r="O38" s="36">
        <v>972</v>
      </c>
      <c r="P38" s="36">
        <v>812</v>
      </c>
      <c r="Q38" s="786">
        <f t="shared" si="3"/>
        <v>1.1970443349753694</v>
      </c>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row>
    <row r="39" spans="1:55" x14ac:dyDescent="0.2">
      <c r="A39" s="16"/>
      <c r="B39" s="17" t="s">
        <v>44</v>
      </c>
      <c r="C39" s="36" t="s">
        <v>22</v>
      </c>
      <c r="D39" s="36" t="s">
        <v>22</v>
      </c>
      <c r="E39" s="310" t="s">
        <v>89</v>
      </c>
      <c r="F39" s="36"/>
      <c r="G39" s="36" t="s">
        <v>22</v>
      </c>
      <c r="H39" s="36" t="s">
        <v>22</v>
      </c>
      <c r="I39" s="310" t="s">
        <v>89</v>
      </c>
      <c r="J39" s="36"/>
      <c r="K39" s="36" t="s">
        <v>22</v>
      </c>
      <c r="L39" s="36" t="s">
        <v>22</v>
      </c>
      <c r="M39" s="310" t="s">
        <v>89</v>
      </c>
      <c r="N39" s="36"/>
      <c r="O39" s="36" t="s">
        <v>22</v>
      </c>
      <c r="P39" s="36" t="s">
        <v>22</v>
      </c>
      <c r="Q39" s="786" t="s">
        <v>89</v>
      </c>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row>
    <row r="40" spans="1:55" x14ac:dyDescent="0.2">
      <c r="A40" s="16"/>
      <c r="B40" s="17" t="s">
        <v>90</v>
      </c>
      <c r="C40" s="36">
        <v>1988</v>
      </c>
      <c r="D40" s="36" t="s">
        <v>22</v>
      </c>
      <c r="E40" s="310" t="s">
        <v>89</v>
      </c>
      <c r="F40" s="36"/>
      <c r="G40" s="36" t="s">
        <v>22</v>
      </c>
      <c r="H40" s="36" t="s">
        <v>22</v>
      </c>
      <c r="I40" s="310" t="s">
        <v>89</v>
      </c>
      <c r="J40" s="36"/>
      <c r="K40" s="36" t="s">
        <v>22</v>
      </c>
      <c r="L40" s="36" t="s">
        <v>22</v>
      </c>
      <c r="M40" s="310" t="s">
        <v>89</v>
      </c>
      <c r="N40" s="36"/>
      <c r="O40" s="36" t="s">
        <v>22</v>
      </c>
      <c r="P40" s="36" t="s">
        <v>22</v>
      </c>
      <c r="Q40" s="786" t="s">
        <v>89</v>
      </c>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row>
    <row r="41" spans="1:55" ht="15" x14ac:dyDescent="0.2">
      <c r="A41" s="16"/>
      <c r="B41" s="17" t="s">
        <v>621</v>
      </c>
      <c r="C41" s="36">
        <v>1435</v>
      </c>
      <c r="D41" s="36">
        <v>273</v>
      </c>
      <c r="E41" s="310">
        <f>C41/D41</f>
        <v>5.2564102564102564</v>
      </c>
      <c r="F41" s="148"/>
      <c r="G41" s="645">
        <v>1095</v>
      </c>
      <c r="H41" s="645">
        <v>581</v>
      </c>
      <c r="I41" s="785">
        <f>G41/H41</f>
        <v>1.8846815834767643</v>
      </c>
      <c r="J41" s="148"/>
      <c r="K41" s="36">
        <v>19</v>
      </c>
      <c r="L41" s="36">
        <v>7</v>
      </c>
      <c r="M41" s="310">
        <f>K41/L41</f>
        <v>2.7142857142857144</v>
      </c>
      <c r="N41" s="148"/>
      <c r="O41" s="36">
        <v>1130</v>
      </c>
      <c r="P41" s="36">
        <v>971</v>
      </c>
      <c r="Q41" s="786">
        <f t="shared" si="3"/>
        <v>1.1637487126673531</v>
      </c>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row>
    <row r="42" spans="1:55" ht="15" x14ac:dyDescent="0.2">
      <c r="A42" s="16"/>
      <c r="B42" s="17" t="s">
        <v>622</v>
      </c>
      <c r="C42" s="36">
        <v>1415</v>
      </c>
      <c r="D42" s="36">
        <v>176</v>
      </c>
      <c r="E42" s="310">
        <f>C42/D42</f>
        <v>8.0397727272727266</v>
      </c>
      <c r="F42" s="148"/>
      <c r="G42" s="645">
        <v>1140</v>
      </c>
      <c r="H42" s="645">
        <v>543</v>
      </c>
      <c r="I42" s="785">
        <f>G42/H42</f>
        <v>2.0994475138121547</v>
      </c>
      <c r="J42" s="148"/>
      <c r="K42" s="36">
        <v>90</v>
      </c>
      <c r="L42" s="36">
        <v>68</v>
      </c>
      <c r="M42" s="310">
        <f>K42/L42</f>
        <v>1.3235294117647058</v>
      </c>
      <c r="N42" s="148"/>
      <c r="O42" s="36">
        <v>1002</v>
      </c>
      <c r="P42" s="36">
        <v>862</v>
      </c>
      <c r="Q42" s="786">
        <f t="shared" si="3"/>
        <v>1.1624129930394431</v>
      </c>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row>
    <row r="43" spans="1:55" x14ac:dyDescent="0.2">
      <c r="A43" s="16"/>
      <c r="B43" s="17" t="s">
        <v>48</v>
      </c>
      <c r="C43" s="36" t="s">
        <v>22</v>
      </c>
      <c r="D43" s="36" t="s">
        <v>22</v>
      </c>
      <c r="E43" s="310" t="s">
        <v>89</v>
      </c>
      <c r="F43" s="36"/>
      <c r="G43" s="36" t="s">
        <v>22</v>
      </c>
      <c r="H43" s="36" t="s">
        <v>22</v>
      </c>
      <c r="I43" s="310" t="s">
        <v>89</v>
      </c>
      <c r="J43" s="36"/>
      <c r="K43" s="36" t="s">
        <v>22</v>
      </c>
      <c r="L43" s="36" t="s">
        <v>22</v>
      </c>
      <c r="M43" s="310" t="s">
        <v>89</v>
      </c>
      <c r="N43" s="36"/>
      <c r="O43" s="36" t="s">
        <v>22</v>
      </c>
      <c r="P43" s="36" t="s">
        <v>22</v>
      </c>
      <c r="Q43" s="786" t="s">
        <v>89</v>
      </c>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row>
    <row r="44" spans="1:55" ht="15" x14ac:dyDescent="0.2">
      <c r="A44" s="16"/>
      <c r="B44" s="17" t="s">
        <v>623</v>
      </c>
      <c r="C44" s="148">
        <v>2540</v>
      </c>
      <c r="D44" s="148">
        <v>496</v>
      </c>
      <c r="E44" s="309">
        <f>C44/D44</f>
        <v>5.120967741935484</v>
      </c>
      <c r="F44" s="148"/>
      <c r="G44" s="148">
        <v>4112</v>
      </c>
      <c r="H44" s="148">
        <v>1572</v>
      </c>
      <c r="I44" s="309">
        <f>G44/H44</f>
        <v>2.6157760814249365</v>
      </c>
      <c r="J44" s="148"/>
      <c r="K44" s="36" t="s">
        <v>22</v>
      </c>
      <c r="L44" s="36" t="s">
        <v>22</v>
      </c>
      <c r="M44" s="310" t="s">
        <v>89</v>
      </c>
      <c r="N44" s="148"/>
      <c r="O44" s="36" t="s">
        <v>22</v>
      </c>
      <c r="P44" s="36" t="s">
        <v>22</v>
      </c>
      <c r="Q44" s="786" t="s">
        <v>89</v>
      </c>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row>
    <row r="45" spans="1:55" x14ac:dyDescent="0.2">
      <c r="A45" s="16"/>
      <c r="B45" s="17" t="s">
        <v>50</v>
      </c>
      <c r="C45" s="36" t="s">
        <v>22</v>
      </c>
      <c r="D45" s="36" t="s">
        <v>22</v>
      </c>
      <c r="E45" s="310" t="s">
        <v>89</v>
      </c>
      <c r="F45" s="36"/>
      <c r="G45" s="36" t="s">
        <v>22</v>
      </c>
      <c r="H45" s="36" t="s">
        <v>22</v>
      </c>
      <c r="I45" s="310" t="s">
        <v>89</v>
      </c>
      <c r="J45" s="36"/>
      <c r="K45" s="36" t="s">
        <v>22</v>
      </c>
      <c r="L45" s="36" t="s">
        <v>22</v>
      </c>
      <c r="M45" s="310" t="s">
        <v>89</v>
      </c>
      <c r="N45" s="36"/>
      <c r="O45" s="36" t="s">
        <v>22</v>
      </c>
      <c r="P45" s="36" t="s">
        <v>22</v>
      </c>
      <c r="Q45" s="786" t="s">
        <v>89</v>
      </c>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row>
    <row r="46" spans="1:55" ht="15" x14ac:dyDescent="0.2">
      <c r="A46" s="16"/>
      <c r="B46" s="17" t="s">
        <v>624</v>
      </c>
      <c r="C46" s="36">
        <v>1825</v>
      </c>
      <c r="D46" s="36">
        <v>472</v>
      </c>
      <c r="E46" s="310">
        <f>C46/D46</f>
        <v>3.8665254237288136</v>
      </c>
      <c r="F46" s="148"/>
      <c r="G46" s="645">
        <v>1940</v>
      </c>
      <c r="H46" s="645">
        <v>1079</v>
      </c>
      <c r="I46" s="785">
        <f>G46/H46</f>
        <v>1.7979610750695088</v>
      </c>
      <c r="J46" s="148"/>
      <c r="K46" s="36">
        <v>86</v>
      </c>
      <c r="L46" s="36">
        <v>56</v>
      </c>
      <c r="M46" s="310">
        <f>K46/L46</f>
        <v>1.5357142857142858</v>
      </c>
      <c r="N46" s="148"/>
      <c r="O46" s="36">
        <v>1998</v>
      </c>
      <c r="P46" s="36">
        <v>1736</v>
      </c>
      <c r="Q46" s="786">
        <f t="shared" si="3"/>
        <v>1.150921658986175</v>
      </c>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row>
    <row r="47" spans="1:55" ht="15" x14ac:dyDescent="0.2">
      <c r="A47" s="16"/>
      <c r="B47" s="17" t="s">
        <v>108</v>
      </c>
      <c r="C47" s="36">
        <v>5750</v>
      </c>
      <c r="D47" s="36">
        <v>1039</v>
      </c>
      <c r="E47" s="310">
        <f>C47/D47</f>
        <v>5.5341674687199234</v>
      </c>
      <c r="F47" s="148"/>
      <c r="G47" s="645">
        <v>4799</v>
      </c>
      <c r="H47" s="645">
        <v>3500</v>
      </c>
      <c r="I47" s="785">
        <f>G47/H47</f>
        <v>1.3711428571428572</v>
      </c>
      <c r="J47" s="148"/>
      <c r="K47" s="36">
        <v>115</v>
      </c>
      <c r="L47" s="36">
        <v>61</v>
      </c>
      <c r="M47" s="310">
        <f>K47/L47</f>
        <v>1.8852459016393444</v>
      </c>
      <c r="N47" s="148"/>
      <c r="O47" s="36">
        <v>4494</v>
      </c>
      <c r="P47" s="36">
        <v>3919</v>
      </c>
      <c r="Q47" s="786">
        <f t="shared" si="3"/>
        <v>1.146721102322021</v>
      </c>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row>
    <row r="48" spans="1:55" ht="15" x14ac:dyDescent="0.2">
      <c r="A48" s="16"/>
      <c r="B48" s="17" t="s">
        <v>326</v>
      </c>
      <c r="C48" s="36">
        <v>3571</v>
      </c>
      <c r="D48" s="36">
        <v>862</v>
      </c>
      <c r="E48" s="310">
        <f>C48/D48</f>
        <v>4.1426914153132248</v>
      </c>
      <c r="F48" s="36"/>
      <c r="G48" s="645">
        <v>6226</v>
      </c>
      <c r="H48" s="645">
        <v>3185</v>
      </c>
      <c r="I48" s="785">
        <f>G48/H48</f>
        <v>1.9547880690737833</v>
      </c>
      <c r="J48" s="36"/>
      <c r="K48" s="36">
        <v>67</v>
      </c>
      <c r="L48" s="36">
        <v>62</v>
      </c>
      <c r="M48" s="310">
        <f>K48/L48</f>
        <v>1.0806451612903225</v>
      </c>
      <c r="N48" s="36"/>
      <c r="O48" s="36">
        <v>5677</v>
      </c>
      <c r="P48" s="36">
        <v>4417</v>
      </c>
      <c r="Q48" s="786">
        <f t="shared" si="3"/>
        <v>1.2852614896988908</v>
      </c>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row>
    <row r="49" spans="1:55" ht="15" x14ac:dyDescent="0.2">
      <c r="A49" s="16"/>
      <c r="B49" s="17" t="s">
        <v>625</v>
      </c>
      <c r="C49" s="148">
        <v>358</v>
      </c>
      <c r="D49" s="36">
        <v>127</v>
      </c>
      <c r="E49" s="309">
        <f>C49/D49</f>
        <v>2.8188976377952755</v>
      </c>
      <c r="F49" s="36"/>
      <c r="G49" s="36">
        <v>799</v>
      </c>
      <c r="H49" s="36">
        <v>438</v>
      </c>
      <c r="I49" s="309">
        <f>G49/H49</f>
        <v>1.8242009132420092</v>
      </c>
      <c r="J49" s="36"/>
      <c r="K49" s="36" t="s">
        <v>22</v>
      </c>
      <c r="L49" s="36" t="s">
        <v>22</v>
      </c>
      <c r="M49" s="310" t="s">
        <v>89</v>
      </c>
      <c r="N49" s="36"/>
      <c r="O49" s="36" t="s">
        <v>22</v>
      </c>
      <c r="P49" s="36" t="s">
        <v>22</v>
      </c>
      <c r="Q49" s="786" t="s">
        <v>89</v>
      </c>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row>
    <row r="50" spans="1:55" x14ac:dyDescent="0.2">
      <c r="A50" s="54"/>
      <c r="B50" s="55"/>
      <c r="C50" s="267"/>
      <c r="D50" s="267"/>
      <c r="E50" s="343"/>
      <c r="F50" s="267"/>
      <c r="G50" s="654"/>
      <c r="H50" s="654"/>
      <c r="I50" s="787"/>
      <c r="J50" s="267"/>
      <c r="K50" s="267"/>
      <c r="L50" s="267"/>
      <c r="M50" s="343"/>
      <c r="N50" s="267"/>
      <c r="O50" s="267"/>
      <c r="P50" s="267"/>
      <c r="Q50" s="788"/>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row>
    <row r="51" spans="1:55" s="553" customFormat="1" ht="30.95" customHeight="1" x14ac:dyDescent="0.2">
      <c r="A51" s="11" t="s">
        <v>207</v>
      </c>
      <c r="B51" s="132"/>
      <c r="C51" s="646">
        <v>2944</v>
      </c>
      <c r="D51" s="646">
        <v>316</v>
      </c>
      <c r="E51" s="789">
        <f>C51/D51</f>
        <v>9.3164556962025316</v>
      </c>
      <c r="F51" s="132"/>
      <c r="G51" s="132">
        <v>2779</v>
      </c>
      <c r="H51" s="132">
        <v>1246</v>
      </c>
      <c r="I51" s="790">
        <f>G51/H51</f>
        <v>2.2303370786516852</v>
      </c>
      <c r="J51" s="132"/>
      <c r="K51" s="326">
        <v>2727</v>
      </c>
      <c r="L51" s="326">
        <v>1820</v>
      </c>
      <c r="M51" s="789">
        <f>K51/L51</f>
        <v>1.4983516483516484</v>
      </c>
      <c r="N51" s="132"/>
      <c r="O51" s="646">
        <v>2871</v>
      </c>
      <c r="P51" s="646">
        <f>4058-L51</f>
        <v>2238</v>
      </c>
      <c r="Q51" s="791">
        <f>O51/P51</f>
        <v>1.2828418230563003</v>
      </c>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row>
    <row r="52" spans="1:55" s="553" customFormat="1" ht="30.95" customHeight="1" x14ac:dyDescent="0.2">
      <c r="A52" s="403" t="s">
        <v>208</v>
      </c>
      <c r="B52" s="404"/>
      <c r="C52" s="647">
        <f>472+3907</f>
        <v>4379</v>
      </c>
      <c r="D52" s="330" t="s">
        <v>22</v>
      </c>
      <c r="E52" s="331" t="s">
        <v>89</v>
      </c>
      <c r="F52" s="647"/>
      <c r="G52" s="647">
        <v>6055</v>
      </c>
      <c r="H52" s="330" t="s">
        <v>22</v>
      </c>
      <c r="I52" s="331" t="s">
        <v>89</v>
      </c>
      <c r="J52" s="647"/>
      <c r="K52" s="647">
        <v>291</v>
      </c>
      <c r="L52" s="330" t="s">
        <v>22</v>
      </c>
      <c r="M52" s="331" t="s">
        <v>89</v>
      </c>
      <c r="N52" s="647"/>
      <c r="O52" s="647">
        <f>5993-K52</f>
        <v>5702</v>
      </c>
      <c r="P52" s="330" t="s">
        <v>22</v>
      </c>
      <c r="Q52" s="792" t="s">
        <v>89</v>
      </c>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row>
    <row r="53" spans="1:55" ht="10.5" customHeight="1" x14ac:dyDescent="0.2">
      <c r="A53" s="16"/>
      <c r="B53" s="17"/>
      <c r="C53" s="17"/>
      <c r="D53" s="17"/>
      <c r="E53" s="17"/>
      <c r="F53" s="17"/>
      <c r="G53" s="17"/>
      <c r="H53" s="17"/>
      <c r="I53" s="17"/>
      <c r="J53" s="17"/>
      <c r="K53" s="253"/>
      <c r="L53" s="253"/>
      <c r="M53" s="253"/>
      <c r="N53" s="17"/>
      <c r="O53" s="253"/>
      <c r="P53" s="253"/>
      <c r="Q53" s="397"/>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row>
    <row r="54" spans="1:55" ht="12.6" customHeight="1" x14ac:dyDescent="0.2">
      <c r="A54" s="564" t="s">
        <v>531</v>
      </c>
      <c r="B54" s="464" t="s">
        <v>667</v>
      </c>
      <c r="C54" s="464"/>
      <c r="D54" s="464"/>
      <c r="E54" s="464"/>
      <c r="F54" s="464"/>
      <c r="G54" s="464"/>
      <c r="H54" s="464"/>
      <c r="I54" s="464"/>
      <c r="J54" s="464"/>
      <c r="K54" s="648"/>
      <c r="L54" s="648"/>
      <c r="M54" s="648"/>
      <c r="N54" s="464"/>
      <c r="O54" s="648"/>
      <c r="P54" s="648"/>
      <c r="Q54" s="649"/>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row>
    <row r="55" spans="1:55" x14ac:dyDescent="0.2">
      <c r="A55" s="564"/>
      <c r="B55" s="464" t="s">
        <v>668</v>
      </c>
      <c r="C55" s="464"/>
      <c r="D55" s="464"/>
      <c r="E55" s="464"/>
      <c r="F55" s="464"/>
      <c r="G55" s="464"/>
      <c r="H55" s="464"/>
      <c r="I55" s="464"/>
      <c r="J55" s="464"/>
      <c r="K55" s="648"/>
      <c r="L55" s="648"/>
      <c r="M55" s="648"/>
      <c r="N55" s="464"/>
      <c r="O55" s="648"/>
      <c r="P55" s="648"/>
      <c r="Q55" s="649"/>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row>
    <row r="56" spans="1:55" x14ac:dyDescent="0.2">
      <c r="A56" s="254"/>
      <c r="B56" s="464" t="s">
        <v>669</v>
      </c>
      <c r="C56" s="464"/>
      <c r="D56" s="464"/>
      <c r="E56" s="464"/>
      <c r="F56" s="464"/>
      <c r="G56" s="464"/>
      <c r="H56" s="464"/>
      <c r="I56" s="464"/>
      <c r="J56" s="464"/>
      <c r="K56" s="648"/>
      <c r="L56" s="648"/>
      <c r="M56" s="648"/>
      <c r="N56" s="464"/>
      <c r="O56" s="648"/>
      <c r="P56" s="648"/>
      <c r="Q56" s="649"/>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row>
    <row r="57" spans="1:55" x14ac:dyDescent="0.2">
      <c r="A57" s="564" t="s">
        <v>530</v>
      </c>
      <c r="B57" s="17" t="s">
        <v>529</v>
      </c>
      <c r="C57" s="17"/>
      <c r="D57" s="17"/>
      <c r="E57" s="17"/>
      <c r="F57" s="17"/>
      <c r="G57" s="17"/>
      <c r="H57" s="17"/>
      <c r="I57" s="17"/>
      <c r="J57" s="17"/>
      <c r="K57" s="253"/>
      <c r="L57" s="253"/>
      <c r="M57" s="253"/>
      <c r="N57" s="17"/>
      <c r="O57" s="253"/>
      <c r="P57" s="253"/>
      <c r="Q57" s="397"/>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row>
    <row r="58" spans="1:55" x14ac:dyDescent="0.2">
      <c r="A58" s="564" t="s">
        <v>528</v>
      </c>
      <c r="B58" s="17" t="s">
        <v>527</v>
      </c>
      <c r="C58" s="17"/>
      <c r="D58" s="17"/>
      <c r="E58" s="17"/>
      <c r="F58" s="17"/>
      <c r="G58" s="17"/>
      <c r="H58" s="17"/>
      <c r="I58" s="17"/>
      <c r="J58" s="17"/>
      <c r="K58" s="253"/>
      <c r="L58" s="253"/>
      <c r="M58" s="253"/>
      <c r="N58" s="17"/>
      <c r="O58" s="253"/>
      <c r="P58" s="253"/>
      <c r="Q58" s="397"/>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row>
    <row r="59" spans="1:55" ht="29.25" customHeight="1" x14ac:dyDescent="0.2">
      <c r="A59" s="565" t="s">
        <v>526</v>
      </c>
      <c r="B59" s="937" t="s">
        <v>525</v>
      </c>
      <c r="C59" s="937"/>
      <c r="D59" s="937"/>
      <c r="E59" s="937"/>
      <c r="F59" s="937"/>
      <c r="G59" s="937"/>
      <c r="H59" s="937"/>
      <c r="I59" s="937"/>
      <c r="J59" s="937"/>
      <c r="K59" s="968"/>
      <c r="L59" s="968"/>
      <c r="M59" s="968"/>
      <c r="N59" s="937"/>
      <c r="O59" s="968"/>
      <c r="P59" s="968"/>
      <c r="Q59" s="397"/>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row>
    <row r="60" spans="1:55" x14ac:dyDescent="0.2">
      <c r="A60" s="564" t="s">
        <v>524</v>
      </c>
      <c r="B60" s="937" t="s">
        <v>626</v>
      </c>
      <c r="C60" s="937"/>
      <c r="D60" s="937"/>
      <c r="E60" s="937"/>
      <c r="F60" s="937"/>
      <c r="G60" s="937"/>
      <c r="H60" s="937"/>
      <c r="I60" s="937"/>
      <c r="J60" s="937"/>
      <c r="K60" s="968"/>
      <c r="L60" s="968"/>
      <c r="M60" s="968"/>
      <c r="N60" s="937"/>
      <c r="O60" s="968"/>
      <c r="P60" s="968"/>
      <c r="Q60" s="397"/>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row>
    <row r="61" spans="1:55" x14ac:dyDescent="0.2">
      <c r="A61" s="16" t="s">
        <v>58</v>
      </c>
      <c r="B61" s="17"/>
      <c r="C61" s="17"/>
      <c r="D61" s="17"/>
      <c r="E61" s="17"/>
      <c r="F61" s="17"/>
      <c r="G61" s="17"/>
      <c r="H61" s="17"/>
      <c r="I61" s="17"/>
      <c r="J61" s="17"/>
      <c r="K61" s="253"/>
      <c r="L61" s="253"/>
      <c r="M61" s="253"/>
      <c r="N61" s="17"/>
      <c r="O61" s="253"/>
      <c r="P61" s="253"/>
      <c r="Q61" s="397"/>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row>
    <row r="62" spans="1:55" x14ac:dyDescent="0.2">
      <c r="A62" s="16" t="s">
        <v>59</v>
      </c>
      <c r="B62" s="17"/>
      <c r="C62" s="17"/>
      <c r="D62" s="17"/>
      <c r="E62" s="17"/>
      <c r="F62" s="17"/>
      <c r="G62" s="17"/>
      <c r="H62" s="17"/>
      <c r="I62" s="17"/>
      <c r="J62" s="17"/>
      <c r="K62" s="253"/>
      <c r="L62" s="253"/>
      <c r="M62" s="253"/>
      <c r="N62" s="17"/>
      <c r="O62" s="253"/>
      <c r="P62" s="253"/>
      <c r="Q62" s="397"/>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row>
    <row r="63" spans="1:55" x14ac:dyDescent="0.2">
      <c r="A63" s="54"/>
      <c r="B63" s="55"/>
      <c r="C63" s="55"/>
      <c r="D63" s="55"/>
      <c r="E63" s="55"/>
      <c r="F63" s="55"/>
      <c r="G63" s="55"/>
      <c r="H63" s="55"/>
      <c r="I63" s="55"/>
      <c r="J63" s="55"/>
      <c r="K63" s="342"/>
      <c r="L63" s="342"/>
      <c r="M63" s="342"/>
      <c r="N63" s="55"/>
      <c r="O63" s="342"/>
      <c r="P63" s="342"/>
      <c r="Q63" s="402"/>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row>
    <row r="64" spans="1:55" x14ac:dyDescent="0.2">
      <c r="A64" s="20"/>
      <c r="B64" s="20"/>
      <c r="C64" s="20"/>
      <c r="D64" s="20"/>
      <c r="E64" s="20"/>
      <c r="F64" s="20"/>
      <c r="G64" s="20"/>
      <c r="H64" s="20"/>
      <c r="I64" s="20"/>
      <c r="J64" s="20"/>
      <c r="K64" s="306"/>
      <c r="L64" s="306"/>
      <c r="M64" s="306"/>
      <c r="N64" s="20"/>
      <c r="O64" s="306"/>
      <c r="P64" s="306"/>
      <c r="Q64" s="306"/>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row>
    <row r="65" spans="1:55" x14ac:dyDescent="0.2">
      <c r="A65" s="20"/>
      <c r="B65" s="20"/>
      <c r="C65" s="20"/>
      <c r="D65" s="20"/>
      <c r="E65" s="20"/>
      <c r="F65" s="20"/>
      <c r="G65" s="20"/>
      <c r="H65" s="20"/>
      <c r="I65" s="20"/>
      <c r="J65" s="20"/>
      <c r="K65" s="306"/>
      <c r="L65" s="306"/>
      <c r="M65" s="306"/>
      <c r="N65" s="20"/>
      <c r="O65" s="306"/>
      <c r="P65" s="306"/>
      <c r="Q65" s="306"/>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row>
    <row r="66" spans="1:55" x14ac:dyDescent="0.2">
      <c r="A66" s="20"/>
      <c r="B66" s="20"/>
      <c r="C66" s="20"/>
      <c r="D66" s="20"/>
      <c r="E66" s="20"/>
      <c r="F66" s="20"/>
      <c r="G66" s="20"/>
      <c r="H66" s="20"/>
      <c r="I66" s="20"/>
      <c r="J66" s="20"/>
      <c r="K66" s="306"/>
      <c r="L66" s="306"/>
      <c r="M66" s="306"/>
      <c r="N66" s="20"/>
      <c r="O66" s="306"/>
      <c r="P66" s="306"/>
      <c r="Q66" s="306"/>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row>
    <row r="67" spans="1:55" x14ac:dyDescent="0.2">
      <c r="A67" s="20"/>
      <c r="B67" s="20"/>
      <c r="C67" s="20"/>
      <c r="D67" s="20"/>
      <c r="E67" s="20"/>
      <c r="F67" s="20"/>
      <c r="G67" s="20"/>
      <c r="H67" s="20"/>
      <c r="I67" s="20"/>
      <c r="J67" s="20"/>
      <c r="K67" s="306"/>
      <c r="L67" s="306"/>
      <c r="M67" s="306"/>
      <c r="N67" s="20"/>
      <c r="O67" s="306"/>
      <c r="P67" s="306"/>
      <c r="Q67" s="306"/>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row>
    <row r="68" spans="1:55" x14ac:dyDescent="0.2">
      <c r="A68" s="20"/>
      <c r="B68" s="20"/>
      <c r="C68" s="20"/>
      <c r="D68" s="20"/>
      <c r="E68" s="20"/>
      <c r="F68" s="20"/>
      <c r="G68" s="20"/>
      <c r="H68" s="20"/>
      <c r="I68" s="20"/>
      <c r="J68" s="20"/>
      <c r="K68" s="306"/>
      <c r="L68" s="306"/>
      <c r="M68" s="306"/>
      <c r="N68" s="20"/>
      <c r="O68" s="306"/>
      <c r="P68" s="306"/>
      <c r="Q68" s="306"/>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row>
    <row r="69" spans="1:55" x14ac:dyDescent="0.2">
      <c r="A69" s="20"/>
      <c r="B69" s="20"/>
      <c r="C69" s="20"/>
      <c r="D69" s="20"/>
      <c r="E69" s="20"/>
      <c r="F69" s="20"/>
      <c r="G69" s="20"/>
      <c r="H69" s="20"/>
      <c r="I69" s="20"/>
      <c r="J69" s="20"/>
      <c r="K69" s="306"/>
      <c r="L69" s="306"/>
      <c r="M69" s="306"/>
      <c r="N69" s="20"/>
      <c r="O69" s="306"/>
      <c r="P69" s="306"/>
      <c r="Q69" s="306"/>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row>
    <row r="70" spans="1:55" x14ac:dyDescent="0.2">
      <c r="A70" s="20"/>
      <c r="B70" s="20"/>
      <c r="C70" s="20"/>
      <c r="D70" s="20"/>
      <c r="E70" s="20"/>
      <c r="F70" s="20"/>
      <c r="G70" s="20"/>
      <c r="H70" s="20"/>
      <c r="I70" s="20"/>
      <c r="J70" s="20"/>
      <c r="K70" s="306"/>
      <c r="L70" s="306"/>
      <c r="M70" s="306"/>
      <c r="N70" s="20"/>
      <c r="O70" s="306"/>
      <c r="P70" s="306"/>
      <c r="Q70" s="306"/>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row>
    <row r="71" spans="1:55" x14ac:dyDescent="0.2">
      <c r="A71" s="20"/>
      <c r="B71" s="20"/>
      <c r="C71" s="20"/>
      <c r="D71" s="20"/>
      <c r="E71" s="20"/>
      <c r="F71" s="20"/>
      <c r="G71" s="20"/>
      <c r="H71" s="20"/>
      <c r="I71" s="20"/>
      <c r="J71" s="20"/>
      <c r="K71" s="306"/>
      <c r="L71" s="306"/>
      <c r="M71" s="306"/>
      <c r="N71" s="20"/>
      <c r="O71" s="306"/>
      <c r="P71" s="306"/>
      <c r="Q71" s="306"/>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row>
    <row r="72" spans="1:55" x14ac:dyDescent="0.2">
      <c r="A72" s="20"/>
      <c r="B72" s="20"/>
      <c r="C72" s="20"/>
      <c r="D72" s="20"/>
      <c r="E72" s="20"/>
      <c r="F72" s="20"/>
      <c r="G72" s="20"/>
      <c r="H72" s="20"/>
      <c r="I72" s="20"/>
      <c r="J72" s="20"/>
      <c r="K72" s="306"/>
      <c r="L72" s="306"/>
      <c r="M72" s="306"/>
      <c r="N72" s="20"/>
      <c r="O72" s="306"/>
      <c r="P72" s="306"/>
      <c r="Q72" s="306"/>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row>
    <row r="73" spans="1:55" x14ac:dyDescent="0.2">
      <c r="A73" s="20"/>
      <c r="B73" s="20"/>
      <c r="C73" s="20"/>
      <c r="D73" s="20"/>
      <c r="E73" s="20"/>
      <c r="F73" s="20"/>
      <c r="G73" s="20"/>
      <c r="H73" s="20"/>
      <c r="I73" s="20"/>
      <c r="J73" s="20"/>
      <c r="K73" s="306"/>
      <c r="L73" s="306"/>
      <c r="M73" s="306"/>
      <c r="N73" s="20"/>
      <c r="O73" s="306"/>
      <c r="P73" s="306"/>
      <c r="Q73" s="306"/>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row>
    <row r="74" spans="1:55" x14ac:dyDescent="0.2">
      <c r="A74" s="20"/>
      <c r="B74" s="20"/>
      <c r="C74" s="20"/>
      <c r="D74" s="20"/>
      <c r="E74" s="20"/>
      <c r="F74" s="20"/>
      <c r="G74" s="20"/>
      <c r="H74" s="20"/>
      <c r="I74" s="20"/>
      <c r="J74" s="20"/>
      <c r="K74" s="306"/>
      <c r="L74" s="306"/>
      <c r="M74" s="306"/>
      <c r="N74" s="20"/>
      <c r="O74" s="306"/>
      <c r="P74" s="306"/>
      <c r="Q74" s="306"/>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row>
    <row r="75" spans="1:55" x14ac:dyDescent="0.2">
      <c r="A75" s="20"/>
      <c r="B75" s="20"/>
      <c r="C75" s="20"/>
      <c r="D75" s="20"/>
      <c r="E75" s="20"/>
      <c r="F75" s="20"/>
      <c r="G75" s="20"/>
      <c r="H75" s="20"/>
      <c r="I75" s="20"/>
      <c r="J75" s="20"/>
      <c r="K75" s="306"/>
      <c r="L75" s="306"/>
      <c r="M75" s="306"/>
      <c r="N75" s="20"/>
      <c r="O75" s="306"/>
      <c r="P75" s="306"/>
      <c r="Q75" s="306"/>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row>
    <row r="76" spans="1:55" x14ac:dyDescent="0.2">
      <c r="A76" s="20"/>
      <c r="B76" s="20"/>
      <c r="C76" s="20"/>
      <c r="D76" s="20"/>
      <c r="E76" s="20"/>
      <c r="F76" s="20"/>
      <c r="G76" s="20"/>
      <c r="H76" s="20"/>
      <c r="I76" s="20"/>
      <c r="J76" s="20"/>
      <c r="K76" s="306"/>
      <c r="L76" s="306"/>
      <c r="M76" s="306"/>
      <c r="N76" s="20"/>
      <c r="O76" s="306"/>
      <c r="P76" s="306"/>
      <c r="Q76" s="306"/>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row>
    <row r="77" spans="1:55" x14ac:dyDescent="0.2">
      <c r="A77" s="20"/>
      <c r="B77" s="20"/>
      <c r="C77" s="20"/>
      <c r="D77" s="20"/>
      <c r="E77" s="20"/>
      <c r="F77" s="20"/>
      <c r="G77" s="20"/>
      <c r="H77" s="20"/>
      <c r="I77" s="20"/>
      <c r="J77" s="20"/>
      <c r="K77" s="306"/>
      <c r="L77" s="306"/>
      <c r="M77" s="306"/>
      <c r="N77" s="20"/>
      <c r="O77" s="306"/>
      <c r="P77" s="306"/>
      <c r="Q77" s="306"/>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row>
    <row r="78" spans="1:55" x14ac:dyDescent="0.2">
      <c r="A78" s="20"/>
      <c r="B78" s="20"/>
      <c r="C78" s="20"/>
      <c r="D78" s="20"/>
      <c r="E78" s="20"/>
      <c r="F78" s="20"/>
      <c r="G78" s="20"/>
      <c r="H78" s="20"/>
      <c r="I78" s="20"/>
      <c r="J78" s="20"/>
      <c r="K78" s="306"/>
      <c r="L78" s="306"/>
      <c r="M78" s="306"/>
      <c r="N78" s="20"/>
      <c r="O78" s="306"/>
      <c r="P78" s="306"/>
      <c r="Q78" s="306"/>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row>
    <row r="79" spans="1:55" x14ac:dyDescent="0.2">
      <c r="A79" s="20"/>
      <c r="B79" s="20"/>
      <c r="C79" s="20"/>
      <c r="D79" s="20"/>
      <c r="E79" s="20"/>
      <c r="F79" s="20"/>
      <c r="G79" s="20"/>
      <c r="H79" s="20"/>
      <c r="I79" s="20"/>
      <c r="J79" s="20"/>
      <c r="K79" s="306"/>
      <c r="L79" s="306"/>
      <c r="M79" s="306"/>
      <c r="N79" s="20"/>
      <c r="O79" s="306"/>
      <c r="P79" s="306"/>
      <c r="Q79" s="306"/>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row>
    <row r="80" spans="1:55" x14ac:dyDescent="0.2">
      <c r="A80" s="20"/>
      <c r="B80" s="20"/>
      <c r="C80" s="20"/>
      <c r="D80" s="20"/>
      <c r="E80" s="20"/>
      <c r="F80" s="20"/>
      <c r="G80" s="20"/>
      <c r="H80" s="20"/>
      <c r="I80" s="20"/>
      <c r="J80" s="20"/>
      <c r="K80" s="306"/>
      <c r="L80" s="306"/>
      <c r="M80" s="306"/>
      <c r="N80" s="20"/>
      <c r="O80" s="306"/>
      <c r="P80" s="306"/>
      <c r="Q80" s="306"/>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row>
    <row r="81" spans="1:55" x14ac:dyDescent="0.2">
      <c r="A81" s="20"/>
      <c r="B81" s="20"/>
      <c r="C81" s="20"/>
      <c r="D81" s="20"/>
      <c r="E81" s="20"/>
      <c r="F81" s="20"/>
      <c r="G81" s="20"/>
      <c r="H81" s="20"/>
      <c r="I81" s="20"/>
      <c r="J81" s="20"/>
      <c r="K81" s="306"/>
      <c r="L81" s="306"/>
      <c r="M81" s="306"/>
      <c r="N81" s="20"/>
      <c r="O81" s="306"/>
      <c r="P81" s="306"/>
      <c r="Q81" s="306"/>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row>
    <row r="82" spans="1:55" x14ac:dyDescent="0.2">
      <c r="A82" s="20"/>
      <c r="B82" s="20"/>
      <c r="C82" s="20"/>
      <c r="D82" s="20"/>
      <c r="E82" s="20"/>
      <c r="F82" s="20"/>
      <c r="G82" s="20"/>
      <c r="H82" s="20"/>
      <c r="I82" s="20"/>
      <c r="J82" s="20"/>
      <c r="K82" s="306"/>
      <c r="L82" s="306"/>
      <c r="M82" s="306"/>
      <c r="N82" s="20"/>
      <c r="O82" s="306"/>
      <c r="P82" s="306"/>
      <c r="Q82" s="306"/>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row>
    <row r="83" spans="1:55" x14ac:dyDescent="0.2">
      <c r="A83" s="20"/>
      <c r="B83" s="20"/>
      <c r="C83" s="20"/>
      <c r="D83" s="20"/>
      <c r="E83" s="20"/>
      <c r="F83" s="20"/>
      <c r="G83" s="20"/>
      <c r="H83" s="20"/>
      <c r="I83" s="20"/>
      <c r="J83" s="20"/>
      <c r="K83" s="306"/>
      <c r="L83" s="306"/>
      <c r="M83" s="306"/>
      <c r="N83" s="20"/>
      <c r="O83" s="306"/>
      <c r="P83" s="306"/>
      <c r="Q83" s="306"/>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row>
    <row r="84" spans="1:55" x14ac:dyDescent="0.2">
      <c r="A84" s="20"/>
      <c r="B84" s="20"/>
      <c r="C84" s="20"/>
      <c r="D84" s="20"/>
      <c r="E84" s="20"/>
      <c r="F84" s="20"/>
      <c r="G84" s="20"/>
      <c r="H84" s="20"/>
      <c r="I84" s="20"/>
      <c r="J84" s="20"/>
      <c r="K84" s="306"/>
      <c r="L84" s="306"/>
      <c r="M84" s="306"/>
      <c r="N84" s="20"/>
      <c r="O84" s="306"/>
      <c r="P84" s="306"/>
      <c r="Q84" s="306"/>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row>
    <row r="85" spans="1:55" x14ac:dyDescent="0.2">
      <c r="A85" s="20"/>
      <c r="B85" s="20"/>
      <c r="C85" s="20"/>
      <c r="D85" s="20"/>
      <c r="E85" s="20"/>
      <c r="F85" s="20"/>
      <c r="G85" s="20"/>
      <c r="H85" s="20"/>
      <c r="I85" s="20"/>
      <c r="J85" s="20"/>
      <c r="K85" s="306"/>
      <c r="L85" s="306"/>
      <c r="M85" s="306"/>
      <c r="N85" s="20"/>
      <c r="O85" s="306"/>
      <c r="P85" s="306"/>
      <c r="Q85" s="306"/>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row>
    <row r="86" spans="1:55" x14ac:dyDescent="0.2">
      <c r="A86" s="20"/>
      <c r="B86" s="20"/>
      <c r="C86" s="20"/>
      <c r="D86" s="20"/>
      <c r="E86" s="20"/>
      <c r="F86" s="20"/>
      <c r="G86" s="20"/>
      <c r="H86" s="20"/>
      <c r="I86" s="20"/>
      <c r="J86" s="20"/>
      <c r="K86" s="306"/>
      <c r="L86" s="306"/>
      <c r="M86" s="306"/>
      <c r="N86" s="20"/>
      <c r="O86" s="306"/>
      <c r="P86" s="306"/>
      <c r="Q86" s="306"/>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row>
    <row r="87" spans="1:55" x14ac:dyDescent="0.2">
      <c r="A87" s="20"/>
      <c r="B87" s="20"/>
      <c r="C87" s="20"/>
      <c r="D87" s="20"/>
      <c r="E87" s="20"/>
      <c r="F87" s="20"/>
      <c r="G87" s="20"/>
      <c r="H87" s="20"/>
      <c r="I87" s="20"/>
      <c r="J87" s="20"/>
      <c r="K87" s="306"/>
      <c r="L87" s="306"/>
      <c r="M87" s="306"/>
      <c r="N87" s="20"/>
      <c r="O87" s="306"/>
      <c r="P87" s="306"/>
      <c r="Q87" s="306"/>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row>
    <row r="88" spans="1:55" x14ac:dyDescent="0.2">
      <c r="A88" s="20"/>
      <c r="B88" s="20"/>
      <c r="C88" s="20"/>
      <c r="D88" s="20"/>
      <c r="E88" s="20"/>
      <c r="F88" s="20"/>
      <c r="G88" s="20"/>
      <c r="H88" s="20"/>
      <c r="I88" s="20"/>
      <c r="J88" s="20"/>
      <c r="K88" s="306"/>
      <c r="L88" s="306"/>
      <c r="M88" s="306"/>
      <c r="N88" s="20"/>
      <c r="O88" s="306"/>
      <c r="P88" s="306"/>
      <c r="Q88" s="306"/>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row>
    <row r="89" spans="1:55" x14ac:dyDescent="0.2">
      <c r="A89" s="20"/>
      <c r="B89" s="20"/>
      <c r="C89" s="20"/>
      <c r="D89" s="20"/>
      <c r="E89" s="20"/>
      <c r="F89" s="20"/>
      <c r="G89" s="20"/>
      <c r="H89" s="20"/>
      <c r="I89" s="20"/>
      <c r="J89" s="20"/>
      <c r="K89" s="306"/>
      <c r="L89" s="306"/>
      <c r="M89" s="306"/>
      <c r="N89" s="20"/>
      <c r="O89" s="306"/>
      <c r="P89" s="306"/>
      <c r="Q89" s="306"/>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row>
    <row r="90" spans="1:55" x14ac:dyDescent="0.2">
      <c r="A90" s="20"/>
      <c r="B90" s="20"/>
      <c r="C90" s="20"/>
      <c r="D90" s="20"/>
      <c r="E90" s="20"/>
      <c r="F90" s="20"/>
      <c r="G90" s="20"/>
      <c r="H90" s="20"/>
      <c r="I90" s="20"/>
      <c r="J90" s="20"/>
      <c r="K90" s="306"/>
      <c r="L90" s="306"/>
      <c r="M90" s="306"/>
      <c r="N90" s="20"/>
      <c r="O90" s="306"/>
      <c r="P90" s="306"/>
      <c r="Q90" s="306"/>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row>
    <row r="91" spans="1:55" x14ac:dyDescent="0.2">
      <c r="A91" s="20"/>
      <c r="B91" s="20"/>
      <c r="C91" s="20"/>
      <c r="D91" s="20"/>
      <c r="E91" s="20"/>
      <c r="F91" s="20"/>
      <c r="G91" s="20"/>
      <c r="H91" s="20"/>
      <c r="I91" s="20"/>
      <c r="J91" s="20"/>
      <c r="K91" s="306"/>
      <c r="L91" s="306"/>
      <c r="M91" s="306"/>
      <c r="N91" s="20"/>
      <c r="O91" s="306"/>
      <c r="P91" s="306"/>
      <c r="Q91" s="306"/>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row>
    <row r="92" spans="1:55" x14ac:dyDescent="0.2">
      <c r="A92" s="20"/>
      <c r="B92" s="20"/>
      <c r="C92" s="20"/>
      <c r="D92" s="20"/>
      <c r="E92" s="20"/>
      <c r="F92" s="20"/>
      <c r="G92" s="20"/>
      <c r="H92" s="20"/>
      <c r="I92" s="20"/>
      <c r="J92" s="20"/>
      <c r="K92" s="306"/>
      <c r="L92" s="306"/>
      <c r="M92" s="306"/>
      <c r="N92" s="20"/>
      <c r="O92" s="306"/>
      <c r="P92" s="306"/>
      <c r="Q92" s="306"/>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row>
    <row r="93" spans="1:55" x14ac:dyDescent="0.2">
      <c r="A93" s="20"/>
      <c r="B93" s="20"/>
      <c r="C93" s="20"/>
      <c r="D93" s="20"/>
      <c r="E93" s="20"/>
      <c r="F93" s="20"/>
      <c r="G93" s="20"/>
      <c r="H93" s="20"/>
      <c r="I93" s="20"/>
      <c r="J93" s="20"/>
      <c r="K93" s="306"/>
      <c r="L93" s="306"/>
      <c r="M93" s="306"/>
      <c r="N93" s="20"/>
      <c r="O93" s="306"/>
      <c r="P93" s="306"/>
      <c r="Q93" s="306"/>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row>
    <row r="94" spans="1:55" x14ac:dyDescent="0.2">
      <c r="A94" s="20"/>
      <c r="B94" s="20"/>
      <c r="C94" s="20"/>
      <c r="D94" s="20"/>
      <c r="E94" s="20"/>
      <c r="F94" s="20"/>
      <c r="G94" s="20"/>
      <c r="H94" s="20"/>
      <c r="I94" s="20"/>
      <c r="J94" s="20"/>
      <c r="K94" s="306"/>
      <c r="L94" s="306"/>
      <c r="M94" s="306"/>
      <c r="N94" s="20"/>
      <c r="O94" s="306"/>
      <c r="P94" s="306"/>
      <c r="Q94" s="306"/>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row>
    <row r="95" spans="1:55" x14ac:dyDescent="0.2">
      <c r="A95" s="20"/>
      <c r="B95" s="20"/>
      <c r="C95" s="20"/>
      <c r="D95" s="20"/>
      <c r="E95" s="20"/>
      <c r="F95" s="20"/>
      <c r="G95" s="20"/>
      <c r="H95" s="20"/>
      <c r="I95" s="20"/>
      <c r="J95" s="20"/>
      <c r="K95" s="306"/>
      <c r="L95" s="306"/>
      <c r="M95" s="306"/>
      <c r="N95" s="20"/>
      <c r="O95" s="306"/>
      <c r="P95" s="306"/>
      <c r="Q95" s="306"/>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row>
    <row r="96" spans="1:55" x14ac:dyDescent="0.2">
      <c r="A96" s="20"/>
      <c r="B96" s="20"/>
      <c r="C96" s="20"/>
      <c r="D96" s="20"/>
      <c r="E96" s="20"/>
      <c r="F96" s="20"/>
      <c r="G96" s="20"/>
      <c r="H96" s="20"/>
      <c r="I96" s="20"/>
      <c r="J96" s="20"/>
      <c r="K96" s="306"/>
      <c r="L96" s="306"/>
      <c r="M96" s="306"/>
      <c r="N96" s="20"/>
      <c r="O96" s="306"/>
      <c r="P96" s="306"/>
      <c r="Q96" s="306"/>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row>
    <row r="97" spans="1:55" x14ac:dyDescent="0.2">
      <c r="A97" s="20"/>
      <c r="B97" s="20"/>
      <c r="C97" s="20"/>
      <c r="D97" s="20"/>
      <c r="E97" s="20"/>
      <c r="F97" s="20"/>
      <c r="G97" s="20"/>
      <c r="H97" s="20"/>
      <c r="I97" s="20"/>
      <c r="J97" s="20"/>
      <c r="K97" s="306"/>
      <c r="L97" s="306"/>
      <c r="M97" s="306"/>
      <c r="N97" s="20"/>
      <c r="O97" s="306"/>
      <c r="P97" s="306"/>
      <c r="Q97" s="306"/>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row>
    <row r="98" spans="1:55" x14ac:dyDescent="0.2">
      <c r="A98" s="20"/>
      <c r="B98" s="20"/>
      <c r="C98" s="20"/>
      <c r="D98" s="20"/>
      <c r="E98" s="20"/>
      <c r="F98" s="20"/>
      <c r="G98" s="20"/>
      <c r="H98" s="20"/>
      <c r="I98" s="20"/>
      <c r="J98" s="20"/>
      <c r="K98" s="306"/>
      <c r="L98" s="306"/>
      <c r="M98" s="306"/>
      <c r="N98" s="20"/>
      <c r="O98" s="306"/>
      <c r="P98" s="306"/>
      <c r="Q98" s="306"/>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row>
    <row r="99" spans="1:55" x14ac:dyDescent="0.2">
      <c r="A99" s="20"/>
      <c r="B99" s="20"/>
      <c r="C99" s="20"/>
      <c r="D99" s="20"/>
      <c r="E99" s="20"/>
      <c r="F99" s="20"/>
      <c r="G99" s="20"/>
      <c r="H99" s="20"/>
      <c r="I99" s="20"/>
      <c r="J99" s="20"/>
      <c r="K99" s="306"/>
      <c r="L99" s="306"/>
      <c r="M99" s="306"/>
      <c r="N99" s="20"/>
      <c r="O99" s="306"/>
      <c r="P99" s="306"/>
      <c r="Q99" s="306"/>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row>
    <row r="100" spans="1:55" x14ac:dyDescent="0.2">
      <c r="A100" s="20"/>
      <c r="B100" s="20"/>
      <c r="C100" s="20"/>
      <c r="D100" s="20"/>
      <c r="E100" s="20"/>
      <c r="F100" s="20"/>
      <c r="G100" s="20"/>
      <c r="H100" s="20"/>
      <c r="I100" s="20"/>
      <c r="J100" s="20"/>
      <c r="K100" s="306"/>
      <c r="L100" s="306"/>
      <c r="M100" s="306"/>
      <c r="N100" s="20"/>
      <c r="O100" s="306"/>
      <c r="P100" s="306"/>
      <c r="Q100" s="306"/>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row>
    <row r="101" spans="1:55" x14ac:dyDescent="0.2">
      <c r="A101" s="20"/>
      <c r="B101" s="20"/>
      <c r="C101" s="20"/>
      <c r="D101" s="20"/>
      <c r="E101" s="20"/>
      <c r="F101" s="20"/>
      <c r="G101" s="20"/>
      <c r="H101" s="20"/>
      <c r="I101" s="20"/>
      <c r="J101" s="20"/>
      <c r="K101" s="306"/>
      <c r="L101" s="306"/>
      <c r="M101" s="306"/>
      <c r="N101" s="20"/>
      <c r="O101" s="306"/>
      <c r="P101" s="306"/>
      <c r="Q101" s="306"/>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row>
    <row r="102" spans="1:55" x14ac:dyDescent="0.2">
      <c r="A102" s="20"/>
      <c r="B102" s="20"/>
      <c r="C102" s="20"/>
      <c r="D102" s="20"/>
      <c r="E102" s="20"/>
      <c r="F102" s="20"/>
      <c r="G102" s="20"/>
      <c r="H102" s="20"/>
      <c r="I102" s="20"/>
      <c r="J102" s="20"/>
      <c r="K102" s="306"/>
      <c r="L102" s="306"/>
      <c r="M102" s="306"/>
      <c r="N102" s="20"/>
      <c r="O102" s="306"/>
      <c r="P102" s="306"/>
      <c r="Q102" s="306"/>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row>
    <row r="103" spans="1:55" x14ac:dyDescent="0.2">
      <c r="A103" s="20"/>
      <c r="B103" s="20"/>
      <c r="C103" s="20"/>
      <c r="D103" s="20"/>
      <c r="E103" s="20"/>
      <c r="F103" s="20"/>
      <c r="G103" s="20"/>
      <c r="H103" s="20"/>
      <c r="I103" s="20"/>
      <c r="J103" s="20"/>
      <c r="K103" s="306"/>
      <c r="L103" s="306"/>
      <c r="M103" s="306"/>
      <c r="N103" s="20"/>
      <c r="O103" s="306"/>
      <c r="P103" s="306"/>
      <c r="Q103" s="306"/>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row>
    <row r="104" spans="1:55" x14ac:dyDescent="0.2">
      <c r="A104" s="20"/>
      <c r="B104" s="20"/>
      <c r="C104" s="20"/>
      <c r="D104" s="20"/>
      <c r="E104" s="20"/>
      <c r="F104" s="20"/>
      <c r="G104" s="20"/>
      <c r="H104" s="20"/>
      <c r="I104" s="20"/>
      <c r="J104" s="20"/>
      <c r="K104" s="306"/>
      <c r="L104" s="306"/>
      <c r="M104" s="306"/>
      <c r="N104" s="20"/>
      <c r="O104" s="306"/>
      <c r="P104" s="306"/>
      <c r="Q104" s="306"/>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row>
    <row r="105" spans="1:55" x14ac:dyDescent="0.2">
      <c r="A105" s="20"/>
      <c r="B105" s="20"/>
      <c r="C105" s="20"/>
      <c r="D105" s="20"/>
      <c r="E105" s="20"/>
      <c r="F105" s="20"/>
      <c r="G105" s="20"/>
      <c r="H105" s="20"/>
      <c r="I105" s="20"/>
      <c r="J105" s="20"/>
      <c r="K105" s="306"/>
      <c r="L105" s="306"/>
      <c r="M105" s="306"/>
      <c r="N105" s="20"/>
      <c r="O105" s="306"/>
      <c r="P105" s="306"/>
      <c r="Q105" s="306"/>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row>
    <row r="106" spans="1:55" x14ac:dyDescent="0.2">
      <c r="A106" s="20"/>
      <c r="B106" s="20"/>
      <c r="C106" s="20"/>
      <c r="D106" s="20"/>
      <c r="E106" s="20"/>
      <c r="F106" s="20"/>
      <c r="G106" s="20"/>
      <c r="H106" s="20"/>
      <c r="I106" s="20"/>
      <c r="J106" s="20"/>
      <c r="K106" s="306"/>
      <c r="L106" s="306"/>
      <c r="M106" s="306"/>
      <c r="N106" s="20"/>
      <c r="O106" s="306"/>
      <c r="P106" s="306"/>
      <c r="Q106" s="306"/>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row>
    <row r="107" spans="1:55" x14ac:dyDescent="0.2">
      <c r="A107" s="20"/>
      <c r="B107" s="20"/>
      <c r="C107" s="20"/>
      <c r="D107" s="20"/>
      <c r="E107" s="20"/>
      <c r="F107" s="20"/>
      <c r="G107" s="20"/>
      <c r="H107" s="20"/>
      <c r="I107" s="20"/>
      <c r="J107" s="20"/>
      <c r="K107" s="306"/>
      <c r="L107" s="306"/>
      <c r="M107" s="306"/>
      <c r="N107" s="20"/>
      <c r="O107" s="306"/>
      <c r="P107" s="306"/>
      <c r="Q107" s="306"/>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row>
    <row r="108" spans="1:55" x14ac:dyDescent="0.2">
      <c r="A108" s="20"/>
      <c r="B108" s="20"/>
      <c r="C108" s="20"/>
      <c r="D108" s="20"/>
      <c r="E108" s="20"/>
      <c r="F108" s="20"/>
      <c r="G108" s="20"/>
      <c r="H108" s="20"/>
      <c r="I108" s="20"/>
      <c r="J108" s="20"/>
      <c r="K108" s="306"/>
      <c r="L108" s="306"/>
      <c r="M108" s="306"/>
      <c r="N108" s="20"/>
      <c r="O108" s="306"/>
      <c r="P108" s="306"/>
      <c r="Q108" s="306"/>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row>
    <row r="109" spans="1:55" x14ac:dyDescent="0.2">
      <c r="A109" s="20"/>
      <c r="B109" s="20"/>
      <c r="C109" s="20"/>
      <c r="D109" s="20"/>
      <c r="E109" s="20"/>
      <c r="F109" s="20"/>
      <c r="G109" s="20"/>
      <c r="H109" s="20"/>
      <c r="I109" s="20"/>
      <c r="J109" s="20"/>
      <c r="K109" s="306"/>
      <c r="L109" s="306"/>
      <c r="M109" s="306"/>
      <c r="N109" s="20"/>
      <c r="O109" s="306"/>
      <c r="P109" s="306"/>
      <c r="Q109" s="306"/>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row>
    <row r="110" spans="1:55" x14ac:dyDescent="0.2">
      <c r="A110" s="20"/>
      <c r="B110" s="20"/>
      <c r="C110" s="20"/>
      <c r="D110" s="20"/>
      <c r="E110" s="20"/>
      <c r="F110" s="20"/>
      <c r="G110" s="20"/>
      <c r="H110" s="20"/>
      <c r="I110" s="20"/>
      <c r="J110" s="20"/>
      <c r="K110" s="306"/>
      <c r="L110" s="306"/>
      <c r="M110" s="306"/>
      <c r="N110" s="20"/>
      <c r="O110" s="306"/>
      <c r="P110" s="306"/>
      <c r="Q110" s="306"/>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row>
    <row r="111" spans="1:55" x14ac:dyDescent="0.2">
      <c r="A111" s="20"/>
      <c r="B111" s="20"/>
      <c r="C111" s="20"/>
      <c r="D111" s="20"/>
      <c r="E111" s="20"/>
      <c r="F111" s="20"/>
      <c r="G111" s="20"/>
      <c r="H111" s="20"/>
      <c r="I111" s="20"/>
      <c r="J111" s="20"/>
      <c r="K111" s="306"/>
      <c r="L111" s="306"/>
      <c r="M111" s="306"/>
      <c r="N111" s="20"/>
      <c r="O111" s="306"/>
      <c r="P111" s="306"/>
      <c r="Q111" s="306"/>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row>
    <row r="112" spans="1:55" x14ac:dyDescent="0.2">
      <c r="A112" s="20"/>
      <c r="B112" s="20"/>
      <c r="C112" s="20"/>
      <c r="D112" s="20"/>
      <c r="E112" s="20"/>
      <c r="F112" s="20"/>
      <c r="G112" s="20"/>
      <c r="H112" s="20"/>
      <c r="I112" s="20"/>
      <c r="J112" s="20"/>
      <c r="K112" s="306"/>
      <c r="L112" s="306"/>
      <c r="M112" s="306"/>
      <c r="N112" s="20"/>
      <c r="O112" s="306"/>
      <c r="P112" s="306"/>
      <c r="Q112" s="306"/>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row>
    <row r="113" spans="1:55" x14ac:dyDescent="0.2">
      <c r="A113" s="20"/>
      <c r="B113" s="20"/>
      <c r="C113" s="20"/>
      <c r="D113" s="20"/>
      <c r="E113" s="20"/>
      <c r="F113" s="20"/>
      <c r="G113" s="20"/>
      <c r="H113" s="20"/>
      <c r="I113" s="20"/>
      <c r="J113" s="20"/>
      <c r="K113" s="306"/>
      <c r="L113" s="306"/>
      <c r="M113" s="306"/>
      <c r="N113" s="20"/>
      <c r="O113" s="306"/>
      <c r="P113" s="306"/>
      <c r="Q113" s="306"/>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row>
    <row r="114" spans="1:55" x14ac:dyDescent="0.2">
      <c r="A114" s="20"/>
      <c r="B114" s="20"/>
      <c r="C114" s="20"/>
      <c r="D114" s="20"/>
      <c r="E114" s="20"/>
      <c r="F114" s="20"/>
      <c r="G114" s="20"/>
      <c r="H114" s="20"/>
      <c r="I114" s="20"/>
      <c r="J114" s="20"/>
      <c r="K114" s="306"/>
      <c r="L114" s="306"/>
      <c r="M114" s="306"/>
      <c r="N114" s="20"/>
      <c r="O114" s="306"/>
      <c r="P114" s="306"/>
      <c r="Q114" s="306"/>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row>
    <row r="115" spans="1:55" x14ac:dyDescent="0.2">
      <c r="A115" s="20"/>
      <c r="B115" s="20"/>
      <c r="C115" s="20"/>
      <c r="D115" s="20"/>
      <c r="E115" s="20"/>
      <c r="F115" s="20"/>
      <c r="G115" s="20"/>
      <c r="H115" s="20"/>
      <c r="I115" s="20"/>
      <c r="J115" s="20"/>
      <c r="K115" s="306"/>
      <c r="L115" s="306"/>
      <c r="M115" s="306"/>
      <c r="N115" s="20"/>
      <c r="O115" s="306"/>
      <c r="P115" s="306"/>
      <c r="Q115" s="306"/>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row>
    <row r="116" spans="1:55" x14ac:dyDescent="0.2">
      <c r="A116" s="20"/>
      <c r="B116" s="20"/>
      <c r="C116" s="20"/>
      <c r="D116" s="20"/>
      <c r="E116" s="20"/>
      <c r="F116" s="20"/>
      <c r="G116" s="20"/>
      <c r="H116" s="20"/>
      <c r="I116" s="20"/>
      <c r="J116" s="20"/>
      <c r="K116" s="306"/>
      <c r="L116" s="306"/>
      <c r="M116" s="306"/>
      <c r="N116" s="20"/>
      <c r="O116" s="306"/>
      <c r="P116" s="306"/>
      <c r="Q116" s="306"/>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row>
    <row r="117" spans="1:55" x14ac:dyDescent="0.2">
      <c r="A117" s="20"/>
      <c r="B117" s="20"/>
      <c r="C117" s="20"/>
      <c r="D117" s="20"/>
      <c r="E117" s="20"/>
      <c r="F117" s="20"/>
      <c r="G117" s="20"/>
      <c r="H117" s="20"/>
      <c r="I117" s="20"/>
      <c r="J117" s="20"/>
      <c r="K117" s="306"/>
      <c r="L117" s="306"/>
      <c r="M117" s="306"/>
      <c r="N117" s="20"/>
      <c r="O117" s="306"/>
      <c r="P117" s="306"/>
      <c r="Q117" s="306"/>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row>
    <row r="118" spans="1:55" x14ac:dyDescent="0.2">
      <c r="A118" s="20"/>
      <c r="B118" s="20"/>
      <c r="C118" s="20"/>
      <c r="D118" s="20"/>
      <c r="E118" s="20"/>
      <c r="F118" s="20"/>
      <c r="G118" s="20"/>
      <c r="H118" s="20"/>
      <c r="I118" s="20"/>
      <c r="J118" s="20"/>
      <c r="K118" s="306"/>
      <c r="L118" s="306"/>
      <c r="M118" s="306"/>
      <c r="N118" s="20"/>
      <c r="O118" s="306"/>
      <c r="P118" s="306"/>
      <c r="Q118" s="306"/>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row>
    <row r="119" spans="1:55" x14ac:dyDescent="0.2">
      <c r="A119" s="20"/>
      <c r="B119" s="20"/>
      <c r="C119" s="20"/>
      <c r="D119" s="20"/>
      <c r="E119" s="20"/>
      <c r="F119" s="20"/>
      <c r="G119" s="20"/>
      <c r="H119" s="20"/>
      <c r="I119" s="20"/>
      <c r="J119" s="20"/>
      <c r="K119" s="306"/>
      <c r="L119" s="306"/>
      <c r="M119" s="306"/>
      <c r="N119" s="20"/>
      <c r="O119" s="306"/>
      <c r="P119" s="306"/>
      <c r="Q119" s="306"/>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row>
    <row r="120" spans="1:55" x14ac:dyDescent="0.2">
      <c r="A120" s="20"/>
      <c r="B120" s="20"/>
      <c r="C120" s="20"/>
      <c r="D120" s="20"/>
      <c r="E120" s="20"/>
      <c r="F120" s="20"/>
      <c r="G120" s="20"/>
      <c r="H120" s="20"/>
      <c r="I120" s="20"/>
      <c r="J120" s="20"/>
      <c r="K120" s="306"/>
      <c r="L120" s="306"/>
      <c r="M120" s="306"/>
      <c r="N120" s="20"/>
      <c r="O120" s="306"/>
      <c r="P120" s="306"/>
      <c r="Q120" s="306"/>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row>
    <row r="121" spans="1:55" x14ac:dyDescent="0.2">
      <c r="A121" s="20"/>
      <c r="B121" s="20"/>
      <c r="C121" s="20"/>
      <c r="D121" s="20"/>
      <c r="E121" s="20"/>
      <c r="F121" s="20"/>
      <c r="G121" s="20"/>
      <c r="H121" s="20"/>
      <c r="I121" s="20"/>
      <c r="J121" s="20"/>
      <c r="K121" s="306"/>
      <c r="L121" s="306"/>
      <c r="M121" s="306"/>
      <c r="N121" s="20"/>
      <c r="O121" s="306"/>
      <c r="P121" s="306"/>
      <c r="Q121" s="306"/>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row>
    <row r="122" spans="1:55" x14ac:dyDescent="0.2">
      <c r="A122" s="20"/>
      <c r="B122" s="20"/>
      <c r="C122" s="20"/>
      <c r="D122" s="20"/>
      <c r="E122" s="20"/>
      <c r="F122" s="20"/>
      <c r="G122" s="20"/>
      <c r="H122" s="20"/>
      <c r="I122" s="20"/>
      <c r="J122" s="20"/>
      <c r="K122" s="306"/>
      <c r="L122" s="306"/>
      <c r="M122" s="306"/>
      <c r="N122" s="20"/>
      <c r="O122" s="306"/>
      <c r="P122" s="306"/>
      <c r="Q122" s="306"/>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row>
    <row r="123" spans="1:55" x14ac:dyDescent="0.2">
      <c r="A123" s="20"/>
      <c r="B123" s="20"/>
      <c r="C123" s="20"/>
      <c r="D123" s="20"/>
      <c r="E123" s="20"/>
      <c r="F123" s="20"/>
      <c r="G123" s="20"/>
      <c r="H123" s="20"/>
      <c r="I123" s="20"/>
      <c r="J123" s="20"/>
      <c r="K123" s="306"/>
      <c r="L123" s="306"/>
      <c r="M123" s="306"/>
      <c r="N123" s="20"/>
      <c r="O123" s="306"/>
      <c r="P123" s="306"/>
      <c r="Q123" s="306"/>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row>
    <row r="124" spans="1:55" x14ac:dyDescent="0.2">
      <c r="A124" s="20"/>
      <c r="B124" s="20"/>
      <c r="C124" s="20"/>
      <c r="D124" s="20"/>
      <c r="E124" s="20"/>
      <c r="F124" s="20"/>
      <c r="G124" s="20"/>
      <c r="H124" s="20"/>
      <c r="I124" s="20"/>
      <c r="J124" s="20"/>
      <c r="K124" s="306"/>
      <c r="L124" s="306"/>
      <c r="M124" s="306"/>
      <c r="N124" s="20"/>
      <c r="O124" s="306"/>
      <c r="P124" s="306"/>
      <c r="Q124" s="306"/>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row>
    <row r="125" spans="1:55" x14ac:dyDescent="0.2">
      <c r="A125" s="20"/>
      <c r="B125" s="20"/>
      <c r="C125" s="20"/>
      <c r="D125" s="20"/>
      <c r="E125" s="20"/>
      <c r="F125" s="20"/>
      <c r="G125" s="20"/>
      <c r="H125" s="20"/>
      <c r="I125" s="20"/>
      <c r="J125" s="20"/>
      <c r="K125" s="306"/>
      <c r="L125" s="306"/>
      <c r="M125" s="306"/>
      <c r="N125" s="20"/>
      <c r="O125" s="306"/>
      <c r="P125" s="306"/>
      <c r="Q125" s="306"/>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row>
    <row r="126" spans="1:55" x14ac:dyDescent="0.2">
      <c r="A126" s="20"/>
      <c r="B126" s="20"/>
      <c r="C126" s="20"/>
      <c r="D126" s="20"/>
      <c r="E126" s="20"/>
      <c r="F126" s="20"/>
      <c r="G126" s="20"/>
      <c r="H126" s="20"/>
      <c r="I126" s="20"/>
      <c r="J126" s="20"/>
      <c r="K126" s="306"/>
      <c r="L126" s="306"/>
      <c r="M126" s="306"/>
      <c r="N126" s="20"/>
      <c r="O126" s="306"/>
      <c r="P126" s="306"/>
      <c r="Q126" s="306"/>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row>
    <row r="127" spans="1:55" x14ac:dyDescent="0.2">
      <c r="A127" s="20"/>
      <c r="B127" s="20"/>
      <c r="C127" s="20"/>
      <c r="D127" s="20"/>
      <c r="E127" s="20"/>
      <c r="F127" s="20"/>
      <c r="G127" s="20"/>
      <c r="H127" s="20"/>
      <c r="I127" s="20"/>
      <c r="J127" s="20"/>
      <c r="K127" s="306"/>
      <c r="L127" s="306"/>
      <c r="M127" s="306"/>
      <c r="N127" s="20"/>
      <c r="O127" s="306"/>
      <c r="P127" s="306"/>
      <c r="Q127" s="306"/>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row>
    <row r="128" spans="1:55" x14ac:dyDescent="0.2">
      <c r="A128" s="20"/>
      <c r="B128" s="20"/>
      <c r="C128" s="20"/>
      <c r="D128" s="20"/>
      <c r="E128" s="20"/>
      <c r="F128" s="20"/>
      <c r="G128" s="20"/>
      <c r="H128" s="20"/>
      <c r="I128" s="20"/>
      <c r="J128" s="20"/>
      <c r="K128" s="306"/>
      <c r="L128" s="306"/>
      <c r="M128" s="306"/>
      <c r="N128" s="20"/>
      <c r="O128" s="306"/>
      <c r="P128" s="306"/>
      <c r="Q128" s="306"/>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row>
    <row r="129" spans="1:55" x14ac:dyDescent="0.2">
      <c r="A129" s="20"/>
      <c r="B129" s="20"/>
      <c r="C129" s="20"/>
      <c r="D129" s="20"/>
      <c r="E129" s="20"/>
      <c r="F129" s="20"/>
      <c r="G129" s="20"/>
      <c r="H129" s="20"/>
      <c r="I129" s="20"/>
      <c r="J129" s="20"/>
      <c r="K129" s="306"/>
      <c r="L129" s="306"/>
      <c r="M129" s="306"/>
      <c r="N129" s="20"/>
      <c r="O129" s="306"/>
      <c r="P129" s="306"/>
      <c r="Q129" s="306"/>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row>
    <row r="130" spans="1:55" x14ac:dyDescent="0.2">
      <c r="A130" s="20"/>
      <c r="B130" s="20"/>
      <c r="C130" s="20"/>
      <c r="D130" s="20"/>
      <c r="E130" s="20"/>
      <c r="F130" s="20"/>
      <c r="G130" s="20"/>
      <c r="H130" s="20"/>
      <c r="I130" s="20"/>
      <c r="J130" s="20"/>
      <c r="K130" s="306"/>
      <c r="L130" s="306"/>
      <c r="M130" s="306"/>
      <c r="N130" s="20"/>
      <c r="O130" s="306"/>
      <c r="P130" s="306"/>
      <c r="Q130" s="306"/>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row>
    <row r="131" spans="1:55" x14ac:dyDescent="0.2">
      <c r="A131" s="20"/>
      <c r="B131" s="20"/>
      <c r="C131" s="20"/>
      <c r="D131" s="20"/>
      <c r="E131" s="20"/>
      <c r="F131" s="20"/>
      <c r="G131" s="20"/>
      <c r="H131" s="20"/>
      <c r="I131" s="20"/>
      <c r="J131" s="20"/>
      <c r="K131" s="306"/>
      <c r="L131" s="306"/>
      <c r="M131" s="306"/>
      <c r="N131" s="20"/>
      <c r="O131" s="306"/>
      <c r="P131" s="306"/>
      <c r="Q131" s="306"/>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row>
    <row r="132" spans="1:55" x14ac:dyDescent="0.2">
      <c r="A132" s="20"/>
      <c r="B132" s="20"/>
      <c r="C132" s="20"/>
      <c r="D132" s="20"/>
      <c r="E132" s="20"/>
      <c r="F132" s="20"/>
      <c r="G132" s="20"/>
      <c r="H132" s="20"/>
      <c r="I132" s="20"/>
      <c r="J132" s="20"/>
      <c r="K132" s="306"/>
      <c r="L132" s="306"/>
      <c r="M132" s="306"/>
      <c r="N132" s="20"/>
      <c r="O132" s="306"/>
      <c r="P132" s="306"/>
      <c r="Q132" s="306"/>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row>
    <row r="133" spans="1:55" x14ac:dyDescent="0.2">
      <c r="A133" s="20"/>
      <c r="B133" s="20"/>
      <c r="C133" s="20"/>
      <c r="D133" s="20"/>
      <c r="E133" s="20"/>
      <c r="F133" s="20"/>
      <c r="G133" s="20"/>
      <c r="H133" s="20"/>
      <c r="I133" s="20"/>
      <c r="J133" s="20"/>
      <c r="K133" s="306"/>
      <c r="L133" s="306"/>
      <c r="M133" s="306"/>
      <c r="N133" s="20"/>
      <c r="O133" s="306"/>
      <c r="P133" s="306"/>
      <c r="Q133" s="306"/>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row>
    <row r="134" spans="1:55" x14ac:dyDescent="0.2">
      <c r="A134" s="20"/>
      <c r="B134" s="20"/>
      <c r="C134" s="20"/>
      <c r="D134" s="20"/>
      <c r="E134" s="20"/>
      <c r="F134" s="20"/>
      <c r="G134" s="20"/>
      <c r="H134" s="20"/>
      <c r="I134" s="20"/>
      <c r="J134" s="20"/>
      <c r="K134" s="306"/>
      <c r="L134" s="306"/>
      <c r="M134" s="306"/>
      <c r="N134" s="20"/>
      <c r="O134" s="306"/>
      <c r="P134" s="306"/>
      <c r="Q134" s="306"/>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row>
    <row r="135" spans="1:55" x14ac:dyDescent="0.2">
      <c r="A135" s="20"/>
      <c r="B135" s="20"/>
      <c r="C135" s="20"/>
      <c r="D135" s="20"/>
      <c r="E135" s="20"/>
      <c r="F135" s="20"/>
      <c r="G135" s="20"/>
      <c r="H135" s="20"/>
      <c r="I135" s="20"/>
      <c r="J135" s="20"/>
      <c r="K135" s="306"/>
      <c r="L135" s="306"/>
      <c r="M135" s="306"/>
      <c r="N135" s="20"/>
      <c r="O135" s="306"/>
      <c r="P135" s="306"/>
      <c r="Q135" s="306"/>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row>
    <row r="136" spans="1:55" x14ac:dyDescent="0.2">
      <c r="A136" s="20"/>
      <c r="B136" s="20"/>
      <c r="C136" s="20"/>
      <c r="D136" s="20"/>
      <c r="E136" s="20"/>
      <c r="F136" s="20"/>
      <c r="G136" s="20"/>
      <c r="H136" s="20"/>
      <c r="I136" s="20"/>
      <c r="J136" s="20"/>
      <c r="K136" s="306"/>
      <c r="L136" s="306"/>
      <c r="M136" s="306"/>
      <c r="N136" s="20"/>
      <c r="O136" s="306"/>
      <c r="P136" s="306"/>
      <c r="Q136" s="306"/>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row>
    <row r="137" spans="1:55" x14ac:dyDescent="0.2">
      <c r="A137" s="20"/>
      <c r="B137" s="20"/>
      <c r="C137" s="20"/>
      <c r="D137" s="20"/>
      <c r="E137" s="20"/>
      <c r="F137" s="20"/>
      <c r="G137" s="20"/>
      <c r="H137" s="20"/>
      <c r="I137" s="20"/>
      <c r="J137" s="20"/>
      <c r="K137" s="306"/>
      <c r="L137" s="306"/>
      <c r="M137" s="306"/>
      <c r="N137" s="20"/>
      <c r="O137" s="306"/>
      <c r="P137" s="306"/>
      <c r="Q137" s="306"/>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row>
    <row r="138" spans="1:55" x14ac:dyDescent="0.2">
      <c r="A138" s="20"/>
      <c r="B138" s="20"/>
      <c r="C138" s="20"/>
      <c r="D138" s="20"/>
      <c r="E138" s="20"/>
      <c r="F138" s="20"/>
      <c r="G138" s="20"/>
      <c r="H138" s="20"/>
      <c r="I138" s="20"/>
      <c r="J138" s="20"/>
      <c r="K138" s="306"/>
      <c r="L138" s="306"/>
      <c r="M138" s="306"/>
      <c r="N138" s="20"/>
      <c r="O138" s="306"/>
      <c r="P138" s="306"/>
      <c r="Q138" s="306"/>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row>
    <row r="139" spans="1:55" x14ac:dyDescent="0.2">
      <c r="A139" s="20"/>
      <c r="B139" s="20"/>
      <c r="C139" s="20"/>
      <c r="D139" s="20"/>
      <c r="E139" s="20"/>
      <c r="F139" s="20"/>
      <c r="G139" s="20"/>
      <c r="H139" s="20"/>
      <c r="I139" s="20"/>
      <c r="J139" s="20"/>
      <c r="K139" s="306"/>
      <c r="L139" s="306"/>
      <c r="M139" s="306"/>
      <c r="N139" s="20"/>
      <c r="O139" s="306"/>
      <c r="P139" s="306"/>
      <c r="Q139" s="306"/>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row>
    <row r="140" spans="1:55" x14ac:dyDescent="0.2">
      <c r="A140" s="20"/>
      <c r="B140" s="20"/>
      <c r="C140" s="20"/>
      <c r="D140" s="20"/>
      <c r="E140" s="20"/>
      <c r="F140" s="20"/>
      <c r="G140" s="20"/>
      <c r="H140" s="20"/>
      <c r="I140" s="20"/>
      <c r="J140" s="20"/>
      <c r="K140" s="306"/>
      <c r="L140" s="306"/>
      <c r="M140" s="306"/>
      <c r="N140" s="20"/>
      <c r="O140" s="306"/>
      <c r="P140" s="306"/>
      <c r="Q140" s="306"/>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row>
    <row r="141" spans="1:55" x14ac:dyDescent="0.2">
      <c r="A141" s="20"/>
      <c r="B141" s="20"/>
      <c r="C141" s="20"/>
      <c r="D141" s="20"/>
      <c r="E141" s="20"/>
      <c r="F141" s="20"/>
      <c r="G141" s="20"/>
      <c r="H141" s="20"/>
      <c r="I141" s="20"/>
      <c r="J141" s="20"/>
      <c r="K141" s="306"/>
      <c r="L141" s="306"/>
      <c r="M141" s="306"/>
      <c r="N141" s="20"/>
      <c r="O141" s="306"/>
      <c r="P141" s="306"/>
      <c r="Q141" s="306"/>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row>
    <row r="142" spans="1:55" x14ac:dyDescent="0.2">
      <c r="A142" s="20"/>
      <c r="B142" s="20"/>
      <c r="C142" s="20"/>
      <c r="D142" s="20"/>
      <c r="E142" s="20"/>
      <c r="F142" s="20"/>
      <c r="G142" s="20"/>
      <c r="H142" s="20"/>
      <c r="I142" s="20"/>
      <c r="J142" s="20"/>
      <c r="K142" s="306"/>
      <c r="L142" s="306"/>
      <c r="M142" s="306"/>
      <c r="N142" s="20"/>
      <c r="O142" s="306"/>
      <c r="P142" s="306"/>
      <c r="Q142" s="306"/>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row>
    <row r="143" spans="1:55" x14ac:dyDescent="0.2">
      <c r="A143" s="20"/>
      <c r="B143" s="20"/>
      <c r="C143" s="20"/>
      <c r="D143" s="20"/>
      <c r="E143" s="20"/>
      <c r="F143" s="20"/>
      <c r="G143" s="20"/>
      <c r="H143" s="20"/>
      <c r="I143" s="20"/>
      <c r="J143" s="20"/>
      <c r="K143" s="306"/>
      <c r="L143" s="306"/>
      <c r="M143" s="306"/>
      <c r="N143" s="20"/>
      <c r="O143" s="306"/>
      <c r="P143" s="306"/>
      <c r="Q143" s="306"/>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row>
    <row r="144" spans="1:55" x14ac:dyDescent="0.2">
      <c r="A144" s="20"/>
      <c r="B144" s="20"/>
      <c r="C144" s="20"/>
      <c r="D144" s="20"/>
      <c r="E144" s="20"/>
      <c r="F144" s="20"/>
      <c r="G144" s="20"/>
      <c r="H144" s="20"/>
      <c r="I144" s="20"/>
      <c r="J144" s="20"/>
      <c r="K144" s="306"/>
      <c r="L144" s="306"/>
      <c r="M144" s="306"/>
      <c r="N144" s="20"/>
      <c r="O144" s="306"/>
      <c r="P144" s="306"/>
      <c r="Q144" s="306"/>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row>
    <row r="145" spans="1:55" x14ac:dyDescent="0.2">
      <c r="A145" s="20"/>
      <c r="B145" s="20"/>
      <c r="C145" s="20"/>
      <c r="D145" s="20"/>
      <c r="E145" s="20"/>
      <c r="F145" s="20"/>
      <c r="G145" s="20"/>
      <c r="H145" s="20"/>
      <c r="I145" s="20"/>
      <c r="J145" s="20"/>
      <c r="K145" s="306"/>
      <c r="L145" s="306"/>
      <c r="M145" s="306"/>
      <c r="N145" s="20"/>
      <c r="O145" s="306"/>
      <c r="P145" s="306"/>
      <c r="Q145" s="306"/>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row>
    <row r="146" spans="1:55" x14ac:dyDescent="0.2">
      <c r="A146" s="20"/>
      <c r="B146" s="20"/>
      <c r="C146" s="20"/>
      <c r="D146" s="20"/>
      <c r="E146" s="20"/>
      <c r="F146" s="20"/>
      <c r="G146" s="20"/>
      <c r="H146" s="20"/>
      <c r="I146" s="20"/>
      <c r="J146" s="20"/>
      <c r="K146" s="306"/>
      <c r="L146" s="306"/>
      <c r="M146" s="306"/>
      <c r="N146" s="20"/>
      <c r="O146" s="306"/>
      <c r="P146" s="306"/>
      <c r="Q146" s="306"/>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row>
    <row r="147" spans="1:55" x14ac:dyDescent="0.2">
      <c r="A147" s="20"/>
      <c r="B147" s="20"/>
      <c r="C147" s="20"/>
      <c r="D147" s="20"/>
      <c r="E147" s="20"/>
      <c r="F147" s="20"/>
      <c r="G147" s="20"/>
      <c r="H147" s="20"/>
      <c r="I147" s="20"/>
      <c r="J147" s="20"/>
      <c r="K147" s="306"/>
      <c r="L147" s="306"/>
      <c r="M147" s="306"/>
      <c r="N147" s="20"/>
      <c r="O147" s="306"/>
      <c r="P147" s="306"/>
      <c r="Q147" s="306"/>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row>
    <row r="148" spans="1:55" x14ac:dyDescent="0.2">
      <c r="A148" s="20"/>
      <c r="B148" s="20"/>
      <c r="C148" s="20"/>
      <c r="D148" s="20"/>
      <c r="E148" s="20"/>
      <c r="F148" s="20"/>
      <c r="G148" s="20"/>
      <c r="H148" s="20"/>
      <c r="I148" s="20"/>
      <c r="J148" s="20"/>
      <c r="K148" s="306"/>
      <c r="L148" s="306"/>
      <c r="M148" s="306"/>
      <c r="N148" s="20"/>
      <c r="O148" s="306"/>
      <c r="P148" s="306"/>
      <c r="Q148" s="306"/>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row>
    <row r="149" spans="1:55" x14ac:dyDescent="0.2">
      <c r="A149" s="20"/>
      <c r="B149" s="20"/>
      <c r="C149" s="20"/>
      <c r="D149" s="20"/>
      <c r="E149" s="20"/>
      <c r="F149" s="20"/>
      <c r="G149" s="20"/>
      <c r="H149" s="20"/>
      <c r="I149" s="20"/>
      <c r="J149" s="20"/>
      <c r="K149" s="306"/>
      <c r="L149" s="306"/>
      <c r="M149" s="306"/>
      <c r="N149" s="20"/>
      <c r="O149" s="306"/>
      <c r="P149" s="306"/>
      <c r="Q149" s="306"/>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row>
    <row r="150" spans="1:55" x14ac:dyDescent="0.2">
      <c r="A150" s="20"/>
      <c r="B150" s="20"/>
      <c r="C150" s="20"/>
      <c r="D150" s="20"/>
      <c r="E150" s="20"/>
      <c r="F150" s="20"/>
      <c r="G150" s="20"/>
      <c r="H150" s="20"/>
      <c r="I150" s="20"/>
      <c r="J150" s="20"/>
      <c r="K150" s="306"/>
      <c r="L150" s="306"/>
      <c r="M150" s="306"/>
      <c r="N150" s="20"/>
      <c r="O150" s="306"/>
      <c r="P150" s="306"/>
      <c r="Q150" s="306"/>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row>
    <row r="151" spans="1:55" x14ac:dyDescent="0.2">
      <c r="A151" s="20"/>
      <c r="B151" s="20"/>
      <c r="C151" s="20"/>
      <c r="D151" s="20"/>
      <c r="E151" s="20"/>
      <c r="F151" s="20"/>
      <c r="G151" s="20"/>
      <c r="H151" s="20"/>
      <c r="I151" s="20"/>
      <c r="J151" s="20"/>
      <c r="K151" s="306"/>
      <c r="L151" s="306"/>
      <c r="M151" s="306"/>
      <c r="N151" s="20"/>
      <c r="O151" s="306"/>
      <c r="P151" s="306"/>
      <c r="Q151" s="306"/>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row>
    <row r="152" spans="1:55" x14ac:dyDescent="0.2">
      <c r="A152" s="20"/>
      <c r="B152" s="20"/>
      <c r="C152" s="20"/>
      <c r="D152" s="20"/>
      <c r="E152" s="20"/>
      <c r="F152" s="20"/>
      <c r="G152" s="20"/>
      <c r="H152" s="20"/>
      <c r="I152" s="20"/>
      <c r="J152" s="20"/>
      <c r="K152" s="306"/>
      <c r="L152" s="306"/>
      <c r="M152" s="306"/>
      <c r="N152" s="20"/>
      <c r="O152" s="306"/>
      <c r="P152" s="306"/>
      <c r="Q152" s="306"/>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row>
    <row r="153" spans="1:55" x14ac:dyDescent="0.2">
      <c r="A153" s="20"/>
      <c r="B153" s="20"/>
      <c r="C153" s="20"/>
      <c r="D153" s="20"/>
      <c r="E153" s="20"/>
      <c r="F153" s="20"/>
      <c r="G153" s="20"/>
      <c r="H153" s="20"/>
      <c r="I153" s="20"/>
      <c r="J153" s="20"/>
      <c r="K153" s="306"/>
      <c r="L153" s="306"/>
      <c r="M153" s="306"/>
      <c r="N153" s="20"/>
      <c r="O153" s="306"/>
      <c r="P153" s="306"/>
      <c r="Q153" s="306"/>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row>
    <row r="154" spans="1:55" x14ac:dyDescent="0.2">
      <c r="A154" s="20"/>
      <c r="B154" s="20"/>
      <c r="C154" s="20"/>
      <c r="D154" s="20"/>
      <c r="E154" s="20"/>
      <c r="F154" s="20"/>
      <c r="G154" s="20"/>
      <c r="H154" s="20"/>
      <c r="I154" s="20"/>
      <c r="J154" s="20"/>
      <c r="K154" s="306"/>
      <c r="L154" s="306"/>
      <c r="M154" s="306"/>
      <c r="N154" s="20"/>
      <c r="O154" s="306"/>
      <c r="P154" s="306"/>
      <c r="Q154" s="306"/>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row>
    <row r="155" spans="1:55" x14ac:dyDescent="0.2">
      <c r="A155" s="20"/>
      <c r="B155" s="20"/>
      <c r="C155" s="20"/>
      <c r="D155" s="20"/>
      <c r="E155" s="20"/>
      <c r="F155" s="20"/>
      <c r="G155" s="20"/>
      <c r="H155" s="20"/>
      <c r="I155" s="20"/>
      <c r="J155" s="20"/>
      <c r="K155" s="306"/>
      <c r="L155" s="306"/>
      <c r="M155" s="306"/>
      <c r="N155" s="20"/>
      <c r="O155" s="306"/>
      <c r="P155" s="306"/>
      <c r="Q155" s="306"/>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row>
    <row r="156" spans="1:55" x14ac:dyDescent="0.2">
      <c r="A156" s="20"/>
      <c r="B156" s="20"/>
      <c r="C156" s="20"/>
      <c r="D156" s="20"/>
      <c r="E156" s="20"/>
      <c r="F156" s="20"/>
      <c r="G156" s="20"/>
      <c r="H156" s="20"/>
      <c r="I156" s="20"/>
      <c r="J156" s="20"/>
      <c r="K156" s="306"/>
      <c r="L156" s="306"/>
      <c r="M156" s="306"/>
      <c r="N156" s="20"/>
      <c r="O156" s="306"/>
      <c r="P156" s="306"/>
      <c r="Q156" s="306"/>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row>
    <row r="157" spans="1:55" x14ac:dyDescent="0.2">
      <c r="A157" s="20"/>
      <c r="B157" s="20"/>
      <c r="C157" s="20"/>
      <c r="D157" s="20"/>
      <c r="E157" s="20"/>
      <c r="F157" s="20"/>
      <c r="G157" s="20"/>
      <c r="H157" s="20"/>
      <c r="I157" s="20"/>
      <c r="J157" s="20"/>
      <c r="K157" s="306"/>
      <c r="L157" s="306"/>
      <c r="M157" s="306"/>
      <c r="N157" s="20"/>
      <c r="O157" s="306"/>
      <c r="P157" s="306"/>
      <c r="Q157" s="306"/>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row>
    <row r="158" spans="1:55" x14ac:dyDescent="0.2">
      <c r="A158" s="20"/>
      <c r="B158" s="20"/>
      <c r="C158" s="20"/>
      <c r="D158" s="20"/>
      <c r="E158" s="20"/>
      <c r="F158" s="20"/>
      <c r="G158" s="20"/>
      <c r="H158" s="20"/>
      <c r="I158" s="20"/>
      <c r="J158" s="20"/>
      <c r="K158" s="306"/>
      <c r="L158" s="306"/>
      <c r="M158" s="306"/>
      <c r="N158" s="20"/>
      <c r="O158" s="306"/>
      <c r="P158" s="306"/>
      <c r="Q158" s="306"/>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row>
    <row r="159" spans="1:55" x14ac:dyDescent="0.2">
      <c r="A159" s="20"/>
      <c r="B159" s="20"/>
      <c r="C159" s="20"/>
      <c r="D159" s="20"/>
      <c r="E159" s="20"/>
      <c r="F159" s="20"/>
      <c r="G159" s="20"/>
      <c r="H159" s="20"/>
      <c r="I159" s="20"/>
      <c r="J159" s="20"/>
      <c r="K159" s="306"/>
      <c r="L159" s="306"/>
      <c r="M159" s="306"/>
      <c r="N159" s="20"/>
      <c r="O159" s="306"/>
      <c r="P159" s="306"/>
      <c r="Q159" s="306"/>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row>
    <row r="160" spans="1:55" x14ac:dyDescent="0.2">
      <c r="A160" s="20"/>
      <c r="B160" s="20"/>
      <c r="C160" s="20"/>
      <c r="D160" s="20"/>
      <c r="E160" s="20"/>
      <c r="F160" s="20"/>
      <c r="G160" s="20"/>
      <c r="H160" s="20"/>
      <c r="I160" s="20"/>
      <c r="J160" s="20"/>
      <c r="K160" s="306"/>
      <c r="L160" s="306"/>
      <c r="M160" s="306"/>
      <c r="N160" s="20"/>
      <c r="O160" s="306"/>
      <c r="P160" s="306"/>
      <c r="Q160" s="306"/>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row>
    <row r="161" spans="1:55" x14ac:dyDescent="0.2">
      <c r="A161" s="20"/>
      <c r="B161" s="20"/>
      <c r="C161" s="20"/>
      <c r="D161" s="20"/>
      <c r="E161" s="20"/>
      <c r="F161" s="20"/>
      <c r="G161" s="20"/>
      <c r="H161" s="20"/>
      <c r="I161" s="20"/>
      <c r="J161" s="20"/>
      <c r="K161" s="306"/>
      <c r="L161" s="306"/>
      <c r="M161" s="306"/>
      <c r="N161" s="20"/>
      <c r="O161" s="306"/>
      <c r="P161" s="306"/>
      <c r="Q161" s="306"/>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row>
    <row r="162" spans="1:55" x14ac:dyDescent="0.2">
      <c r="A162" s="20"/>
      <c r="B162" s="20"/>
      <c r="C162" s="20"/>
      <c r="D162" s="20"/>
      <c r="E162" s="20"/>
      <c r="F162" s="20"/>
      <c r="G162" s="20"/>
      <c r="H162" s="20"/>
      <c r="I162" s="20"/>
      <c r="J162" s="20"/>
      <c r="K162" s="306"/>
      <c r="L162" s="306"/>
      <c r="M162" s="306"/>
      <c r="N162" s="20"/>
      <c r="O162" s="306"/>
      <c r="P162" s="306"/>
      <c r="Q162" s="306"/>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row>
    <row r="163" spans="1:55" x14ac:dyDescent="0.2">
      <c r="A163" s="20"/>
      <c r="B163" s="20"/>
      <c r="C163" s="20"/>
      <c r="D163" s="20"/>
      <c r="E163" s="20"/>
      <c r="F163" s="20"/>
      <c r="G163" s="20"/>
      <c r="H163" s="20"/>
      <c r="I163" s="20"/>
      <c r="J163" s="20"/>
      <c r="K163" s="306"/>
      <c r="L163" s="306"/>
      <c r="M163" s="306"/>
      <c r="N163" s="20"/>
      <c r="O163" s="306"/>
      <c r="P163" s="306"/>
      <c r="Q163" s="306"/>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row>
    <row r="164" spans="1:55" x14ac:dyDescent="0.2">
      <c r="A164" s="20"/>
      <c r="B164" s="20"/>
      <c r="C164" s="20"/>
      <c r="D164" s="20"/>
      <c r="E164" s="20"/>
      <c r="F164" s="20"/>
      <c r="G164" s="20"/>
      <c r="H164" s="20"/>
      <c r="I164" s="20"/>
      <c r="J164" s="20"/>
      <c r="K164" s="306"/>
      <c r="L164" s="306"/>
      <c r="M164" s="306"/>
      <c r="N164" s="20"/>
      <c r="O164" s="306"/>
      <c r="P164" s="306"/>
      <c r="Q164" s="306"/>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row>
    <row r="165" spans="1:55" x14ac:dyDescent="0.2">
      <c r="A165" s="20"/>
      <c r="B165" s="20"/>
      <c r="C165" s="20"/>
      <c r="D165" s="20"/>
      <c r="E165" s="20"/>
      <c r="F165" s="20"/>
      <c r="G165" s="20"/>
      <c r="H165" s="20"/>
      <c r="I165" s="20"/>
      <c r="J165" s="20"/>
      <c r="K165" s="306"/>
      <c r="L165" s="306"/>
      <c r="M165" s="306"/>
      <c r="N165" s="20"/>
      <c r="O165" s="306"/>
      <c r="P165" s="306"/>
      <c r="Q165" s="306"/>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row>
    <row r="166" spans="1:55" x14ac:dyDescent="0.2">
      <c r="A166" s="20"/>
      <c r="B166" s="20"/>
      <c r="C166" s="20"/>
      <c r="D166" s="20"/>
      <c r="E166" s="20"/>
      <c r="F166" s="20"/>
      <c r="G166" s="20"/>
      <c r="H166" s="20"/>
      <c r="I166" s="20"/>
      <c r="J166" s="20"/>
      <c r="K166" s="306"/>
      <c r="L166" s="306"/>
      <c r="M166" s="306"/>
      <c r="N166" s="20"/>
      <c r="O166" s="306"/>
      <c r="P166" s="306"/>
      <c r="Q166" s="306"/>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row>
    <row r="167" spans="1:55" x14ac:dyDescent="0.2">
      <c r="A167" s="20"/>
      <c r="B167" s="20"/>
      <c r="C167" s="20"/>
      <c r="D167" s="20"/>
      <c r="E167" s="20"/>
      <c r="F167" s="20"/>
      <c r="G167" s="20"/>
      <c r="H167" s="20"/>
      <c r="I167" s="20"/>
      <c r="J167" s="20"/>
      <c r="K167" s="306"/>
      <c r="L167" s="306"/>
      <c r="M167" s="306"/>
      <c r="N167" s="20"/>
      <c r="O167" s="306"/>
      <c r="P167" s="306"/>
      <c r="Q167" s="306"/>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row>
    <row r="168" spans="1:55" x14ac:dyDescent="0.2">
      <c r="A168" s="20"/>
      <c r="B168" s="20"/>
      <c r="C168" s="20"/>
      <c r="D168" s="20"/>
      <c r="E168" s="20"/>
      <c r="F168" s="20"/>
      <c r="G168" s="20"/>
      <c r="H168" s="20"/>
      <c r="I168" s="20"/>
      <c r="J168" s="20"/>
      <c r="K168" s="306"/>
      <c r="L168" s="306"/>
      <c r="M168" s="306"/>
      <c r="N168" s="20"/>
      <c r="O168" s="306"/>
      <c r="P168" s="306"/>
      <c r="Q168" s="306"/>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row>
    <row r="169" spans="1:55" x14ac:dyDescent="0.2">
      <c r="A169" s="20"/>
      <c r="B169" s="20"/>
      <c r="C169" s="20"/>
      <c r="D169" s="20"/>
      <c r="E169" s="20"/>
      <c r="F169" s="20"/>
      <c r="G169" s="20"/>
      <c r="H169" s="20"/>
      <c r="I169" s="20"/>
      <c r="J169" s="20"/>
      <c r="K169" s="306"/>
      <c r="L169" s="306"/>
      <c r="M169" s="306"/>
      <c r="N169" s="20"/>
      <c r="O169" s="306"/>
      <c r="P169" s="306"/>
      <c r="Q169" s="306"/>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row>
    <row r="170" spans="1:55" x14ac:dyDescent="0.2">
      <c r="A170" s="20"/>
      <c r="B170" s="20"/>
      <c r="C170" s="20"/>
      <c r="D170" s="20"/>
      <c r="E170" s="20"/>
      <c r="F170" s="20"/>
      <c r="G170" s="20"/>
      <c r="H170" s="20"/>
      <c r="I170" s="20"/>
      <c r="J170" s="20"/>
      <c r="K170" s="306"/>
      <c r="L170" s="306"/>
      <c r="M170" s="306"/>
      <c r="N170" s="20"/>
      <c r="O170" s="306"/>
      <c r="P170" s="306"/>
      <c r="Q170" s="306"/>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row>
    <row r="171" spans="1:55" x14ac:dyDescent="0.2">
      <c r="A171" s="20"/>
      <c r="B171" s="20"/>
      <c r="C171" s="20"/>
      <c r="D171" s="20"/>
      <c r="E171" s="20"/>
      <c r="F171" s="20"/>
      <c r="G171" s="20"/>
      <c r="H171" s="20"/>
      <c r="I171" s="20"/>
      <c r="J171" s="20"/>
      <c r="K171" s="306"/>
      <c r="L171" s="306"/>
      <c r="M171" s="306"/>
      <c r="N171" s="20"/>
      <c r="O171" s="306"/>
      <c r="P171" s="306"/>
      <c r="Q171" s="306"/>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row>
    <row r="172" spans="1:55" x14ac:dyDescent="0.2">
      <c r="A172" s="20"/>
      <c r="B172" s="20"/>
      <c r="C172" s="20"/>
      <c r="D172" s="20"/>
      <c r="E172" s="20"/>
      <c r="F172" s="20"/>
      <c r="G172" s="20"/>
      <c r="H172" s="20"/>
      <c r="I172" s="20"/>
      <c r="J172" s="20"/>
      <c r="K172" s="306"/>
      <c r="L172" s="306"/>
      <c r="M172" s="306"/>
      <c r="N172" s="20"/>
      <c r="O172" s="306"/>
      <c r="P172" s="306"/>
      <c r="Q172" s="306"/>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row>
    <row r="173" spans="1:55" x14ac:dyDescent="0.2">
      <c r="A173" s="20"/>
      <c r="B173" s="20"/>
      <c r="C173" s="20"/>
      <c r="D173" s="20"/>
      <c r="E173" s="20"/>
      <c r="F173" s="20"/>
      <c r="G173" s="20"/>
      <c r="H173" s="20"/>
      <c r="I173" s="20"/>
      <c r="J173" s="20"/>
      <c r="K173" s="306"/>
      <c r="L173" s="306"/>
      <c r="M173" s="306"/>
      <c r="N173" s="20"/>
      <c r="O173" s="306"/>
      <c r="P173" s="306"/>
      <c r="Q173" s="306"/>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row>
    <row r="174" spans="1:55" x14ac:dyDescent="0.2">
      <c r="A174" s="20"/>
      <c r="B174" s="20"/>
      <c r="C174" s="20"/>
      <c r="D174" s="20"/>
      <c r="E174" s="20"/>
      <c r="F174" s="20"/>
      <c r="G174" s="20"/>
      <c r="H174" s="20"/>
      <c r="I174" s="20"/>
      <c r="J174" s="20"/>
      <c r="K174" s="306"/>
      <c r="L174" s="306"/>
      <c r="M174" s="306"/>
      <c r="N174" s="20"/>
      <c r="O174" s="306"/>
      <c r="P174" s="306"/>
      <c r="Q174" s="306"/>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row>
    <row r="175" spans="1:55" x14ac:dyDescent="0.2">
      <c r="A175" s="20"/>
      <c r="B175" s="20"/>
      <c r="C175" s="20"/>
      <c r="D175" s="20"/>
      <c r="E175" s="20"/>
      <c r="F175" s="20"/>
      <c r="G175" s="20"/>
      <c r="H175" s="20"/>
      <c r="I175" s="20"/>
      <c r="J175" s="20"/>
      <c r="K175" s="306"/>
      <c r="L175" s="306"/>
      <c r="M175" s="306"/>
      <c r="N175" s="20"/>
      <c r="O175" s="306"/>
      <c r="P175" s="306"/>
      <c r="Q175" s="306"/>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row>
    <row r="176" spans="1:55" x14ac:dyDescent="0.2">
      <c r="A176" s="20"/>
      <c r="B176" s="20"/>
      <c r="C176" s="20"/>
      <c r="D176" s="20"/>
      <c r="E176" s="20"/>
      <c r="F176" s="20"/>
      <c r="G176" s="20"/>
      <c r="H176" s="20"/>
      <c r="I176" s="20"/>
      <c r="J176" s="20"/>
      <c r="K176" s="306"/>
      <c r="L176" s="306"/>
      <c r="M176" s="306"/>
      <c r="N176" s="20"/>
      <c r="O176" s="306"/>
      <c r="P176" s="306"/>
      <c r="Q176" s="306"/>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row>
    <row r="177" spans="1:55" x14ac:dyDescent="0.2">
      <c r="A177" s="20"/>
      <c r="B177" s="20"/>
      <c r="C177" s="20"/>
      <c r="D177" s="20"/>
      <c r="E177" s="20"/>
      <c r="F177" s="20"/>
      <c r="G177" s="20"/>
      <c r="H177" s="20"/>
      <c r="I177" s="20"/>
      <c r="J177" s="20"/>
      <c r="K177" s="306"/>
      <c r="L177" s="306"/>
      <c r="M177" s="306"/>
      <c r="N177" s="20"/>
      <c r="O177" s="306"/>
      <c r="P177" s="306"/>
      <c r="Q177" s="306"/>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row>
    <row r="178" spans="1:55" x14ac:dyDescent="0.2">
      <c r="A178" s="20"/>
      <c r="B178" s="20"/>
      <c r="C178" s="20"/>
      <c r="D178" s="20"/>
      <c r="E178" s="20"/>
      <c r="F178" s="20"/>
      <c r="G178" s="20"/>
      <c r="H178" s="20"/>
      <c r="I178" s="20"/>
      <c r="J178" s="20"/>
      <c r="K178" s="306"/>
      <c r="L178" s="306"/>
      <c r="M178" s="306"/>
      <c r="N178" s="20"/>
      <c r="O178" s="306"/>
      <c r="P178" s="306"/>
      <c r="Q178" s="306"/>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row>
    <row r="179" spans="1:55" x14ac:dyDescent="0.2">
      <c r="A179" s="20"/>
      <c r="B179" s="20"/>
      <c r="C179" s="20"/>
      <c r="D179" s="20"/>
      <c r="E179" s="20"/>
      <c r="F179" s="20"/>
      <c r="G179" s="20"/>
      <c r="H179" s="20"/>
      <c r="I179" s="20"/>
      <c r="J179" s="20"/>
      <c r="K179" s="306"/>
      <c r="L179" s="306"/>
      <c r="M179" s="306"/>
      <c r="N179" s="20"/>
      <c r="O179" s="306"/>
      <c r="P179" s="306"/>
      <c r="Q179" s="306"/>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row>
    <row r="180" spans="1:55" x14ac:dyDescent="0.2">
      <c r="A180" s="20"/>
      <c r="B180" s="20"/>
      <c r="C180" s="20"/>
      <c r="D180" s="20"/>
      <c r="E180" s="20"/>
      <c r="F180" s="20"/>
      <c r="G180" s="20"/>
      <c r="H180" s="20"/>
      <c r="I180" s="20"/>
      <c r="J180" s="20"/>
      <c r="K180" s="306"/>
      <c r="L180" s="306"/>
      <c r="M180" s="306"/>
      <c r="N180" s="20"/>
      <c r="O180" s="306"/>
      <c r="P180" s="306"/>
      <c r="Q180" s="306"/>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row>
    <row r="181" spans="1:55" x14ac:dyDescent="0.2">
      <c r="A181" s="20"/>
      <c r="B181" s="20"/>
      <c r="C181" s="20"/>
      <c r="D181" s="20"/>
      <c r="E181" s="20"/>
      <c r="F181" s="20"/>
      <c r="G181" s="20"/>
      <c r="H181" s="20"/>
      <c r="I181" s="20"/>
      <c r="J181" s="20"/>
      <c r="K181" s="306"/>
      <c r="L181" s="306"/>
      <c r="M181" s="306"/>
      <c r="N181" s="20"/>
      <c r="O181" s="306"/>
      <c r="P181" s="306"/>
      <c r="Q181" s="306"/>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row>
    <row r="182" spans="1:55" x14ac:dyDescent="0.2">
      <c r="A182" s="20"/>
      <c r="B182" s="20"/>
      <c r="C182" s="20"/>
      <c r="D182" s="20"/>
      <c r="E182" s="20"/>
      <c r="F182" s="20"/>
      <c r="G182" s="20"/>
      <c r="H182" s="20"/>
      <c r="I182" s="20"/>
      <c r="J182" s="20"/>
      <c r="K182" s="306"/>
      <c r="L182" s="306"/>
      <c r="M182" s="306"/>
      <c r="N182" s="20"/>
      <c r="O182" s="306"/>
      <c r="P182" s="306"/>
      <c r="Q182" s="306"/>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row>
    <row r="183" spans="1:55" x14ac:dyDescent="0.2">
      <c r="A183" s="20"/>
      <c r="B183" s="20"/>
      <c r="C183" s="20"/>
      <c r="D183" s="20"/>
      <c r="E183" s="20"/>
      <c r="F183" s="20"/>
      <c r="G183" s="20"/>
      <c r="H183" s="20"/>
      <c r="I183" s="20"/>
      <c r="J183" s="20"/>
      <c r="K183" s="306"/>
      <c r="L183" s="306"/>
      <c r="M183" s="306"/>
      <c r="N183" s="20"/>
      <c r="O183" s="306"/>
      <c r="P183" s="306"/>
      <c r="Q183" s="306"/>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row>
    <row r="184" spans="1:55" x14ac:dyDescent="0.2">
      <c r="A184" s="20"/>
      <c r="B184" s="20"/>
      <c r="C184" s="20"/>
      <c r="D184" s="20"/>
      <c r="E184" s="20"/>
      <c r="F184" s="20"/>
      <c r="G184" s="20"/>
      <c r="H184" s="20"/>
      <c r="I184" s="20"/>
      <c r="J184" s="20"/>
      <c r="K184" s="306"/>
      <c r="L184" s="306"/>
      <c r="M184" s="306"/>
      <c r="N184" s="20"/>
      <c r="O184" s="306"/>
      <c r="P184" s="306"/>
      <c r="Q184" s="306"/>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row>
    <row r="185" spans="1:55" x14ac:dyDescent="0.2">
      <c r="A185" s="20"/>
      <c r="B185" s="20"/>
      <c r="C185" s="20"/>
      <c r="D185" s="20"/>
      <c r="E185" s="20"/>
      <c r="F185" s="20"/>
      <c r="G185" s="20"/>
      <c r="H185" s="20"/>
      <c r="I185" s="20"/>
      <c r="J185" s="20"/>
      <c r="K185" s="306"/>
      <c r="L185" s="306"/>
      <c r="M185" s="306"/>
      <c r="N185" s="20"/>
      <c r="O185" s="306"/>
      <c r="P185" s="306"/>
      <c r="Q185" s="306"/>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row>
    <row r="186" spans="1:55" x14ac:dyDescent="0.2">
      <c r="A186" s="20"/>
      <c r="B186" s="20"/>
      <c r="C186" s="20"/>
      <c r="D186" s="20"/>
      <c r="E186" s="20"/>
      <c r="F186" s="20"/>
      <c r="G186" s="20"/>
      <c r="H186" s="20"/>
      <c r="I186" s="20"/>
      <c r="J186" s="20"/>
      <c r="K186" s="306"/>
      <c r="L186" s="306"/>
      <c r="M186" s="306"/>
      <c r="N186" s="20"/>
      <c r="O186" s="306"/>
      <c r="P186" s="306"/>
      <c r="Q186" s="306"/>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row>
    <row r="187" spans="1:55" x14ac:dyDescent="0.2">
      <c r="A187" s="20"/>
      <c r="B187" s="20"/>
      <c r="C187" s="20"/>
      <c r="D187" s="20"/>
      <c r="E187" s="20"/>
      <c r="F187" s="20"/>
      <c r="G187" s="20"/>
      <c r="H187" s="20"/>
      <c r="I187" s="20"/>
      <c r="J187" s="20"/>
      <c r="K187" s="306"/>
      <c r="L187" s="306"/>
      <c r="M187" s="306"/>
      <c r="N187" s="20"/>
      <c r="O187" s="306"/>
      <c r="P187" s="306"/>
      <c r="Q187" s="306"/>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row>
    <row r="188" spans="1:55" x14ac:dyDescent="0.2">
      <c r="A188" s="20"/>
      <c r="B188" s="20"/>
      <c r="C188" s="20"/>
      <c r="D188" s="20"/>
      <c r="E188" s="20"/>
      <c r="F188" s="20"/>
      <c r="G188" s="20"/>
      <c r="H188" s="20"/>
      <c r="I188" s="20"/>
      <c r="J188" s="20"/>
      <c r="K188" s="306"/>
      <c r="L188" s="306"/>
      <c r="M188" s="306"/>
      <c r="N188" s="20"/>
      <c r="O188" s="306"/>
      <c r="P188" s="306"/>
      <c r="Q188" s="306"/>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row>
    <row r="189" spans="1:55" x14ac:dyDescent="0.2">
      <c r="A189" s="20"/>
      <c r="B189" s="20"/>
      <c r="C189" s="20"/>
      <c r="D189" s="20"/>
      <c r="E189" s="20"/>
      <c r="F189" s="20"/>
      <c r="G189" s="20"/>
      <c r="H189" s="20"/>
      <c r="I189" s="20"/>
      <c r="J189" s="20"/>
      <c r="K189" s="306"/>
      <c r="L189" s="306"/>
      <c r="M189" s="306"/>
      <c r="N189" s="20"/>
      <c r="O189" s="306"/>
      <c r="P189" s="306"/>
      <c r="Q189" s="306"/>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row>
    <row r="190" spans="1:55" x14ac:dyDescent="0.2">
      <c r="A190" s="20"/>
      <c r="B190" s="20"/>
      <c r="C190" s="20"/>
      <c r="D190" s="20"/>
      <c r="E190" s="20"/>
      <c r="F190" s="20"/>
      <c r="G190" s="20"/>
      <c r="H190" s="20"/>
      <c r="I190" s="20"/>
      <c r="J190" s="20"/>
      <c r="K190" s="306"/>
      <c r="L190" s="306"/>
      <c r="M190" s="306"/>
      <c r="N190" s="20"/>
      <c r="O190" s="306"/>
      <c r="P190" s="306"/>
      <c r="Q190" s="306"/>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row>
    <row r="191" spans="1:55" x14ac:dyDescent="0.2">
      <c r="A191" s="20"/>
      <c r="B191" s="20"/>
      <c r="C191" s="20"/>
      <c r="D191" s="20"/>
      <c r="E191" s="20"/>
      <c r="F191" s="20"/>
      <c r="G191" s="20"/>
      <c r="H191" s="20"/>
      <c r="I191" s="20"/>
      <c r="J191" s="20"/>
      <c r="K191" s="306"/>
      <c r="L191" s="306"/>
      <c r="M191" s="306"/>
      <c r="N191" s="20"/>
      <c r="O191" s="306"/>
      <c r="P191" s="306"/>
      <c r="Q191" s="306"/>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row>
    <row r="192" spans="1:55" x14ac:dyDescent="0.2">
      <c r="A192" s="20"/>
      <c r="B192" s="20"/>
      <c r="C192" s="20"/>
      <c r="D192" s="20"/>
      <c r="E192" s="20"/>
      <c r="F192" s="20"/>
      <c r="G192" s="20"/>
      <c r="H192" s="20"/>
      <c r="I192" s="20"/>
      <c r="J192" s="20"/>
      <c r="K192" s="306"/>
      <c r="L192" s="306"/>
      <c r="M192" s="306"/>
      <c r="N192" s="20"/>
      <c r="O192" s="306"/>
      <c r="P192" s="306"/>
      <c r="Q192" s="306"/>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row>
    <row r="193" spans="1:55" x14ac:dyDescent="0.2">
      <c r="A193" s="20"/>
      <c r="B193" s="20"/>
      <c r="C193" s="20"/>
      <c r="D193" s="20"/>
      <c r="E193" s="20"/>
      <c r="F193" s="20"/>
      <c r="G193" s="20"/>
      <c r="H193" s="20"/>
      <c r="I193" s="20"/>
      <c r="J193" s="20"/>
      <c r="K193" s="306"/>
      <c r="L193" s="306"/>
      <c r="M193" s="306"/>
      <c r="N193" s="20"/>
      <c r="O193" s="306"/>
      <c r="P193" s="306"/>
      <c r="Q193" s="306"/>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row>
    <row r="194" spans="1:55" x14ac:dyDescent="0.2">
      <c r="A194" s="20"/>
      <c r="B194" s="20"/>
      <c r="C194" s="20"/>
      <c r="D194" s="20"/>
      <c r="E194" s="20"/>
      <c r="F194" s="20"/>
      <c r="G194" s="20"/>
      <c r="H194" s="20"/>
      <c r="I194" s="20"/>
      <c r="J194" s="20"/>
      <c r="K194" s="306"/>
      <c r="L194" s="306"/>
      <c r="M194" s="306"/>
      <c r="N194" s="20"/>
      <c r="O194" s="306"/>
      <c r="P194" s="306"/>
      <c r="Q194" s="306"/>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row>
    <row r="195" spans="1:55" x14ac:dyDescent="0.2">
      <c r="A195" s="20"/>
      <c r="B195" s="20"/>
      <c r="C195" s="20"/>
      <c r="D195" s="20"/>
      <c r="E195" s="20"/>
      <c r="F195" s="20"/>
      <c r="G195" s="20"/>
      <c r="H195" s="20"/>
      <c r="I195" s="20"/>
      <c r="J195" s="20"/>
      <c r="K195" s="306"/>
      <c r="L195" s="306"/>
      <c r="M195" s="306"/>
      <c r="N195" s="20"/>
      <c r="O195" s="306"/>
      <c r="P195" s="306"/>
      <c r="Q195" s="306"/>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row>
    <row r="196" spans="1:55" x14ac:dyDescent="0.2">
      <c r="A196" s="20"/>
      <c r="B196" s="20"/>
      <c r="C196" s="20"/>
      <c r="D196" s="20"/>
      <c r="E196" s="20"/>
      <c r="F196" s="20"/>
      <c r="G196" s="20"/>
      <c r="H196" s="20"/>
      <c r="I196" s="20"/>
      <c r="J196" s="20"/>
      <c r="K196" s="306"/>
      <c r="L196" s="306"/>
      <c r="M196" s="306"/>
      <c r="N196" s="20"/>
      <c r="O196" s="306"/>
      <c r="P196" s="306"/>
      <c r="Q196" s="306"/>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row>
    <row r="197" spans="1:55" x14ac:dyDescent="0.2">
      <c r="A197" s="20"/>
      <c r="B197" s="20"/>
      <c r="C197" s="20"/>
      <c r="D197" s="20"/>
      <c r="E197" s="20"/>
      <c r="F197" s="20"/>
      <c r="G197" s="20"/>
      <c r="H197" s="20"/>
      <c r="I197" s="20"/>
      <c r="J197" s="20"/>
      <c r="K197" s="306"/>
      <c r="L197" s="306"/>
      <c r="M197" s="306"/>
      <c r="N197" s="20"/>
      <c r="O197" s="306"/>
      <c r="P197" s="306"/>
      <c r="Q197" s="306"/>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row>
    <row r="198" spans="1:55" x14ac:dyDescent="0.2">
      <c r="A198" s="20"/>
      <c r="B198" s="20"/>
      <c r="C198" s="20"/>
      <c r="D198" s="20"/>
      <c r="E198" s="20"/>
      <c r="F198" s="20"/>
      <c r="G198" s="20"/>
      <c r="H198" s="20"/>
      <c r="I198" s="20"/>
      <c r="J198" s="20"/>
      <c r="K198" s="306"/>
      <c r="L198" s="306"/>
      <c r="M198" s="306"/>
      <c r="N198" s="20"/>
      <c r="O198" s="306"/>
      <c r="P198" s="306"/>
      <c r="Q198" s="306"/>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row>
    <row r="199" spans="1:55" x14ac:dyDescent="0.2">
      <c r="A199" s="20"/>
      <c r="B199" s="20"/>
      <c r="C199" s="20"/>
      <c r="D199" s="20"/>
      <c r="E199" s="20"/>
      <c r="F199" s="20"/>
      <c r="G199" s="20"/>
      <c r="H199" s="20"/>
      <c r="I199" s="20"/>
      <c r="J199" s="20"/>
      <c r="K199" s="306"/>
      <c r="L199" s="306"/>
      <c r="M199" s="306"/>
      <c r="N199" s="20"/>
      <c r="O199" s="306"/>
      <c r="P199" s="306"/>
      <c r="Q199" s="306"/>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row>
    <row r="200" spans="1:55" x14ac:dyDescent="0.2">
      <c r="A200" s="20"/>
      <c r="B200" s="20"/>
      <c r="C200" s="20"/>
      <c r="D200" s="20"/>
      <c r="E200" s="20"/>
      <c r="F200" s="20"/>
      <c r="G200" s="20"/>
      <c r="H200" s="20"/>
      <c r="I200" s="20"/>
      <c r="J200" s="20"/>
      <c r="K200" s="306"/>
      <c r="L200" s="306"/>
      <c r="M200" s="306"/>
      <c r="N200" s="20"/>
      <c r="O200" s="306"/>
      <c r="P200" s="306"/>
      <c r="Q200" s="306"/>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row>
    <row r="201" spans="1:55" x14ac:dyDescent="0.2">
      <c r="A201" s="20"/>
      <c r="B201" s="20"/>
      <c r="C201" s="20"/>
      <c r="D201" s="20"/>
      <c r="E201" s="20"/>
      <c r="F201" s="20"/>
      <c r="G201" s="20"/>
      <c r="H201" s="20"/>
      <c r="I201" s="20"/>
      <c r="J201" s="20"/>
      <c r="K201" s="306"/>
      <c r="L201" s="306"/>
      <c r="M201" s="306"/>
      <c r="N201" s="20"/>
      <c r="O201" s="306"/>
      <c r="P201" s="306"/>
      <c r="Q201" s="306"/>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row>
    <row r="202" spans="1:55" x14ac:dyDescent="0.2">
      <c r="A202" s="20"/>
      <c r="B202" s="20"/>
      <c r="C202" s="20"/>
      <c r="D202" s="20"/>
      <c r="E202" s="20"/>
      <c r="F202" s="20"/>
      <c r="G202" s="20"/>
      <c r="H202" s="20"/>
      <c r="I202" s="20"/>
      <c r="J202" s="20"/>
      <c r="K202" s="306"/>
      <c r="L202" s="306"/>
      <c r="M202" s="306"/>
      <c r="N202" s="20"/>
      <c r="O202" s="306"/>
      <c r="P202" s="306"/>
      <c r="Q202" s="306"/>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row>
    <row r="203" spans="1:55" x14ac:dyDescent="0.2">
      <c r="A203" s="20"/>
      <c r="B203" s="20"/>
      <c r="C203" s="20"/>
      <c r="D203" s="20"/>
      <c r="E203" s="20"/>
      <c r="F203" s="20"/>
      <c r="G203" s="20"/>
      <c r="H203" s="20"/>
      <c r="I203" s="20"/>
      <c r="J203" s="20"/>
      <c r="K203" s="306"/>
      <c r="L203" s="306"/>
      <c r="M203" s="306"/>
      <c r="N203" s="20"/>
      <c r="O203" s="306"/>
      <c r="P203" s="306"/>
      <c r="Q203" s="306"/>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row>
    <row r="204" spans="1:55" x14ac:dyDescent="0.2">
      <c r="A204" s="20"/>
      <c r="B204" s="20"/>
      <c r="C204" s="20"/>
      <c r="D204" s="20"/>
      <c r="E204" s="20"/>
      <c r="F204" s="20"/>
      <c r="G204" s="20"/>
      <c r="H204" s="20"/>
      <c r="I204" s="20"/>
      <c r="J204" s="20"/>
      <c r="K204" s="306"/>
      <c r="L204" s="306"/>
      <c r="M204" s="306"/>
      <c r="N204" s="20"/>
      <c r="O204" s="306"/>
      <c r="P204" s="306"/>
      <c r="Q204" s="306"/>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row>
    <row r="205" spans="1:55" x14ac:dyDescent="0.2">
      <c r="A205" s="20"/>
      <c r="B205" s="20"/>
      <c r="C205" s="20"/>
      <c r="D205" s="20"/>
      <c r="E205" s="20"/>
      <c r="F205" s="20"/>
      <c r="G205" s="20"/>
      <c r="H205" s="20"/>
      <c r="I205" s="20"/>
      <c r="J205" s="20"/>
      <c r="K205" s="306"/>
      <c r="L205" s="306"/>
      <c r="M205" s="306"/>
      <c r="N205" s="20"/>
      <c r="O205" s="306"/>
      <c r="P205" s="306"/>
      <c r="Q205" s="306"/>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row>
    <row r="206" spans="1:55" x14ac:dyDescent="0.2">
      <c r="A206" s="20"/>
      <c r="B206" s="20"/>
      <c r="C206" s="20"/>
      <c r="D206" s="20"/>
      <c r="E206" s="20"/>
      <c r="F206" s="20"/>
      <c r="G206" s="20"/>
      <c r="H206" s="20"/>
      <c r="I206" s="20"/>
      <c r="J206" s="20"/>
      <c r="K206" s="306"/>
      <c r="L206" s="306"/>
      <c r="M206" s="306"/>
      <c r="N206" s="20"/>
      <c r="O206" s="306"/>
      <c r="P206" s="306"/>
      <c r="Q206" s="306"/>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row>
    <row r="207" spans="1:55" x14ac:dyDescent="0.2">
      <c r="A207" s="20"/>
      <c r="B207" s="20"/>
      <c r="C207" s="20"/>
      <c r="D207" s="20"/>
      <c r="E207" s="20"/>
      <c r="F207" s="20"/>
      <c r="G207" s="20"/>
      <c r="H207" s="20"/>
      <c r="I207" s="20"/>
      <c r="J207" s="20"/>
      <c r="K207" s="306"/>
      <c r="L207" s="306"/>
      <c r="M207" s="306"/>
      <c r="N207" s="20"/>
      <c r="O207" s="306"/>
      <c r="P207" s="306"/>
      <c r="Q207" s="306"/>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row>
    <row r="208" spans="1:55" x14ac:dyDescent="0.2">
      <c r="A208" s="20"/>
      <c r="B208" s="20"/>
      <c r="C208" s="20"/>
      <c r="D208" s="20"/>
      <c r="E208" s="20"/>
      <c r="F208" s="20"/>
      <c r="G208" s="20"/>
      <c r="H208" s="20"/>
      <c r="I208" s="20"/>
      <c r="J208" s="20"/>
      <c r="K208" s="306"/>
      <c r="L208" s="306"/>
      <c r="M208" s="306"/>
      <c r="N208" s="20"/>
      <c r="O208" s="306"/>
      <c r="P208" s="306"/>
      <c r="Q208" s="306"/>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row>
    <row r="209" spans="1:55" x14ac:dyDescent="0.2">
      <c r="A209" s="20"/>
      <c r="B209" s="20"/>
      <c r="C209" s="20"/>
      <c r="D209" s="20"/>
      <c r="E209" s="20"/>
      <c r="F209" s="20"/>
      <c r="G209" s="20"/>
      <c r="H209" s="20"/>
      <c r="I209" s="20"/>
      <c r="J209" s="20"/>
      <c r="K209" s="306"/>
      <c r="L209" s="306"/>
      <c r="M209" s="306"/>
      <c r="N209" s="20"/>
      <c r="O209" s="306"/>
      <c r="P209" s="306"/>
      <c r="Q209" s="306"/>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row>
    <row r="210" spans="1:55" x14ac:dyDescent="0.2">
      <c r="A210" s="20"/>
      <c r="B210" s="20"/>
      <c r="C210" s="20"/>
      <c r="D210" s="20"/>
      <c r="E210" s="20"/>
      <c r="F210" s="20"/>
      <c r="G210" s="20"/>
      <c r="H210" s="20"/>
      <c r="I210" s="20"/>
      <c r="J210" s="20"/>
      <c r="K210" s="306"/>
      <c r="L210" s="306"/>
      <c r="M210" s="306"/>
      <c r="N210" s="20"/>
      <c r="O210" s="306"/>
      <c r="P210" s="306"/>
      <c r="Q210" s="306"/>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row>
    <row r="211" spans="1:55" x14ac:dyDescent="0.2">
      <c r="A211" s="20"/>
      <c r="B211" s="20"/>
      <c r="C211" s="20"/>
      <c r="D211" s="20"/>
      <c r="E211" s="20"/>
      <c r="F211" s="20"/>
      <c r="G211" s="20"/>
      <c r="H211" s="20"/>
      <c r="I211" s="20"/>
      <c r="J211" s="20"/>
      <c r="K211" s="306"/>
      <c r="L211" s="306"/>
      <c r="M211" s="306"/>
      <c r="N211" s="20"/>
      <c r="O211" s="306"/>
      <c r="P211" s="306"/>
      <c r="Q211" s="306"/>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row>
    <row r="212" spans="1:55" x14ac:dyDescent="0.2">
      <c r="A212" s="20"/>
      <c r="B212" s="20"/>
      <c r="C212" s="20"/>
      <c r="D212" s="20"/>
      <c r="E212" s="20"/>
      <c r="F212" s="20"/>
      <c r="G212" s="20"/>
      <c r="H212" s="20"/>
      <c r="I212" s="20"/>
      <c r="J212" s="20"/>
      <c r="K212" s="306"/>
      <c r="L212" s="306"/>
      <c r="M212" s="306"/>
      <c r="N212" s="20"/>
      <c r="O212" s="306"/>
      <c r="P212" s="306"/>
      <c r="Q212" s="306"/>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row>
    <row r="213" spans="1:55" x14ac:dyDescent="0.2">
      <c r="A213" s="20"/>
      <c r="B213" s="20"/>
      <c r="C213" s="20"/>
      <c r="D213" s="20"/>
      <c r="E213" s="20"/>
      <c r="F213" s="20"/>
      <c r="G213" s="20"/>
      <c r="H213" s="20"/>
      <c r="I213" s="20"/>
      <c r="J213" s="20"/>
      <c r="K213" s="306"/>
      <c r="L213" s="306"/>
      <c r="M213" s="306"/>
      <c r="N213" s="20"/>
      <c r="O213" s="306"/>
      <c r="P213" s="306"/>
      <c r="Q213" s="306"/>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row>
    <row r="214" spans="1:55" x14ac:dyDescent="0.2">
      <c r="A214" s="20"/>
      <c r="B214" s="20"/>
      <c r="C214" s="20"/>
      <c r="D214" s="20"/>
      <c r="E214" s="20"/>
      <c r="F214" s="20"/>
      <c r="G214" s="20"/>
      <c r="H214" s="20"/>
      <c r="I214" s="20"/>
      <c r="J214" s="20"/>
      <c r="K214" s="306"/>
      <c r="L214" s="306"/>
      <c r="M214" s="306"/>
      <c r="N214" s="20"/>
      <c r="O214" s="306"/>
      <c r="P214" s="306"/>
      <c r="Q214" s="306"/>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row>
    <row r="215" spans="1:55" x14ac:dyDescent="0.2">
      <c r="A215" s="20"/>
      <c r="B215" s="20"/>
      <c r="C215" s="20"/>
      <c r="D215" s="20"/>
      <c r="E215" s="20"/>
      <c r="F215" s="20"/>
      <c r="G215" s="20"/>
      <c r="H215" s="20"/>
      <c r="I215" s="20"/>
      <c r="J215" s="20"/>
      <c r="K215" s="306"/>
      <c r="L215" s="306"/>
      <c r="M215" s="306"/>
      <c r="N215" s="20"/>
      <c r="O215" s="306"/>
      <c r="P215" s="306"/>
      <c r="Q215" s="306"/>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row>
    <row r="216" spans="1:55" x14ac:dyDescent="0.2">
      <c r="A216" s="20"/>
      <c r="B216" s="20"/>
      <c r="C216" s="20"/>
      <c r="D216" s="20"/>
      <c r="E216" s="20"/>
      <c r="F216" s="20"/>
      <c r="G216" s="20"/>
      <c r="H216" s="20"/>
      <c r="I216" s="20"/>
      <c r="J216" s="20"/>
      <c r="K216" s="306"/>
      <c r="L216" s="306"/>
      <c r="M216" s="306"/>
      <c r="N216" s="20"/>
      <c r="O216" s="306"/>
      <c r="P216" s="306"/>
      <c r="Q216" s="306"/>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row>
    <row r="217" spans="1:55" x14ac:dyDescent="0.2">
      <c r="A217" s="20"/>
      <c r="B217" s="20"/>
      <c r="C217" s="20"/>
      <c r="D217" s="20"/>
      <c r="E217" s="20"/>
      <c r="F217" s="20"/>
      <c r="G217" s="20"/>
      <c r="H217" s="20"/>
      <c r="I217" s="20"/>
      <c r="J217" s="20"/>
      <c r="K217" s="306"/>
      <c r="L217" s="306"/>
      <c r="M217" s="306"/>
      <c r="N217" s="20"/>
      <c r="O217" s="306"/>
      <c r="P217" s="306"/>
      <c r="Q217" s="306"/>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row>
    <row r="218" spans="1:55" x14ac:dyDescent="0.2">
      <c r="A218" s="20"/>
      <c r="B218" s="20"/>
      <c r="C218" s="20"/>
      <c r="D218" s="20"/>
      <c r="E218" s="20"/>
      <c r="F218" s="20"/>
      <c r="G218" s="20"/>
      <c r="H218" s="20"/>
      <c r="I218" s="20"/>
      <c r="J218" s="20"/>
      <c r="K218" s="306"/>
      <c r="L218" s="306"/>
      <c r="M218" s="306"/>
      <c r="N218" s="20"/>
      <c r="O218" s="306"/>
      <c r="P218" s="306"/>
      <c r="Q218" s="306"/>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row>
    <row r="219" spans="1:55" x14ac:dyDescent="0.2">
      <c r="A219" s="20"/>
      <c r="B219" s="20"/>
      <c r="C219" s="20"/>
      <c r="D219" s="20"/>
      <c r="E219" s="20"/>
      <c r="F219" s="20"/>
      <c r="G219" s="20"/>
      <c r="H219" s="20"/>
      <c r="I219" s="20"/>
      <c r="J219" s="20"/>
      <c r="K219" s="306"/>
      <c r="L219" s="306"/>
      <c r="M219" s="306"/>
      <c r="N219" s="20"/>
      <c r="O219" s="306"/>
      <c r="P219" s="306"/>
      <c r="Q219" s="306"/>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row>
    <row r="220" spans="1:55" x14ac:dyDescent="0.2">
      <c r="A220" s="20"/>
      <c r="B220" s="20"/>
      <c r="C220" s="20"/>
      <c r="D220" s="20"/>
      <c r="E220" s="20"/>
      <c r="F220" s="20"/>
      <c r="G220" s="20"/>
      <c r="H220" s="20"/>
      <c r="I220" s="20"/>
      <c r="J220" s="20"/>
      <c r="K220" s="306"/>
      <c r="L220" s="306"/>
      <c r="M220" s="306"/>
      <c r="N220" s="20"/>
      <c r="O220" s="306"/>
      <c r="P220" s="306"/>
      <c r="Q220" s="306"/>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row>
    <row r="221" spans="1:55" x14ac:dyDescent="0.2">
      <c r="A221" s="20"/>
      <c r="B221" s="20"/>
      <c r="C221" s="20"/>
      <c r="D221" s="20"/>
      <c r="E221" s="20"/>
      <c r="F221" s="20"/>
      <c r="G221" s="20"/>
      <c r="H221" s="20"/>
      <c r="I221" s="20"/>
      <c r="J221" s="20"/>
      <c r="K221" s="306"/>
      <c r="L221" s="306"/>
      <c r="M221" s="306"/>
      <c r="N221" s="20"/>
      <c r="O221" s="306"/>
      <c r="P221" s="306"/>
      <c r="Q221" s="306"/>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row>
    <row r="222" spans="1:55" x14ac:dyDescent="0.2">
      <c r="A222" s="20"/>
      <c r="B222" s="20"/>
      <c r="C222" s="20"/>
      <c r="D222" s="20"/>
      <c r="E222" s="20"/>
      <c r="F222" s="20"/>
      <c r="G222" s="20"/>
      <c r="H222" s="20"/>
      <c r="I222" s="20"/>
      <c r="J222" s="20"/>
      <c r="K222" s="306"/>
      <c r="L222" s="306"/>
      <c r="M222" s="306"/>
      <c r="N222" s="20"/>
      <c r="O222" s="306"/>
      <c r="P222" s="306"/>
      <c r="Q222" s="306"/>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row>
    <row r="223" spans="1:55" x14ac:dyDescent="0.2">
      <c r="A223" s="20"/>
      <c r="B223" s="20"/>
      <c r="C223" s="20"/>
      <c r="D223" s="20"/>
      <c r="E223" s="20"/>
      <c r="F223" s="20"/>
      <c r="G223" s="20"/>
      <c r="H223" s="20"/>
      <c r="I223" s="20"/>
      <c r="J223" s="20"/>
      <c r="K223" s="306"/>
      <c r="L223" s="306"/>
      <c r="M223" s="306"/>
      <c r="N223" s="20"/>
      <c r="O223" s="306"/>
      <c r="P223" s="306"/>
      <c r="Q223" s="306"/>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row>
    <row r="224" spans="1:55" x14ac:dyDescent="0.2">
      <c r="A224" s="20"/>
      <c r="B224" s="20"/>
      <c r="C224" s="20"/>
      <c r="D224" s="20"/>
      <c r="E224" s="20"/>
      <c r="F224" s="20"/>
      <c r="G224" s="20"/>
      <c r="H224" s="20"/>
      <c r="I224" s="20"/>
      <c r="J224" s="20"/>
      <c r="K224" s="306"/>
      <c r="L224" s="306"/>
      <c r="M224" s="306"/>
      <c r="N224" s="20"/>
      <c r="O224" s="306"/>
      <c r="P224" s="306"/>
      <c r="Q224" s="306"/>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row>
    <row r="225" spans="1:55" x14ac:dyDescent="0.2">
      <c r="A225" s="20"/>
      <c r="B225" s="20"/>
      <c r="C225" s="20"/>
      <c r="D225" s="20"/>
      <c r="E225" s="20"/>
      <c r="F225" s="20"/>
      <c r="G225" s="20"/>
      <c r="H225" s="20"/>
      <c r="I225" s="20"/>
      <c r="J225" s="20"/>
      <c r="K225" s="306"/>
      <c r="L225" s="306"/>
      <c r="M225" s="306"/>
      <c r="N225" s="20"/>
      <c r="O225" s="306"/>
      <c r="P225" s="306"/>
      <c r="Q225" s="306"/>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row>
    <row r="226" spans="1:55" x14ac:dyDescent="0.2">
      <c r="A226" s="20"/>
      <c r="B226" s="20"/>
      <c r="C226" s="20"/>
      <c r="D226" s="20"/>
      <c r="E226" s="20"/>
      <c r="F226" s="20"/>
      <c r="G226" s="20"/>
      <c r="H226" s="20"/>
      <c r="I226" s="20"/>
      <c r="J226" s="20"/>
      <c r="K226" s="306"/>
      <c r="L226" s="306"/>
      <c r="M226" s="306"/>
      <c r="N226" s="20"/>
      <c r="O226" s="306"/>
      <c r="P226" s="306"/>
      <c r="Q226" s="306"/>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row>
    <row r="227" spans="1:55" x14ac:dyDescent="0.2">
      <c r="A227" s="20"/>
      <c r="B227" s="20"/>
      <c r="C227" s="20"/>
      <c r="D227" s="20"/>
      <c r="E227" s="20"/>
      <c r="F227" s="20"/>
      <c r="G227" s="20"/>
      <c r="H227" s="20"/>
      <c r="I227" s="20"/>
      <c r="J227" s="20"/>
      <c r="K227" s="306"/>
      <c r="L227" s="306"/>
      <c r="M227" s="306"/>
      <c r="N227" s="20"/>
      <c r="O227" s="306"/>
      <c r="P227" s="306"/>
      <c r="Q227" s="306"/>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row>
    <row r="228" spans="1:55" x14ac:dyDescent="0.2">
      <c r="A228" s="20"/>
      <c r="B228" s="20"/>
      <c r="C228" s="20"/>
      <c r="D228" s="20"/>
      <c r="E228" s="20"/>
      <c r="F228" s="20"/>
      <c r="G228" s="20"/>
      <c r="H228" s="20"/>
      <c r="I228" s="20"/>
      <c r="J228" s="20"/>
      <c r="K228" s="306"/>
      <c r="L228" s="306"/>
      <c r="M228" s="306"/>
      <c r="N228" s="20"/>
      <c r="O228" s="306"/>
      <c r="P228" s="306"/>
      <c r="Q228" s="306"/>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row>
    <row r="229" spans="1:55" x14ac:dyDescent="0.2">
      <c r="A229" s="20"/>
      <c r="B229" s="20"/>
      <c r="C229" s="20"/>
      <c r="D229" s="20"/>
      <c r="E229" s="20"/>
      <c r="F229" s="20"/>
      <c r="G229" s="20"/>
      <c r="H229" s="20"/>
      <c r="I229" s="20"/>
      <c r="J229" s="20"/>
      <c r="K229" s="306"/>
      <c r="L229" s="306"/>
      <c r="M229" s="306"/>
      <c r="N229" s="20"/>
      <c r="O229" s="306"/>
      <c r="P229" s="306"/>
      <c r="Q229" s="306"/>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c r="BB229" s="20"/>
      <c r="BC229" s="20"/>
    </row>
    <row r="230" spans="1:55" x14ac:dyDescent="0.2">
      <c r="A230" s="20"/>
      <c r="B230" s="20"/>
      <c r="C230" s="20"/>
      <c r="D230" s="20"/>
      <c r="E230" s="20"/>
      <c r="F230" s="20"/>
      <c r="G230" s="20"/>
      <c r="H230" s="20"/>
      <c r="I230" s="20"/>
      <c r="J230" s="20"/>
      <c r="K230" s="306"/>
      <c r="L230" s="306"/>
      <c r="M230" s="306"/>
      <c r="N230" s="20"/>
      <c r="O230" s="306"/>
      <c r="P230" s="306"/>
      <c r="Q230" s="306"/>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row>
    <row r="231" spans="1:55" x14ac:dyDescent="0.2">
      <c r="A231" s="20"/>
      <c r="B231" s="20"/>
      <c r="C231" s="20"/>
      <c r="D231" s="20"/>
      <c r="E231" s="20"/>
      <c r="F231" s="20"/>
      <c r="G231" s="20"/>
      <c r="H231" s="20"/>
      <c r="I231" s="20"/>
      <c r="J231" s="20"/>
      <c r="K231" s="306"/>
      <c r="L231" s="306"/>
      <c r="M231" s="306"/>
      <c r="N231" s="20"/>
      <c r="O231" s="306"/>
      <c r="P231" s="306"/>
      <c r="Q231" s="306"/>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row>
    <row r="232" spans="1:55" x14ac:dyDescent="0.2">
      <c r="A232" s="20"/>
      <c r="B232" s="20"/>
      <c r="C232" s="20"/>
      <c r="D232" s="20"/>
      <c r="E232" s="20"/>
      <c r="F232" s="20"/>
      <c r="G232" s="20"/>
      <c r="H232" s="20"/>
      <c r="I232" s="20"/>
      <c r="J232" s="20"/>
      <c r="K232" s="306"/>
      <c r="L232" s="306"/>
      <c r="M232" s="306"/>
      <c r="N232" s="20"/>
      <c r="O232" s="306"/>
      <c r="P232" s="306"/>
      <c r="Q232" s="306"/>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c r="BB232" s="20"/>
      <c r="BC232" s="20"/>
    </row>
    <row r="233" spans="1:55" x14ac:dyDescent="0.2">
      <c r="A233" s="20"/>
      <c r="B233" s="20"/>
      <c r="C233" s="20"/>
      <c r="D233" s="20"/>
      <c r="E233" s="20"/>
      <c r="F233" s="20"/>
      <c r="G233" s="20"/>
      <c r="H233" s="20"/>
      <c r="I233" s="20"/>
      <c r="J233" s="20"/>
      <c r="K233" s="306"/>
      <c r="L233" s="306"/>
      <c r="M233" s="306"/>
      <c r="N233" s="20"/>
      <c r="O233" s="306"/>
      <c r="P233" s="306"/>
      <c r="Q233" s="306"/>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row>
    <row r="234" spans="1:55" x14ac:dyDescent="0.2">
      <c r="A234" s="20"/>
      <c r="B234" s="20"/>
      <c r="C234" s="20"/>
      <c r="D234" s="20"/>
      <c r="E234" s="20"/>
      <c r="F234" s="20"/>
      <c r="G234" s="20"/>
      <c r="H234" s="20"/>
      <c r="I234" s="20"/>
      <c r="J234" s="20"/>
      <c r="K234" s="306"/>
      <c r="L234" s="306"/>
      <c r="M234" s="306"/>
      <c r="N234" s="20"/>
      <c r="O234" s="306"/>
      <c r="P234" s="306"/>
      <c r="Q234" s="306"/>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row>
    <row r="235" spans="1:55" x14ac:dyDescent="0.2">
      <c r="A235" s="20"/>
      <c r="B235" s="20"/>
      <c r="C235" s="20"/>
      <c r="D235" s="20"/>
      <c r="E235" s="20"/>
      <c r="F235" s="20"/>
      <c r="G235" s="20"/>
      <c r="H235" s="20"/>
      <c r="I235" s="20"/>
      <c r="J235" s="20"/>
      <c r="K235" s="306"/>
      <c r="L235" s="306"/>
      <c r="M235" s="306"/>
      <c r="N235" s="20"/>
      <c r="O235" s="306"/>
      <c r="P235" s="306"/>
      <c r="Q235" s="306"/>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row>
    <row r="236" spans="1:55" x14ac:dyDescent="0.2">
      <c r="A236" s="20"/>
      <c r="B236" s="20"/>
      <c r="C236" s="20"/>
      <c r="D236" s="20"/>
      <c r="E236" s="20"/>
      <c r="F236" s="20"/>
      <c r="G236" s="20"/>
      <c r="H236" s="20"/>
      <c r="I236" s="20"/>
      <c r="J236" s="20"/>
      <c r="K236" s="306"/>
      <c r="L236" s="306"/>
      <c r="M236" s="306"/>
      <c r="N236" s="20"/>
      <c r="O236" s="306"/>
      <c r="P236" s="306"/>
      <c r="Q236" s="306"/>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row>
    <row r="237" spans="1:55" x14ac:dyDescent="0.2">
      <c r="A237" s="20"/>
      <c r="B237" s="20"/>
      <c r="C237" s="20"/>
      <c r="D237" s="20"/>
      <c r="E237" s="20"/>
      <c r="F237" s="20"/>
      <c r="G237" s="20"/>
      <c r="H237" s="20"/>
      <c r="I237" s="20"/>
      <c r="J237" s="20"/>
      <c r="K237" s="306"/>
      <c r="L237" s="306"/>
      <c r="M237" s="306"/>
      <c r="N237" s="20"/>
      <c r="O237" s="306"/>
      <c r="P237" s="306"/>
      <c r="Q237" s="306"/>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row>
    <row r="238" spans="1:55" x14ac:dyDescent="0.2">
      <c r="A238" s="20"/>
      <c r="B238" s="20"/>
      <c r="C238" s="20"/>
      <c r="D238" s="20"/>
      <c r="E238" s="20"/>
      <c r="F238" s="20"/>
      <c r="G238" s="20"/>
      <c r="H238" s="20"/>
      <c r="I238" s="20"/>
      <c r="J238" s="20"/>
      <c r="K238" s="306"/>
      <c r="L238" s="306"/>
      <c r="M238" s="306"/>
      <c r="N238" s="20"/>
      <c r="O238" s="306"/>
      <c r="P238" s="306"/>
      <c r="Q238" s="306"/>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row>
    <row r="239" spans="1:55" x14ac:dyDescent="0.2">
      <c r="A239" s="20"/>
      <c r="B239" s="20"/>
      <c r="C239" s="20"/>
      <c r="D239" s="20"/>
      <c r="E239" s="20"/>
      <c r="F239" s="20"/>
      <c r="G239" s="20"/>
      <c r="H239" s="20"/>
      <c r="I239" s="20"/>
      <c r="J239" s="20"/>
      <c r="K239" s="306"/>
      <c r="L239" s="306"/>
      <c r="M239" s="306"/>
      <c r="N239" s="20"/>
      <c r="O239" s="306"/>
      <c r="P239" s="306"/>
      <c r="Q239" s="306"/>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row>
    <row r="240" spans="1:55" x14ac:dyDescent="0.2">
      <c r="A240" s="20"/>
      <c r="B240" s="20"/>
      <c r="C240" s="20"/>
      <c r="D240" s="20"/>
      <c r="E240" s="20"/>
      <c r="F240" s="20"/>
      <c r="G240" s="20"/>
      <c r="H240" s="20"/>
      <c r="I240" s="20"/>
      <c r="J240" s="20"/>
      <c r="K240" s="306"/>
      <c r="L240" s="306"/>
      <c r="M240" s="306"/>
      <c r="N240" s="20"/>
      <c r="O240" s="306"/>
      <c r="P240" s="306"/>
      <c r="Q240" s="306"/>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c r="BC240" s="20"/>
    </row>
    <row r="241" spans="1:55" x14ac:dyDescent="0.2">
      <c r="A241" s="20"/>
      <c r="B241" s="20"/>
      <c r="C241" s="20"/>
      <c r="D241" s="20"/>
      <c r="E241" s="20"/>
      <c r="F241" s="20"/>
      <c r="G241" s="20"/>
      <c r="H241" s="20"/>
      <c r="I241" s="20"/>
      <c r="J241" s="20"/>
      <c r="K241" s="306"/>
      <c r="L241" s="306"/>
      <c r="M241" s="306"/>
      <c r="N241" s="20"/>
      <c r="O241" s="306"/>
      <c r="P241" s="306"/>
      <c r="Q241" s="306"/>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row>
    <row r="242" spans="1:55" x14ac:dyDescent="0.2">
      <c r="A242" s="20"/>
      <c r="B242" s="20"/>
      <c r="C242" s="20"/>
      <c r="D242" s="20"/>
      <c r="E242" s="20"/>
      <c r="F242" s="20"/>
      <c r="G242" s="20"/>
      <c r="H242" s="20"/>
      <c r="I242" s="20"/>
      <c r="J242" s="20"/>
      <c r="K242" s="306"/>
      <c r="L242" s="306"/>
      <c r="M242" s="306"/>
      <c r="N242" s="20"/>
      <c r="O242" s="306"/>
      <c r="P242" s="306"/>
      <c r="Q242" s="306"/>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c r="BB242" s="20"/>
      <c r="BC242" s="20"/>
    </row>
    <row r="243" spans="1:55" x14ac:dyDescent="0.2">
      <c r="A243" s="20"/>
      <c r="B243" s="20"/>
      <c r="C243" s="20"/>
      <c r="D243" s="20"/>
      <c r="E243" s="20"/>
      <c r="F243" s="20"/>
      <c r="G243" s="20"/>
      <c r="H243" s="20"/>
      <c r="I243" s="20"/>
      <c r="J243" s="20"/>
      <c r="K243" s="306"/>
      <c r="L243" s="306"/>
      <c r="M243" s="306"/>
      <c r="N243" s="20"/>
      <c r="O243" s="306"/>
      <c r="P243" s="306"/>
      <c r="Q243" s="306"/>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row>
    <row r="244" spans="1:55" x14ac:dyDescent="0.2">
      <c r="A244" s="20"/>
      <c r="B244" s="20"/>
      <c r="C244" s="20"/>
      <c r="D244" s="20"/>
      <c r="E244" s="20"/>
      <c r="F244" s="20"/>
      <c r="G244" s="20"/>
      <c r="H244" s="20"/>
      <c r="I244" s="20"/>
      <c r="J244" s="20"/>
      <c r="K244" s="306"/>
      <c r="L244" s="306"/>
      <c r="M244" s="306"/>
      <c r="N244" s="20"/>
      <c r="O244" s="306"/>
      <c r="P244" s="306"/>
      <c r="Q244" s="306"/>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row>
    <row r="245" spans="1:55" x14ac:dyDescent="0.2">
      <c r="A245" s="20"/>
      <c r="B245" s="20"/>
      <c r="C245" s="20"/>
      <c r="D245" s="20"/>
      <c r="E245" s="20"/>
      <c r="F245" s="20"/>
      <c r="G245" s="20"/>
      <c r="H245" s="20"/>
      <c r="I245" s="20"/>
      <c r="J245" s="20"/>
      <c r="K245" s="306"/>
      <c r="L245" s="306"/>
      <c r="M245" s="306"/>
      <c r="N245" s="20"/>
      <c r="O245" s="306"/>
      <c r="P245" s="306"/>
      <c r="Q245" s="306"/>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row>
    <row r="246" spans="1:55" x14ac:dyDescent="0.2">
      <c r="A246" s="20"/>
      <c r="B246" s="20"/>
      <c r="C246" s="20"/>
      <c r="D246" s="20"/>
      <c r="E246" s="20"/>
      <c r="F246" s="20"/>
      <c r="G246" s="20"/>
      <c r="H246" s="20"/>
      <c r="I246" s="20"/>
      <c r="J246" s="20"/>
      <c r="K246" s="306"/>
      <c r="L246" s="306"/>
      <c r="M246" s="306"/>
      <c r="N246" s="20"/>
      <c r="O246" s="306"/>
      <c r="P246" s="306"/>
      <c r="Q246" s="306"/>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row>
    <row r="247" spans="1:55" x14ac:dyDescent="0.2">
      <c r="A247" s="20"/>
      <c r="B247" s="20"/>
      <c r="C247" s="20"/>
      <c r="D247" s="20"/>
      <c r="E247" s="20"/>
      <c r="F247" s="20"/>
      <c r="G247" s="20"/>
      <c r="H247" s="20"/>
      <c r="I247" s="20"/>
      <c r="J247" s="20"/>
      <c r="K247" s="306"/>
      <c r="L247" s="306"/>
      <c r="M247" s="306"/>
      <c r="N247" s="20"/>
      <c r="O247" s="306"/>
      <c r="P247" s="306"/>
      <c r="Q247" s="306"/>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row>
    <row r="248" spans="1:55" x14ac:dyDescent="0.2">
      <c r="A248" s="20"/>
      <c r="B248" s="20"/>
      <c r="C248" s="20"/>
      <c r="D248" s="20"/>
      <c r="E248" s="20"/>
      <c r="F248" s="20"/>
      <c r="G248" s="20"/>
      <c r="H248" s="20"/>
      <c r="I248" s="20"/>
      <c r="J248" s="20"/>
      <c r="K248" s="306"/>
      <c r="L248" s="306"/>
      <c r="M248" s="306"/>
      <c r="N248" s="20"/>
      <c r="O248" s="306"/>
      <c r="P248" s="306"/>
      <c r="Q248" s="306"/>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row>
    <row r="249" spans="1:55" x14ac:dyDescent="0.2">
      <c r="A249" s="20"/>
      <c r="B249" s="20"/>
      <c r="C249" s="20"/>
      <c r="D249" s="20"/>
      <c r="E249" s="20"/>
      <c r="F249" s="20"/>
      <c r="G249" s="20"/>
      <c r="H249" s="20"/>
      <c r="I249" s="20"/>
      <c r="J249" s="20"/>
      <c r="K249" s="306"/>
      <c r="L249" s="306"/>
      <c r="M249" s="306"/>
      <c r="N249" s="20"/>
      <c r="O249" s="306"/>
      <c r="P249" s="306"/>
      <c r="Q249" s="306"/>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row>
    <row r="250" spans="1:55" x14ac:dyDescent="0.2">
      <c r="A250" s="20"/>
      <c r="B250" s="20"/>
      <c r="C250" s="20"/>
      <c r="D250" s="20"/>
      <c r="E250" s="20"/>
      <c r="F250" s="20"/>
      <c r="G250" s="20"/>
      <c r="H250" s="20"/>
      <c r="I250" s="20"/>
      <c r="J250" s="20"/>
      <c r="K250" s="306"/>
      <c r="L250" s="306"/>
      <c r="M250" s="306"/>
      <c r="N250" s="20"/>
      <c r="O250" s="306"/>
      <c r="P250" s="306"/>
      <c r="Q250" s="306"/>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row>
    <row r="251" spans="1:55" x14ac:dyDescent="0.2">
      <c r="A251" s="20"/>
      <c r="B251" s="20"/>
      <c r="C251" s="20"/>
      <c r="D251" s="20"/>
      <c r="E251" s="20"/>
      <c r="F251" s="20"/>
      <c r="G251" s="20"/>
      <c r="H251" s="20"/>
      <c r="I251" s="20"/>
      <c r="J251" s="20"/>
      <c r="K251" s="306"/>
      <c r="L251" s="306"/>
      <c r="M251" s="306"/>
      <c r="N251" s="20"/>
      <c r="O251" s="306"/>
      <c r="P251" s="306"/>
      <c r="Q251" s="306"/>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row>
    <row r="252" spans="1:55" x14ac:dyDescent="0.2">
      <c r="A252" s="20"/>
      <c r="B252" s="20"/>
      <c r="C252" s="20"/>
      <c r="D252" s="20"/>
      <c r="E252" s="20"/>
      <c r="F252" s="20"/>
      <c r="G252" s="20"/>
      <c r="H252" s="20"/>
      <c r="I252" s="20"/>
      <c r="J252" s="20"/>
      <c r="K252" s="306"/>
      <c r="L252" s="306"/>
      <c r="M252" s="306"/>
      <c r="N252" s="20"/>
      <c r="O252" s="306"/>
      <c r="P252" s="306"/>
      <c r="Q252" s="306"/>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c r="BC252" s="20"/>
    </row>
    <row r="253" spans="1:55" x14ac:dyDescent="0.2">
      <c r="A253" s="20"/>
      <c r="B253" s="20"/>
      <c r="C253" s="20"/>
      <c r="D253" s="20"/>
      <c r="E253" s="20"/>
      <c r="F253" s="20"/>
      <c r="G253" s="20"/>
      <c r="H253" s="20"/>
      <c r="I253" s="20"/>
      <c r="J253" s="20"/>
      <c r="K253" s="306"/>
      <c r="L253" s="306"/>
      <c r="M253" s="306"/>
      <c r="N253" s="20"/>
      <c r="O253" s="306"/>
      <c r="P253" s="306"/>
      <c r="Q253" s="306"/>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row>
    <row r="254" spans="1:55" x14ac:dyDescent="0.2">
      <c r="A254" s="20"/>
      <c r="B254" s="20"/>
      <c r="C254" s="20"/>
      <c r="D254" s="20"/>
      <c r="E254" s="20"/>
      <c r="F254" s="20"/>
      <c r="G254" s="20"/>
      <c r="H254" s="20"/>
      <c r="I254" s="20"/>
      <c r="J254" s="20"/>
      <c r="K254" s="306"/>
      <c r="L254" s="306"/>
      <c r="M254" s="306"/>
      <c r="N254" s="20"/>
      <c r="O254" s="306"/>
      <c r="P254" s="306"/>
      <c r="Q254" s="306"/>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c r="BB254" s="20"/>
      <c r="BC254" s="20"/>
    </row>
    <row r="255" spans="1:55" x14ac:dyDescent="0.2">
      <c r="A255" s="20"/>
      <c r="B255" s="20"/>
      <c r="C255" s="20"/>
      <c r="D255" s="20"/>
      <c r="E255" s="20"/>
      <c r="F255" s="20"/>
      <c r="G255" s="20"/>
      <c r="H255" s="20"/>
      <c r="I255" s="20"/>
      <c r="J255" s="20"/>
      <c r="K255" s="306"/>
      <c r="L255" s="306"/>
      <c r="M255" s="306"/>
      <c r="N255" s="20"/>
      <c r="O255" s="306"/>
      <c r="P255" s="306"/>
      <c r="Q255" s="306"/>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row>
    <row r="256" spans="1:55" x14ac:dyDescent="0.2">
      <c r="A256" s="20"/>
      <c r="B256" s="20"/>
      <c r="C256" s="20"/>
      <c r="D256" s="20"/>
      <c r="E256" s="20"/>
      <c r="F256" s="20"/>
      <c r="G256" s="20"/>
      <c r="H256" s="20"/>
      <c r="I256" s="20"/>
      <c r="J256" s="20"/>
      <c r="K256" s="306"/>
      <c r="L256" s="306"/>
      <c r="M256" s="306"/>
      <c r="N256" s="20"/>
      <c r="O256" s="306"/>
      <c r="P256" s="306"/>
      <c r="Q256" s="306"/>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c r="BC256" s="20"/>
    </row>
    <row r="257" spans="1:55" x14ac:dyDescent="0.2">
      <c r="A257" s="20"/>
      <c r="B257" s="20"/>
      <c r="C257" s="20"/>
      <c r="D257" s="20"/>
      <c r="E257" s="20"/>
      <c r="F257" s="20"/>
      <c r="G257" s="20"/>
      <c r="H257" s="20"/>
      <c r="I257" s="20"/>
      <c r="J257" s="20"/>
      <c r="K257" s="306"/>
      <c r="L257" s="306"/>
      <c r="M257" s="306"/>
      <c r="N257" s="20"/>
      <c r="O257" s="306"/>
      <c r="P257" s="306"/>
      <c r="Q257" s="306"/>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c r="BC257" s="20"/>
    </row>
    <row r="258" spans="1:55" x14ac:dyDescent="0.2">
      <c r="A258" s="20"/>
      <c r="B258" s="20"/>
      <c r="C258" s="20"/>
      <c r="D258" s="20"/>
      <c r="E258" s="20"/>
      <c r="F258" s="20"/>
      <c r="G258" s="20"/>
      <c r="H258" s="20"/>
      <c r="I258" s="20"/>
      <c r="J258" s="20"/>
      <c r="K258" s="306"/>
      <c r="L258" s="306"/>
      <c r="M258" s="306"/>
      <c r="N258" s="20"/>
      <c r="O258" s="306"/>
      <c r="P258" s="306"/>
      <c r="Q258" s="306"/>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c r="BB258" s="20"/>
      <c r="BC258" s="20"/>
    </row>
    <row r="259" spans="1:55" x14ac:dyDescent="0.2">
      <c r="A259" s="20"/>
      <c r="B259" s="20"/>
      <c r="C259" s="20"/>
      <c r="D259" s="20"/>
      <c r="E259" s="20"/>
      <c r="F259" s="20"/>
      <c r="G259" s="20"/>
      <c r="H259" s="20"/>
      <c r="I259" s="20"/>
      <c r="J259" s="20"/>
      <c r="K259" s="306"/>
      <c r="L259" s="306"/>
      <c r="M259" s="306"/>
      <c r="N259" s="20"/>
      <c r="O259" s="306"/>
      <c r="P259" s="306"/>
      <c r="Q259" s="306"/>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c r="BC259" s="20"/>
    </row>
    <row r="260" spans="1:55" x14ac:dyDescent="0.2">
      <c r="A260" s="20"/>
      <c r="B260" s="20"/>
      <c r="C260" s="20"/>
      <c r="D260" s="20"/>
      <c r="E260" s="20"/>
      <c r="F260" s="20"/>
      <c r="G260" s="20"/>
      <c r="H260" s="20"/>
      <c r="I260" s="20"/>
      <c r="J260" s="20"/>
      <c r="K260" s="306"/>
      <c r="L260" s="306"/>
      <c r="M260" s="306"/>
      <c r="N260" s="20"/>
      <c r="O260" s="306"/>
      <c r="P260" s="306"/>
      <c r="Q260" s="306"/>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c r="BB260" s="20"/>
      <c r="BC260" s="20"/>
    </row>
    <row r="261" spans="1:55" x14ac:dyDescent="0.2">
      <c r="A261" s="20"/>
      <c r="B261" s="20"/>
      <c r="C261" s="20"/>
      <c r="D261" s="20"/>
      <c r="E261" s="20"/>
      <c r="F261" s="20"/>
      <c r="G261" s="20"/>
      <c r="H261" s="20"/>
      <c r="I261" s="20"/>
      <c r="J261" s="20"/>
      <c r="K261" s="306"/>
      <c r="L261" s="306"/>
      <c r="M261" s="306"/>
      <c r="N261" s="20"/>
      <c r="O261" s="306"/>
      <c r="P261" s="306"/>
      <c r="Q261" s="306"/>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c r="BB261" s="20"/>
      <c r="BC261" s="20"/>
    </row>
    <row r="262" spans="1:55" x14ac:dyDescent="0.2">
      <c r="A262" s="20"/>
      <c r="B262" s="20"/>
      <c r="C262" s="20"/>
      <c r="D262" s="20"/>
      <c r="E262" s="20"/>
      <c r="F262" s="20"/>
      <c r="G262" s="20"/>
      <c r="H262" s="20"/>
      <c r="I262" s="20"/>
      <c r="J262" s="20"/>
      <c r="K262" s="306"/>
      <c r="L262" s="306"/>
      <c r="M262" s="306"/>
      <c r="N262" s="20"/>
      <c r="O262" s="306"/>
      <c r="P262" s="306"/>
      <c r="Q262" s="306"/>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c r="BB262" s="20"/>
      <c r="BC262" s="20"/>
    </row>
    <row r="263" spans="1:55" x14ac:dyDescent="0.2">
      <c r="A263" s="20"/>
      <c r="B263" s="20"/>
      <c r="C263" s="20"/>
      <c r="D263" s="20"/>
      <c r="E263" s="20"/>
      <c r="F263" s="20"/>
      <c r="G263" s="20"/>
      <c r="H263" s="20"/>
      <c r="I263" s="20"/>
      <c r="J263" s="20"/>
      <c r="K263" s="306"/>
      <c r="L263" s="306"/>
      <c r="M263" s="306"/>
      <c r="N263" s="20"/>
      <c r="O263" s="306"/>
      <c r="P263" s="306"/>
      <c r="Q263" s="306"/>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row>
    <row r="264" spans="1:55" x14ac:dyDescent="0.2">
      <c r="A264" s="20"/>
      <c r="B264" s="20"/>
      <c r="C264" s="20"/>
      <c r="D264" s="20"/>
      <c r="E264" s="20"/>
      <c r="F264" s="20"/>
      <c r="G264" s="20"/>
      <c r="H264" s="20"/>
      <c r="I264" s="20"/>
      <c r="J264" s="20"/>
      <c r="K264" s="306"/>
      <c r="L264" s="306"/>
      <c r="M264" s="306"/>
      <c r="N264" s="20"/>
      <c r="O264" s="306"/>
      <c r="P264" s="306"/>
      <c r="Q264" s="306"/>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c r="BB264" s="20"/>
      <c r="BC264" s="20"/>
    </row>
    <row r="265" spans="1:55" x14ac:dyDescent="0.2">
      <c r="A265" s="20"/>
      <c r="B265" s="20"/>
      <c r="C265" s="20"/>
      <c r="D265" s="20"/>
      <c r="E265" s="20"/>
      <c r="F265" s="20"/>
      <c r="G265" s="20"/>
      <c r="H265" s="20"/>
      <c r="I265" s="20"/>
      <c r="J265" s="20"/>
      <c r="K265" s="306"/>
      <c r="L265" s="306"/>
      <c r="M265" s="306"/>
      <c r="N265" s="20"/>
      <c r="O265" s="306"/>
      <c r="P265" s="306"/>
      <c r="Q265" s="306"/>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c r="BB265" s="20"/>
      <c r="BC265" s="20"/>
    </row>
    <row r="266" spans="1:55" x14ac:dyDescent="0.2">
      <c r="A266" s="20"/>
      <c r="B266" s="20"/>
      <c r="C266" s="20"/>
      <c r="D266" s="20"/>
      <c r="E266" s="20"/>
      <c r="F266" s="20"/>
      <c r="G266" s="20"/>
      <c r="H266" s="20"/>
      <c r="I266" s="20"/>
      <c r="J266" s="20"/>
      <c r="K266" s="306"/>
      <c r="L266" s="306"/>
      <c r="M266" s="306"/>
      <c r="N266" s="20"/>
      <c r="O266" s="306"/>
      <c r="P266" s="306"/>
      <c r="Q266" s="306"/>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c r="BB266" s="20"/>
      <c r="BC266" s="20"/>
    </row>
    <row r="267" spans="1:55" x14ac:dyDescent="0.2">
      <c r="A267" s="20"/>
      <c r="B267" s="20"/>
      <c r="C267" s="20"/>
      <c r="D267" s="20"/>
      <c r="E267" s="20"/>
      <c r="F267" s="20"/>
      <c r="G267" s="20"/>
      <c r="H267" s="20"/>
      <c r="I267" s="20"/>
      <c r="J267" s="20"/>
      <c r="K267" s="306"/>
      <c r="L267" s="306"/>
      <c r="M267" s="306"/>
      <c r="N267" s="20"/>
      <c r="O267" s="306"/>
      <c r="P267" s="306"/>
      <c r="Q267" s="306"/>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c r="BB267" s="20"/>
      <c r="BC267" s="20"/>
    </row>
    <row r="268" spans="1:55" x14ac:dyDescent="0.2">
      <c r="A268" s="20"/>
      <c r="B268" s="20"/>
      <c r="C268" s="20"/>
      <c r="D268" s="20"/>
      <c r="E268" s="20"/>
      <c r="F268" s="20"/>
      <c r="G268" s="20"/>
      <c r="H268" s="20"/>
      <c r="I268" s="20"/>
      <c r="J268" s="20"/>
      <c r="K268" s="306"/>
      <c r="L268" s="306"/>
      <c r="M268" s="306"/>
      <c r="N268" s="20"/>
      <c r="O268" s="306"/>
      <c r="P268" s="306"/>
      <c r="Q268" s="306"/>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c r="BB268" s="20"/>
      <c r="BC268" s="20"/>
    </row>
    <row r="269" spans="1:55" x14ac:dyDescent="0.2">
      <c r="A269" s="20"/>
      <c r="B269" s="20"/>
      <c r="C269" s="20"/>
      <c r="D269" s="20"/>
      <c r="E269" s="20"/>
      <c r="F269" s="20"/>
      <c r="G269" s="20"/>
      <c r="H269" s="20"/>
      <c r="I269" s="20"/>
      <c r="J269" s="20"/>
      <c r="K269" s="306"/>
      <c r="L269" s="306"/>
      <c r="M269" s="306"/>
      <c r="N269" s="20"/>
      <c r="O269" s="306"/>
      <c r="P269" s="306"/>
      <c r="Q269" s="306"/>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c r="BB269" s="20"/>
      <c r="BC269" s="20"/>
    </row>
    <row r="270" spans="1:55" x14ac:dyDescent="0.2">
      <c r="A270" s="20"/>
      <c r="B270" s="20"/>
      <c r="C270" s="20"/>
      <c r="D270" s="20"/>
      <c r="E270" s="20"/>
      <c r="F270" s="20"/>
      <c r="G270" s="20"/>
      <c r="H270" s="20"/>
      <c r="I270" s="20"/>
      <c r="J270" s="20"/>
      <c r="K270" s="306"/>
      <c r="L270" s="306"/>
      <c r="M270" s="306"/>
      <c r="N270" s="20"/>
      <c r="O270" s="306"/>
      <c r="P270" s="306"/>
      <c r="Q270" s="306"/>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c r="BB270" s="20"/>
      <c r="BC270" s="20"/>
    </row>
    <row r="271" spans="1:55" x14ac:dyDescent="0.2">
      <c r="A271" s="20"/>
      <c r="B271" s="20"/>
      <c r="C271" s="20"/>
      <c r="D271" s="20"/>
      <c r="E271" s="20"/>
      <c r="F271" s="20"/>
      <c r="G271" s="20"/>
      <c r="H271" s="20"/>
      <c r="I271" s="20"/>
      <c r="J271" s="20"/>
      <c r="K271" s="306"/>
      <c r="L271" s="306"/>
      <c r="M271" s="306"/>
      <c r="N271" s="20"/>
      <c r="O271" s="306"/>
      <c r="P271" s="306"/>
      <c r="Q271" s="306"/>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c r="BB271" s="20"/>
      <c r="BC271" s="20"/>
    </row>
    <row r="272" spans="1:55" x14ac:dyDescent="0.2">
      <c r="A272" s="20"/>
      <c r="B272" s="20"/>
      <c r="C272" s="20"/>
      <c r="D272" s="20"/>
      <c r="E272" s="20"/>
      <c r="F272" s="20"/>
      <c r="G272" s="20"/>
      <c r="H272" s="20"/>
      <c r="I272" s="20"/>
      <c r="J272" s="20"/>
      <c r="K272" s="306"/>
      <c r="L272" s="306"/>
      <c r="M272" s="306"/>
      <c r="N272" s="20"/>
      <c r="O272" s="306"/>
      <c r="P272" s="306"/>
      <c r="Q272" s="306"/>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c r="BB272" s="20"/>
      <c r="BC272" s="20"/>
    </row>
    <row r="273" spans="1:55" x14ac:dyDescent="0.2">
      <c r="A273" s="20"/>
      <c r="B273" s="20"/>
      <c r="C273" s="20"/>
      <c r="D273" s="20"/>
      <c r="E273" s="20"/>
      <c r="F273" s="20"/>
      <c r="G273" s="20"/>
      <c r="H273" s="20"/>
      <c r="I273" s="20"/>
      <c r="J273" s="20"/>
      <c r="K273" s="306"/>
      <c r="L273" s="306"/>
      <c r="M273" s="306"/>
      <c r="N273" s="20"/>
      <c r="O273" s="306"/>
      <c r="P273" s="306"/>
      <c r="Q273" s="306"/>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c r="BB273" s="20"/>
      <c r="BC273" s="20"/>
    </row>
  </sheetData>
  <mergeCells count="8">
    <mergeCell ref="B59:P59"/>
    <mergeCell ref="B60:P60"/>
    <mergeCell ref="C3:I3"/>
    <mergeCell ref="K3:Q3"/>
    <mergeCell ref="C4:E4"/>
    <mergeCell ref="G4:I4"/>
    <mergeCell ref="K4:M4"/>
    <mergeCell ref="O4:Q4"/>
  </mergeCells>
  <hyperlinks>
    <hyperlink ref="B1" location="CONTENTS!A1" display="Contents"/>
  </hyperlinks>
  <printOptions horizontalCentered="1"/>
  <pageMargins left="3.937007874015748E-2" right="0.23622047244094491" top="0.74803149606299213" bottom="0.15748031496062992" header="0.31496062992125984" footer="0.31496062992125984"/>
  <pageSetup paperSize="9" scale="60" fitToHeight="0"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rowBreaks count="1" manualBreakCount="1">
    <brk id="50" max="16" man="1"/>
  </rowBreaks>
  <ignoredErrors>
    <ignoredError sqref="A54 A57:A60"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fitToPage="1"/>
  </sheetPr>
  <dimension ref="A1:BV153"/>
  <sheetViews>
    <sheetView zoomScale="80" zoomScaleNormal="80" workbookViewId="0">
      <pane xSplit="2" ySplit="6" topLeftCell="C7"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8.5703125" style="162" customWidth="1"/>
    <col min="2" max="2" width="25.140625" style="162" customWidth="1"/>
    <col min="3" max="5" width="12.5703125" style="162" customWidth="1"/>
    <col min="6" max="6" width="12.5703125" style="163" customWidth="1"/>
    <col min="7" max="7" width="14.5703125" style="164" customWidth="1"/>
    <col min="8" max="8" width="3.140625" style="163" customWidth="1"/>
    <col min="9" max="11" width="12.5703125" style="162" customWidth="1"/>
    <col min="12" max="12" width="12.5703125" style="163" customWidth="1"/>
    <col min="13" max="13" width="14.5703125" style="164" customWidth="1"/>
    <col min="14" max="14" width="4.42578125" style="163" customWidth="1"/>
    <col min="15" max="17" width="12.5703125" style="162" customWidth="1"/>
    <col min="18" max="18" width="12.5703125" style="163" customWidth="1"/>
    <col min="19" max="19" width="14.5703125" style="164" customWidth="1"/>
    <col min="20" max="20" width="4.42578125" style="163" customWidth="1"/>
    <col min="21" max="21" width="12.5703125" style="163" customWidth="1"/>
    <col min="22" max="22" width="14.5703125" style="164" customWidth="1"/>
    <col min="23" max="23" width="15.5703125" style="21" customWidth="1"/>
    <col min="24" max="74" width="9.140625" style="20"/>
    <col min="75" max="16384" width="9.140625" style="162"/>
  </cols>
  <sheetData>
    <row r="1" spans="1:74" s="451" customFormat="1" ht="21" customHeight="1" x14ac:dyDescent="0.2">
      <c r="A1" s="1" t="s">
        <v>0</v>
      </c>
      <c r="B1" s="2" t="s">
        <v>1</v>
      </c>
      <c r="C1" s="3"/>
      <c r="D1" s="4"/>
      <c r="E1" s="555"/>
      <c r="F1" s="555"/>
      <c r="G1" s="555"/>
      <c r="H1" s="6"/>
      <c r="I1" s="555"/>
      <c r="J1" s="7"/>
      <c r="K1" s="7"/>
      <c r="L1" s="555"/>
      <c r="M1" s="555"/>
      <c r="N1" s="555"/>
      <c r="O1" s="555"/>
      <c r="P1" s="555"/>
      <c r="Q1" s="555"/>
      <c r="R1" s="555"/>
      <c r="S1" s="555"/>
      <c r="T1" s="555"/>
      <c r="U1" s="555"/>
      <c r="V1" s="555"/>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450"/>
      <c r="BG1" s="450"/>
      <c r="BH1" s="450"/>
      <c r="BI1" s="450"/>
      <c r="BJ1" s="450"/>
      <c r="BK1" s="450"/>
      <c r="BL1" s="450"/>
      <c r="BM1" s="450"/>
      <c r="BN1" s="450"/>
      <c r="BO1" s="450"/>
      <c r="BP1" s="450"/>
      <c r="BQ1" s="450"/>
      <c r="BR1" s="450"/>
      <c r="BS1" s="450"/>
      <c r="BT1" s="450"/>
    </row>
    <row r="2" spans="1:74" s="450" customFormat="1" ht="30" customHeight="1" x14ac:dyDescent="0.2">
      <c r="A2" s="810" t="s">
        <v>557</v>
      </c>
      <c r="B2" s="12"/>
      <c r="C2" s="4"/>
      <c r="D2" s="4"/>
      <c r="E2" s="4"/>
      <c r="F2" s="257"/>
      <c r="G2" s="584"/>
      <c r="H2" s="257"/>
      <c r="I2" s="4"/>
      <c r="J2" s="4"/>
      <c r="K2" s="4"/>
      <c r="L2" s="257"/>
      <c r="M2" s="584"/>
      <c r="N2" s="257"/>
      <c r="O2" s="4"/>
      <c r="P2" s="4"/>
      <c r="Q2" s="4"/>
      <c r="R2" s="257"/>
      <c r="S2" s="584"/>
      <c r="T2" s="257"/>
      <c r="U2" s="257"/>
      <c r="V2" s="583"/>
      <c r="W2" s="10"/>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row>
    <row r="3" spans="1:74" ht="30" customHeight="1" x14ac:dyDescent="0.2">
      <c r="A3" s="304"/>
      <c r="B3" s="253"/>
      <c r="C3" s="928" t="s">
        <v>556</v>
      </c>
      <c r="D3" s="928"/>
      <c r="E3" s="928"/>
      <c r="F3" s="928"/>
      <c r="G3" s="928"/>
      <c r="H3" s="25"/>
      <c r="I3" s="928" t="s">
        <v>555</v>
      </c>
      <c r="J3" s="928"/>
      <c r="K3" s="928"/>
      <c r="L3" s="928"/>
      <c r="M3" s="928"/>
      <c r="N3" s="25"/>
      <c r="O3" s="928" t="s">
        <v>554</v>
      </c>
      <c r="P3" s="928"/>
      <c r="Q3" s="928"/>
      <c r="R3" s="928"/>
      <c r="S3" s="928"/>
      <c r="T3" s="25"/>
      <c r="U3" s="928" t="s">
        <v>553</v>
      </c>
      <c r="V3" s="929"/>
    </row>
    <row r="4" spans="1:74" s="450" customFormat="1" ht="30" customHeight="1" x14ac:dyDescent="0.2">
      <c r="A4" s="582"/>
      <c r="B4" s="581"/>
      <c r="C4" s="23" t="s">
        <v>131</v>
      </c>
      <c r="D4" s="23" t="s">
        <v>132</v>
      </c>
      <c r="E4" s="23" t="s">
        <v>119</v>
      </c>
      <c r="F4" s="23" t="s">
        <v>120</v>
      </c>
      <c r="G4" s="24" t="s">
        <v>552</v>
      </c>
      <c r="H4" s="25"/>
      <c r="I4" s="23" t="s">
        <v>131</v>
      </c>
      <c r="J4" s="23" t="s">
        <v>132</v>
      </c>
      <c r="K4" s="23" t="s">
        <v>119</v>
      </c>
      <c r="L4" s="23" t="s">
        <v>120</v>
      </c>
      <c r="M4" s="24" t="s">
        <v>552</v>
      </c>
      <c r="N4" s="25"/>
      <c r="O4" s="23" t="s">
        <v>131</v>
      </c>
      <c r="P4" s="23" t="s">
        <v>132</v>
      </c>
      <c r="Q4" s="23" t="s">
        <v>119</v>
      </c>
      <c r="R4" s="23" t="s">
        <v>120</v>
      </c>
      <c r="S4" s="24" t="s">
        <v>552</v>
      </c>
      <c r="T4" s="25"/>
      <c r="U4" s="23" t="s">
        <v>120</v>
      </c>
      <c r="V4" s="189" t="s">
        <v>552</v>
      </c>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row>
    <row r="5" spans="1:74" s="573" customFormat="1" ht="30" customHeight="1" x14ac:dyDescent="0.2">
      <c r="A5" s="572" t="s">
        <v>551</v>
      </c>
      <c r="B5" s="134"/>
      <c r="C5" s="134">
        <f>C6+C50+C51+C55</f>
        <v>8</v>
      </c>
      <c r="D5" s="134">
        <f>D6+D50+D51+D55</f>
        <v>33</v>
      </c>
      <c r="E5" s="134">
        <f>E6+E50+E51+E55</f>
        <v>1</v>
      </c>
      <c r="F5" s="134">
        <f>F6+F50+F51+F55</f>
        <v>42</v>
      </c>
      <c r="G5" s="134">
        <f>G6+G50+G51+G55</f>
        <v>12</v>
      </c>
      <c r="H5" s="134"/>
      <c r="I5" s="134">
        <f>I6+I50+I51+I55</f>
        <v>1</v>
      </c>
      <c r="J5" s="134">
        <f>J6+J50+J51+J55</f>
        <v>2</v>
      </c>
      <c r="K5" s="134">
        <f>K6+K50+K51+K55</f>
        <v>2</v>
      </c>
      <c r="L5" s="134">
        <f>L6+L50+L51+L55</f>
        <v>5</v>
      </c>
      <c r="M5" s="134">
        <f>M6+M50+M51+M55</f>
        <v>4</v>
      </c>
      <c r="N5" s="134"/>
      <c r="O5" s="134">
        <f>O6+O50+O51+O55</f>
        <v>1</v>
      </c>
      <c r="P5" s="134">
        <f>P6+P50+P51+P55</f>
        <v>4</v>
      </c>
      <c r="Q5" s="134">
        <f>Q6+Q50+Q51+Q55</f>
        <v>0</v>
      </c>
      <c r="R5" s="134">
        <f>R6+R50+R51+R55</f>
        <v>5</v>
      </c>
      <c r="S5" s="134">
        <f>S6+S50+S51+S55</f>
        <v>1</v>
      </c>
      <c r="T5" s="134"/>
      <c r="U5" s="134">
        <f>U6+U50+U51+U55</f>
        <v>52</v>
      </c>
      <c r="V5" s="574">
        <f>V6+V50+V51+V55</f>
        <v>17</v>
      </c>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row>
    <row r="6" spans="1:74" s="450" customFormat="1" ht="30" customHeight="1" x14ac:dyDescent="0.2">
      <c r="A6" s="172" t="s">
        <v>11</v>
      </c>
      <c r="B6" s="580"/>
      <c r="C6" s="134">
        <f>SUM(C7:C49)</f>
        <v>7</v>
      </c>
      <c r="D6" s="134">
        <f>SUM(D7:D49)</f>
        <v>29</v>
      </c>
      <c r="E6" s="134">
        <f>SUM(E7:E49)</f>
        <v>1</v>
      </c>
      <c r="F6" s="134">
        <f>SUM(C6:E6)</f>
        <v>37</v>
      </c>
      <c r="G6" s="134">
        <f>SUM(G7:G49)</f>
        <v>12</v>
      </c>
      <c r="H6" s="134"/>
      <c r="I6" s="134">
        <f>SUM(I7:I49)</f>
        <v>1</v>
      </c>
      <c r="J6" s="134">
        <f t="shared" ref="J6:L6" si="0">SUM(J7:J49)</f>
        <v>2</v>
      </c>
      <c r="K6" s="134">
        <f t="shared" si="0"/>
        <v>1</v>
      </c>
      <c r="L6" s="134">
        <f t="shared" si="0"/>
        <v>4</v>
      </c>
      <c r="M6" s="134">
        <f>SUM(M7:M49)</f>
        <v>4</v>
      </c>
      <c r="N6" s="134"/>
      <c r="O6" s="134">
        <f>SUM(O7:O49)</f>
        <v>1</v>
      </c>
      <c r="P6" s="134">
        <f t="shared" ref="P6:Q6" si="1">SUM(P7:P49)</f>
        <v>2</v>
      </c>
      <c r="Q6" s="134">
        <f t="shared" si="1"/>
        <v>0</v>
      </c>
      <c r="R6" s="134">
        <f t="shared" ref="R6:R50" si="2">SUM(O6:Q6)</f>
        <v>3</v>
      </c>
      <c r="S6" s="134">
        <f>SUM(S7:S49)</f>
        <v>1</v>
      </c>
      <c r="T6" s="134"/>
      <c r="U6" s="134">
        <f>SUM(U7:U49)</f>
        <v>44</v>
      </c>
      <c r="V6" s="571">
        <f>SUM(V7:V49)</f>
        <v>17</v>
      </c>
      <c r="W6" s="10"/>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row>
    <row r="7" spans="1:74" s="575" customFormat="1" ht="21.95" customHeight="1" x14ac:dyDescent="0.2">
      <c r="A7" s="254"/>
      <c r="B7" s="579" t="s">
        <v>12</v>
      </c>
      <c r="C7" s="255">
        <v>0</v>
      </c>
      <c r="D7" s="255">
        <v>1</v>
      </c>
      <c r="E7" s="255">
        <v>0</v>
      </c>
      <c r="F7" s="52">
        <f>SUM(C7:E7)</f>
        <v>1</v>
      </c>
      <c r="G7" s="578">
        <v>0</v>
      </c>
      <c r="H7" s="340"/>
      <c r="I7" s="255">
        <v>0</v>
      </c>
      <c r="J7" s="255">
        <v>0</v>
      </c>
      <c r="K7" s="255">
        <v>0</v>
      </c>
      <c r="L7" s="340">
        <f>SUM(I7:K7)</f>
        <v>0</v>
      </c>
      <c r="M7" s="578">
        <v>0</v>
      </c>
      <c r="N7" s="340"/>
      <c r="O7" s="255">
        <v>0</v>
      </c>
      <c r="P7" s="255">
        <v>0</v>
      </c>
      <c r="Q7" s="255">
        <v>0</v>
      </c>
      <c r="R7" s="340">
        <f t="shared" si="2"/>
        <v>0</v>
      </c>
      <c r="S7" s="578">
        <v>0</v>
      </c>
      <c r="T7" s="340"/>
      <c r="U7" s="340">
        <f t="shared" ref="U7:U50" si="3">F7+L7+R7</f>
        <v>1</v>
      </c>
      <c r="V7" s="577">
        <f t="shared" ref="V7:V50" si="4">G7+M7+S7</f>
        <v>0</v>
      </c>
      <c r="W7" s="576"/>
      <c r="X7" s="472"/>
      <c r="Y7" s="472"/>
      <c r="Z7" s="472"/>
      <c r="AA7" s="472"/>
      <c r="AB7" s="472"/>
      <c r="AC7" s="472"/>
      <c r="AD7" s="472"/>
      <c r="AE7" s="472"/>
      <c r="AF7" s="472"/>
      <c r="AG7" s="472"/>
      <c r="AH7" s="472"/>
      <c r="AI7" s="472"/>
      <c r="AJ7" s="472"/>
      <c r="AK7" s="472"/>
      <c r="AL7" s="472"/>
      <c r="AM7" s="472"/>
      <c r="AN7" s="472"/>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row>
    <row r="8" spans="1:74" ht="12.75" customHeight="1" x14ac:dyDescent="0.2">
      <c r="A8" s="16"/>
      <c r="B8" s="570" t="s">
        <v>13</v>
      </c>
      <c r="C8" s="17">
        <v>0</v>
      </c>
      <c r="D8" s="17">
        <v>1</v>
      </c>
      <c r="E8" s="17">
        <v>0</v>
      </c>
      <c r="F8" s="52">
        <f t="shared" ref="F8:F50" si="5">SUM(C8:E8)</f>
        <v>1</v>
      </c>
      <c r="G8" s="157">
        <v>0</v>
      </c>
      <c r="H8" s="52"/>
      <c r="I8" s="17">
        <v>0</v>
      </c>
      <c r="J8" s="17">
        <v>0</v>
      </c>
      <c r="K8" s="17">
        <v>0</v>
      </c>
      <c r="L8" s="340">
        <f t="shared" ref="L8:L49" si="6">SUM(I8:K8)</f>
        <v>0</v>
      </c>
      <c r="M8" s="157">
        <v>0</v>
      </c>
      <c r="N8" s="52"/>
      <c r="O8" s="17">
        <v>0</v>
      </c>
      <c r="P8" s="17">
        <v>0</v>
      </c>
      <c r="Q8" s="17">
        <v>0</v>
      </c>
      <c r="R8" s="52">
        <f t="shared" si="2"/>
        <v>0</v>
      </c>
      <c r="S8" s="157">
        <v>0</v>
      </c>
      <c r="T8" s="52"/>
      <c r="U8" s="52">
        <f t="shared" si="3"/>
        <v>1</v>
      </c>
      <c r="V8" s="158">
        <f t="shared" si="4"/>
        <v>0</v>
      </c>
    </row>
    <row r="9" spans="1:74" ht="12.75" customHeight="1" x14ac:dyDescent="0.2">
      <c r="A9" s="16"/>
      <c r="B9" s="570" t="s">
        <v>14</v>
      </c>
      <c r="C9" s="17">
        <v>0</v>
      </c>
      <c r="D9" s="17">
        <v>2</v>
      </c>
      <c r="E9" s="17">
        <v>0</v>
      </c>
      <c r="F9" s="52">
        <f t="shared" si="5"/>
        <v>2</v>
      </c>
      <c r="G9" s="157">
        <v>1</v>
      </c>
      <c r="H9" s="52"/>
      <c r="I9" s="17">
        <v>0</v>
      </c>
      <c r="J9" s="17">
        <v>0</v>
      </c>
      <c r="K9" s="17">
        <v>0</v>
      </c>
      <c r="L9" s="340">
        <f t="shared" si="6"/>
        <v>0</v>
      </c>
      <c r="M9" s="157">
        <v>0</v>
      </c>
      <c r="N9" s="52"/>
      <c r="O9" s="17">
        <v>0</v>
      </c>
      <c r="P9" s="17">
        <v>0</v>
      </c>
      <c r="Q9" s="17">
        <v>0</v>
      </c>
      <c r="R9" s="52">
        <f t="shared" si="2"/>
        <v>0</v>
      </c>
      <c r="S9" s="157">
        <v>0</v>
      </c>
      <c r="T9" s="52"/>
      <c r="U9" s="52">
        <f t="shared" si="3"/>
        <v>2</v>
      </c>
      <c r="V9" s="158">
        <f t="shared" si="4"/>
        <v>1</v>
      </c>
    </row>
    <row r="10" spans="1:74" ht="12.75" customHeight="1" x14ac:dyDescent="0.2">
      <c r="A10" s="16"/>
      <c r="B10" s="570" t="s">
        <v>15</v>
      </c>
      <c r="C10" s="17">
        <v>0</v>
      </c>
      <c r="D10" s="17">
        <v>0</v>
      </c>
      <c r="E10" s="17">
        <v>0</v>
      </c>
      <c r="F10" s="52">
        <f t="shared" si="5"/>
        <v>0</v>
      </c>
      <c r="G10" s="157">
        <v>1</v>
      </c>
      <c r="H10" s="52"/>
      <c r="I10" s="17">
        <v>0</v>
      </c>
      <c r="J10" s="17">
        <v>0</v>
      </c>
      <c r="K10" s="17">
        <v>0</v>
      </c>
      <c r="L10" s="340">
        <f t="shared" si="6"/>
        <v>0</v>
      </c>
      <c r="M10" s="157">
        <v>0</v>
      </c>
      <c r="N10" s="52"/>
      <c r="O10" s="17">
        <v>0</v>
      </c>
      <c r="P10" s="17">
        <v>0</v>
      </c>
      <c r="Q10" s="17">
        <v>0</v>
      </c>
      <c r="R10" s="52">
        <f t="shared" si="2"/>
        <v>0</v>
      </c>
      <c r="S10" s="157">
        <v>0</v>
      </c>
      <c r="T10" s="52"/>
      <c r="U10" s="52">
        <f t="shared" si="3"/>
        <v>0</v>
      </c>
      <c r="V10" s="158">
        <f t="shared" si="4"/>
        <v>1</v>
      </c>
    </row>
    <row r="11" spans="1:74" ht="12.75" customHeight="1" x14ac:dyDescent="0.2">
      <c r="A11" s="16"/>
      <c r="B11" s="570" t="s">
        <v>16</v>
      </c>
      <c r="C11" s="17">
        <v>0</v>
      </c>
      <c r="D11" s="17">
        <v>0</v>
      </c>
      <c r="E11" s="17">
        <v>0</v>
      </c>
      <c r="F11" s="52">
        <f t="shared" si="5"/>
        <v>0</v>
      </c>
      <c r="G11" s="157">
        <v>0</v>
      </c>
      <c r="H11" s="52"/>
      <c r="I11" s="17">
        <v>0</v>
      </c>
      <c r="J11" s="17">
        <v>0</v>
      </c>
      <c r="K11" s="17">
        <v>0</v>
      </c>
      <c r="L11" s="340">
        <f t="shared" si="6"/>
        <v>0</v>
      </c>
      <c r="M11" s="157">
        <v>0</v>
      </c>
      <c r="N11" s="52"/>
      <c r="O11" s="17">
        <v>0</v>
      </c>
      <c r="P11" s="17">
        <v>0</v>
      </c>
      <c r="Q11" s="17">
        <v>0</v>
      </c>
      <c r="R11" s="52">
        <f t="shared" si="2"/>
        <v>0</v>
      </c>
      <c r="S11" s="157">
        <v>0</v>
      </c>
      <c r="T11" s="52"/>
      <c r="U11" s="52">
        <f t="shared" si="3"/>
        <v>0</v>
      </c>
      <c r="V11" s="158">
        <f t="shared" si="4"/>
        <v>0</v>
      </c>
    </row>
    <row r="12" spans="1:74" ht="12.75" customHeight="1" x14ac:dyDescent="0.2">
      <c r="A12" s="16"/>
      <c r="B12" s="570" t="s">
        <v>17</v>
      </c>
      <c r="C12" s="17">
        <v>0</v>
      </c>
      <c r="D12" s="17">
        <v>0</v>
      </c>
      <c r="E12" s="17">
        <v>0</v>
      </c>
      <c r="F12" s="52">
        <f t="shared" si="5"/>
        <v>0</v>
      </c>
      <c r="G12" s="157">
        <v>0</v>
      </c>
      <c r="H12" s="52"/>
      <c r="I12" s="17">
        <v>0</v>
      </c>
      <c r="J12" s="17">
        <v>0</v>
      </c>
      <c r="K12" s="17">
        <v>0</v>
      </c>
      <c r="L12" s="340">
        <f t="shared" si="6"/>
        <v>0</v>
      </c>
      <c r="M12" s="157">
        <v>0</v>
      </c>
      <c r="N12" s="52"/>
      <c r="O12" s="17">
        <v>0</v>
      </c>
      <c r="P12" s="17">
        <v>0</v>
      </c>
      <c r="Q12" s="17">
        <v>0</v>
      </c>
      <c r="R12" s="52">
        <f t="shared" si="2"/>
        <v>0</v>
      </c>
      <c r="S12" s="157">
        <v>0</v>
      </c>
      <c r="T12" s="52"/>
      <c r="U12" s="52">
        <f t="shared" si="3"/>
        <v>0</v>
      </c>
      <c r="V12" s="158">
        <f t="shared" si="4"/>
        <v>0</v>
      </c>
    </row>
    <row r="13" spans="1:74" ht="12.75" customHeight="1" x14ac:dyDescent="0.2">
      <c r="A13" s="16"/>
      <c r="B13" s="570" t="s">
        <v>18</v>
      </c>
      <c r="C13" s="17">
        <v>1</v>
      </c>
      <c r="D13" s="17">
        <v>0</v>
      </c>
      <c r="E13" s="17">
        <v>0</v>
      </c>
      <c r="F13" s="52">
        <f t="shared" si="5"/>
        <v>1</v>
      </c>
      <c r="G13" s="157">
        <v>0</v>
      </c>
      <c r="H13" s="52"/>
      <c r="I13" s="17">
        <v>0</v>
      </c>
      <c r="J13" s="17">
        <v>0</v>
      </c>
      <c r="K13" s="17">
        <v>0</v>
      </c>
      <c r="L13" s="340">
        <f t="shared" si="6"/>
        <v>0</v>
      </c>
      <c r="M13" s="157">
        <v>0</v>
      </c>
      <c r="N13" s="52"/>
      <c r="O13" s="17">
        <v>0</v>
      </c>
      <c r="P13" s="17">
        <v>0</v>
      </c>
      <c r="Q13" s="17">
        <v>0</v>
      </c>
      <c r="R13" s="52">
        <f t="shared" si="2"/>
        <v>0</v>
      </c>
      <c r="S13" s="157">
        <v>0</v>
      </c>
      <c r="T13" s="52"/>
      <c r="U13" s="52">
        <f t="shared" si="3"/>
        <v>1</v>
      </c>
      <c r="V13" s="158">
        <f t="shared" si="4"/>
        <v>0</v>
      </c>
    </row>
    <row r="14" spans="1:74" ht="12.75" customHeight="1" x14ac:dyDescent="0.2">
      <c r="A14" s="16"/>
      <c r="B14" s="570" t="s">
        <v>19</v>
      </c>
      <c r="C14" s="17">
        <v>0</v>
      </c>
      <c r="D14" s="17">
        <v>0</v>
      </c>
      <c r="E14" s="17">
        <v>0</v>
      </c>
      <c r="F14" s="52">
        <f t="shared" si="5"/>
        <v>0</v>
      </c>
      <c r="G14" s="157">
        <v>0</v>
      </c>
      <c r="H14" s="52"/>
      <c r="I14" s="17">
        <v>0</v>
      </c>
      <c r="J14" s="17">
        <v>1</v>
      </c>
      <c r="K14" s="17">
        <v>0</v>
      </c>
      <c r="L14" s="340">
        <f t="shared" si="6"/>
        <v>1</v>
      </c>
      <c r="M14" s="157">
        <v>0</v>
      </c>
      <c r="N14" s="52"/>
      <c r="O14" s="17">
        <v>0</v>
      </c>
      <c r="P14" s="17">
        <v>0</v>
      </c>
      <c r="Q14" s="17">
        <v>0</v>
      </c>
      <c r="R14" s="52">
        <f t="shared" si="2"/>
        <v>0</v>
      </c>
      <c r="S14" s="157">
        <v>0</v>
      </c>
      <c r="T14" s="52"/>
      <c r="U14" s="52">
        <f t="shared" si="3"/>
        <v>1</v>
      </c>
      <c r="V14" s="158">
        <f t="shared" si="4"/>
        <v>0</v>
      </c>
    </row>
    <row r="15" spans="1:74" ht="12.75" customHeight="1" x14ac:dyDescent="0.2">
      <c r="A15" s="16"/>
      <c r="B15" s="570" t="s">
        <v>20</v>
      </c>
      <c r="C15" s="17">
        <v>0</v>
      </c>
      <c r="D15" s="17">
        <v>0</v>
      </c>
      <c r="E15" s="17">
        <v>0</v>
      </c>
      <c r="F15" s="52">
        <f t="shared" si="5"/>
        <v>0</v>
      </c>
      <c r="G15" s="157">
        <v>0</v>
      </c>
      <c r="H15" s="52"/>
      <c r="I15" s="17">
        <v>0</v>
      </c>
      <c r="J15" s="17">
        <v>0</v>
      </c>
      <c r="K15" s="17">
        <v>0</v>
      </c>
      <c r="L15" s="340">
        <f t="shared" si="6"/>
        <v>0</v>
      </c>
      <c r="M15" s="157">
        <v>0</v>
      </c>
      <c r="N15" s="52"/>
      <c r="O15" s="17">
        <v>0</v>
      </c>
      <c r="P15" s="17">
        <v>0</v>
      </c>
      <c r="Q15" s="17">
        <v>0</v>
      </c>
      <c r="R15" s="52">
        <f t="shared" si="2"/>
        <v>0</v>
      </c>
      <c r="S15" s="157">
        <v>0</v>
      </c>
      <c r="T15" s="52"/>
      <c r="U15" s="52">
        <f t="shared" si="3"/>
        <v>0</v>
      </c>
      <c r="V15" s="158">
        <f t="shared" si="4"/>
        <v>0</v>
      </c>
    </row>
    <row r="16" spans="1:74" ht="12.75" customHeight="1" x14ac:dyDescent="0.2">
      <c r="A16" s="16"/>
      <c r="B16" s="570" t="s">
        <v>21</v>
      </c>
      <c r="C16" s="17">
        <v>0</v>
      </c>
      <c r="D16" s="17">
        <v>0</v>
      </c>
      <c r="E16" s="17">
        <v>0</v>
      </c>
      <c r="F16" s="52">
        <f t="shared" si="5"/>
        <v>0</v>
      </c>
      <c r="G16" s="157">
        <v>0</v>
      </c>
      <c r="H16" s="52"/>
      <c r="I16" s="17">
        <v>0</v>
      </c>
      <c r="J16" s="17">
        <v>0</v>
      </c>
      <c r="K16" s="17">
        <v>0</v>
      </c>
      <c r="L16" s="340">
        <f t="shared" si="6"/>
        <v>0</v>
      </c>
      <c r="M16" s="157">
        <v>0</v>
      </c>
      <c r="N16" s="52"/>
      <c r="O16" s="17">
        <v>0</v>
      </c>
      <c r="P16" s="17">
        <v>0</v>
      </c>
      <c r="Q16" s="17">
        <v>0</v>
      </c>
      <c r="R16" s="52">
        <f t="shared" si="2"/>
        <v>0</v>
      </c>
      <c r="S16" s="157">
        <v>0</v>
      </c>
      <c r="T16" s="52"/>
      <c r="U16" s="52">
        <f t="shared" si="3"/>
        <v>0</v>
      </c>
      <c r="V16" s="158">
        <f t="shared" si="4"/>
        <v>0</v>
      </c>
    </row>
    <row r="17" spans="1:22" ht="12.75" customHeight="1" x14ac:dyDescent="0.2">
      <c r="A17" s="16"/>
      <c r="B17" s="570" t="s">
        <v>23</v>
      </c>
      <c r="C17" s="17">
        <v>0</v>
      </c>
      <c r="D17" s="17">
        <v>0</v>
      </c>
      <c r="E17" s="17">
        <v>0</v>
      </c>
      <c r="F17" s="52">
        <f t="shared" si="5"/>
        <v>0</v>
      </c>
      <c r="G17" s="157">
        <v>0</v>
      </c>
      <c r="H17" s="52"/>
      <c r="I17" s="17">
        <v>0</v>
      </c>
      <c r="J17" s="17">
        <v>0</v>
      </c>
      <c r="K17" s="17">
        <v>0</v>
      </c>
      <c r="L17" s="340">
        <f t="shared" si="6"/>
        <v>0</v>
      </c>
      <c r="M17" s="157">
        <v>0</v>
      </c>
      <c r="N17" s="52"/>
      <c r="O17" s="17">
        <v>0</v>
      </c>
      <c r="P17" s="17">
        <v>0</v>
      </c>
      <c r="Q17" s="17">
        <v>0</v>
      </c>
      <c r="R17" s="52">
        <f t="shared" si="2"/>
        <v>0</v>
      </c>
      <c r="S17" s="157">
        <v>0</v>
      </c>
      <c r="T17" s="52"/>
      <c r="U17" s="52">
        <f t="shared" si="3"/>
        <v>0</v>
      </c>
      <c r="V17" s="158">
        <f t="shared" si="4"/>
        <v>0</v>
      </c>
    </row>
    <row r="18" spans="1:22" ht="12.75" customHeight="1" x14ac:dyDescent="0.2">
      <c r="A18" s="16"/>
      <c r="B18" s="570" t="s">
        <v>24</v>
      </c>
      <c r="C18" s="17">
        <v>1</v>
      </c>
      <c r="D18" s="17">
        <v>0</v>
      </c>
      <c r="E18" s="17">
        <v>0</v>
      </c>
      <c r="F18" s="52">
        <f t="shared" si="5"/>
        <v>1</v>
      </c>
      <c r="G18" s="157">
        <v>0</v>
      </c>
      <c r="H18" s="52"/>
      <c r="I18" s="17">
        <v>0</v>
      </c>
      <c r="J18" s="17">
        <v>0</v>
      </c>
      <c r="K18" s="17">
        <v>0</v>
      </c>
      <c r="L18" s="340">
        <f t="shared" si="6"/>
        <v>0</v>
      </c>
      <c r="M18" s="157">
        <v>0</v>
      </c>
      <c r="N18" s="52"/>
      <c r="O18" s="17">
        <v>0</v>
      </c>
      <c r="P18" s="17">
        <v>0</v>
      </c>
      <c r="Q18" s="17">
        <v>0</v>
      </c>
      <c r="R18" s="52">
        <f t="shared" si="2"/>
        <v>0</v>
      </c>
      <c r="S18" s="157">
        <v>0</v>
      </c>
      <c r="T18" s="52"/>
      <c r="U18" s="52">
        <f t="shared" si="3"/>
        <v>1</v>
      </c>
      <c r="V18" s="158">
        <f t="shared" si="4"/>
        <v>0</v>
      </c>
    </row>
    <row r="19" spans="1:22" ht="12.75" customHeight="1" x14ac:dyDescent="0.2">
      <c r="A19" s="16"/>
      <c r="B19" s="570" t="s">
        <v>25</v>
      </c>
      <c r="C19" s="17">
        <v>0</v>
      </c>
      <c r="D19" s="17">
        <v>3</v>
      </c>
      <c r="E19" s="17">
        <v>0</v>
      </c>
      <c r="F19" s="52">
        <f t="shared" si="5"/>
        <v>3</v>
      </c>
      <c r="G19" s="157">
        <v>2</v>
      </c>
      <c r="H19" s="52"/>
      <c r="I19" s="17">
        <v>0</v>
      </c>
      <c r="J19" s="17">
        <v>1</v>
      </c>
      <c r="K19" s="17">
        <v>0</v>
      </c>
      <c r="L19" s="340">
        <f t="shared" si="6"/>
        <v>1</v>
      </c>
      <c r="M19" s="157">
        <v>0</v>
      </c>
      <c r="N19" s="52"/>
      <c r="O19" s="17">
        <v>0</v>
      </c>
      <c r="P19" s="17">
        <v>0</v>
      </c>
      <c r="Q19" s="17">
        <v>0</v>
      </c>
      <c r="R19" s="52">
        <f t="shared" si="2"/>
        <v>0</v>
      </c>
      <c r="S19" s="157">
        <v>0</v>
      </c>
      <c r="T19" s="52"/>
      <c r="U19" s="52">
        <f t="shared" si="3"/>
        <v>4</v>
      </c>
      <c r="V19" s="158">
        <f t="shared" si="4"/>
        <v>2</v>
      </c>
    </row>
    <row r="20" spans="1:22" ht="12.75" customHeight="1" x14ac:dyDescent="0.2">
      <c r="A20" s="16"/>
      <c r="B20" s="570" t="s">
        <v>26</v>
      </c>
      <c r="C20" s="17">
        <v>0</v>
      </c>
      <c r="D20" s="17">
        <v>1</v>
      </c>
      <c r="E20" s="17">
        <v>0</v>
      </c>
      <c r="F20" s="52">
        <f t="shared" si="5"/>
        <v>1</v>
      </c>
      <c r="G20" s="157">
        <v>0</v>
      </c>
      <c r="H20" s="52"/>
      <c r="I20" s="17">
        <v>0</v>
      </c>
      <c r="J20" s="17">
        <v>0</v>
      </c>
      <c r="K20" s="17">
        <v>0</v>
      </c>
      <c r="L20" s="340">
        <f t="shared" si="6"/>
        <v>0</v>
      </c>
      <c r="M20" s="157">
        <v>0</v>
      </c>
      <c r="N20" s="52"/>
      <c r="O20" s="17">
        <v>0</v>
      </c>
      <c r="P20" s="17">
        <v>0</v>
      </c>
      <c r="Q20" s="17">
        <v>0</v>
      </c>
      <c r="R20" s="52">
        <f t="shared" si="2"/>
        <v>0</v>
      </c>
      <c r="S20" s="157">
        <v>0</v>
      </c>
      <c r="T20" s="52"/>
      <c r="U20" s="52">
        <f t="shared" si="3"/>
        <v>1</v>
      </c>
      <c r="V20" s="158">
        <f t="shared" si="4"/>
        <v>0</v>
      </c>
    </row>
    <row r="21" spans="1:22" ht="12.75" customHeight="1" x14ac:dyDescent="0.2">
      <c r="A21" s="16"/>
      <c r="B21" s="570" t="s">
        <v>70</v>
      </c>
      <c r="C21" s="17">
        <v>0</v>
      </c>
      <c r="D21" s="17">
        <v>0</v>
      </c>
      <c r="E21" s="17">
        <v>0</v>
      </c>
      <c r="F21" s="52">
        <f t="shared" si="5"/>
        <v>0</v>
      </c>
      <c r="G21" s="157">
        <v>0</v>
      </c>
      <c r="H21" s="52"/>
      <c r="I21" s="17">
        <v>0</v>
      </c>
      <c r="J21" s="17">
        <v>0</v>
      </c>
      <c r="K21" s="17">
        <v>0</v>
      </c>
      <c r="L21" s="340">
        <f t="shared" si="6"/>
        <v>0</v>
      </c>
      <c r="M21" s="157">
        <v>0</v>
      </c>
      <c r="N21" s="52"/>
      <c r="O21" s="17">
        <v>0</v>
      </c>
      <c r="P21" s="17">
        <v>0</v>
      </c>
      <c r="Q21" s="17">
        <v>0</v>
      </c>
      <c r="R21" s="52">
        <f t="shared" si="2"/>
        <v>0</v>
      </c>
      <c r="S21" s="157">
        <v>0</v>
      </c>
      <c r="T21" s="52"/>
      <c r="U21" s="52">
        <f t="shared" si="3"/>
        <v>0</v>
      </c>
      <c r="V21" s="158">
        <f t="shared" si="4"/>
        <v>0</v>
      </c>
    </row>
    <row r="22" spans="1:22" ht="12.75" customHeight="1" x14ac:dyDescent="0.2">
      <c r="A22" s="16"/>
      <c r="B22" s="570" t="s">
        <v>28</v>
      </c>
      <c r="C22" s="17">
        <v>0</v>
      </c>
      <c r="D22" s="17">
        <v>0</v>
      </c>
      <c r="E22" s="17">
        <v>0</v>
      </c>
      <c r="F22" s="52">
        <f t="shared" si="5"/>
        <v>0</v>
      </c>
      <c r="G22" s="157">
        <v>0</v>
      </c>
      <c r="H22" s="52"/>
      <c r="I22" s="17">
        <v>0</v>
      </c>
      <c r="J22" s="17">
        <v>0</v>
      </c>
      <c r="K22" s="17">
        <v>0</v>
      </c>
      <c r="L22" s="340">
        <f t="shared" si="6"/>
        <v>0</v>
      </c>
      <c r="M22" s="157">
        <v>0</v>
      </c>
      <c r="N22" s="52"/>
      <c r="O22" s="17">
        <v>0</v>
      </c>
      <c r="P22" s="17">
        <v>0</v>
      </c>
      <c r="Q22" s="17">
        <v>0</v>
      </c>
      <c r="R22" s="52">
        <f t="shared" si="2"/>
        <v>0</v>
      </c>
      <c r="S22" s="157">
        <v>0</v>
      </c>
      <c r="T22" s="52"/>
      <c r="U22" s="52">
        <f t="shared" si="3"/>
        <v>0</v>
      </c>
      <c r="V22" s="158">
        <f t="shared" si="4"/>
        <v>0</v>
      </c>
    </row>
    <row r="23" spans="1:22" ht="12.75" customHeight="1" x14ac:dyDescent="0.2">
      <c r="A23" s="16"/>
      <c r="B23" s="570" t="s">
        <v>29</v>
      </c>
      <c r="C23" s="17">
        <v>0</v>
      </c>
      <c r="D23" s="17">
        <v>0</v>
      </c>
      <c r="E23" s="17">
        <v>0</v>
      </c>
      <c r="F23" s="52">
        <f t="shared" si="5"/>
        <v>0</v>
      </c>
      <c r="G23" s="157">
        <v>0</v>
      </c>
      <c r="H23" s="52"/>
      <c r="I23" s="17">
        <v>0</v>
      </c>
      <c r="J23" s="17">
        <v>0</v>
      </c>
      <c r="K23" s="17">
        <v>0</v>
      </c>
      <c r="L23" s="340">
        <f t="shared" si="6"/>
        <v>0</v>
      </c>
      <c r="M23" s="157">
        <v>0</v>
      </c>
      <c r="N23" s="52"/>
      <c r="O23" s="17">
        <v>1</v>
      </c>
      <c r="P23" s="17">
        <v>1</v>
      </c>
      <c r="Q23" s="17">
        <v>0</v>
      </c>
      <c r="R23" s="52">
        <f t="shared" si="2"/>
        <v>2</v>
      </c>
      <c r="S23" s="157">
        <v>0</v>
      </c>
      <c r="T23" s="52"/>
      <c r="U23" s="52">
        <f t="shared" si="3"/>
        <v>2</v>
      </c>
      <c r="V23" s="158">
        <f t="shared" si="4"/>
        <v>0</v>
      </c>
    </row>
    <row r="24" spans="1:22" ht="12.75" customHeight="1" x14ac:dyDescent="0.2">
      <c r="A24" s="16"/>
      <c r="B24" s="570" t="s">
        <v>30</v>
      </c>
      <c r="C24" s="17">
        <v>0</v>
      </c>
      <c r="D24" s="17">
        <v>0</v>
      </c>
      <c r="E24" s="17">
        <v>0</v>
      </c>
      <c r="F24" s="52">
        <f t="shared" si="5"/>
        <v>0</v>
      </c>
      <c r="G24" s="157">
        <v>0</v>
      </c>
      <c r="H24" s="52"/>
      <c r="I24" s="17">
        <v>0</v>
      </c>
      <c r="J24" s="17">
        <v>0</v>
      </c>
      <c r="K24" s="17">
        <v>0</v>
      </c>
      <c r="L24" s="340">
        <f t="shared" si="6"/>
        <v>0</v>
      </c>
      <c r="M24" s="157">
        <v>0</v>
      </c>
      <c r="N24" s="52"/>
      <c r="O24" s="17">
        <v>0</v>
      </c>
      <c r="P24" s="17">
        <v>0</v>
      </c>
      <c r="Q24" s="17">
        <v>0</v>
      </c>
      <c r="R24" s="52">
        <f t="shared" si="2"/>
        <v>0</v>
      </c>
      <c r="S24" s="157">
        <v>0</v>
      </c>
      <c r="T24" s="52"/>
      <c r="U24" s="52">
        <f t="shared" si="3"/>
        <v>0</v>
      </c>
      <c r="V24" s="158">
        <f t="shared" si="4"/>
        <v>0</v>
      </c>
    </row>
    <row r="25" spans="1:22" ht="12.75" customHeight="1" x14ac:dyDescent="0.2">
      <c r="A25" s="16"/>
      <c r="B25" s="570" t="s">
        <v>31</v>
      </c>
      <c r="C25" s="17">
        <v>0</v>
      </c>
      <c r="D25" s="17">
        <v>0</v>
      </c>
      <c r="E25" s="17">
        <v>0</v>
      </c>
      <c r="F25" s="52">
        <f t="shared" si="5"/>
        <v>0</v>
      </c>
      <c r="G25" s="157">
        <v>0</v>
      </c>
      <c r="H25" s="52"/>
      <c r="I25" s="17">
        <v>0</v>
      </c>
      <c r="J25" s="17">
        <v>0</v>
      </c>
      <c r="K25" s="17">
        <v>0</v>
      </c>
      <c r="L25" s="340">
        <f t="shared" si="6"/>
        <v>0</v>
      </c>
      <c r="M25" s="157">
        <v>1</v>
      </c>
      <c r="N25" s="52"/>
      <c r="O25" s="17">
        <v>0</v>
      </c>
      <c r="P25" s="17">
        <v>0</v>
      </c>
      <c r="Q25" s="17">
        <v>0</v>
      </c>
      <c r="R25" s="52">
        <f t="shared" si="2"/>
        <v>0</v>
      </c>
      <c r="S25" s="157">
        <v>0</v>
      </c>
      <c r="T25" s="52"/>
      <c r="U25" s="52">
        <f t="shared" si="3"/>
        <v>0</v>
      </c>
      <c r="V25" s="158">
        <f t="shared" si="4"/>
        <v>1</v>
      </c>
    </row>
    <row r="26" spans="1:22" ht="12.75" customHeight="1" x14ac:dyDescent="0.2">
      <c r="A26" s="16"/>
      <c r="B26" s="570" t="s">
        <v>32</v>
      </c>
      <c r="C26" s="17">
        <v>0</v>
      </c>
      <c r="D26" s="17">
        <v>1</v>
      </c>
      <c r="E26" s="17">
        <v>0</v>
      </c>
      <c r="F26" s="52">
        <f t="shared" si="5"/>
        <v>1</v>
      </c>
      <c r="G26" s="157">
        <v>0</v>
      </c>
      <c r="H26" s="52"/>
      <c r="I26" s="17">
        <v>0</v>
      </c>
      <c r="J26" s="17">
        <v>0</v>
      </c>
      <c r="K26" s="17">
        <v>0</v>
      </c>
      <c r="L26" s="340">
        <f t="shared" si="6"/>
        <v>0</v>
      </c>
      <c r="M26" s="157">
        <v>0</v>
      </c>
      <c r="N26" s="52"/>
      <c r="O26" s="17">
        <v>0</v>
      </c>
      <c r="P26" s="17">
        <v>0</v>
      </c>
      <c r="Q26" s="17">
        <v>0</v>
      </c>
      <c r="R26" s="52">
        <f t="shared" si="2"/>
        <v>0</v>
      </c>
      <c r="S26" s="157">
        <v>0</v>
      </c>
      <c r="T26" s="52"/>
      <c r="U26" s="52">
        <f t="shared" si="3"/>
        <v>1</v>
      </c>
      <c r="V26" s="158">
        <f t="shared" si="4"/>
        <v>0</v>
      </c>
    </row>
    <row r="27" spans="1:22" ht="12.75" customHeight="1" x14ac:dyDescent="0.2">
      <c r="A27" s="16"/>
      <c r="B27" s="570" t="s">
        <v>33</v>
      </c>
      <c r="C27" s="17">
        <v>1</v>
      </c>
      <c r="D27" s="17">
        <v>1</v>
      </c>
      <c r="E27" s="17">
        <v>0</v>
      </c>
      <c r="F27" s="52">
        <f t="shared" si="5"/>
        <v>2</v>
      </c>
      <c r="G27" s="157">
        <v>0</v>
      </c>
      <c r="H27" s="52"/>
      <c r="I27" s="17">
        <v>0</v>
      </c>
      <c r="J27" s="17">
        <v>0</v>
      </c>
      <c r="K27" s="17">
        <v>0</v>
      </c>
      <c r="L27" s="340">
        <f t="shared" si="6"/>
        <v>0</v>
      </c>
      <c r="M27" s="157">
        <v>0</v>
      </c>
      <c r="N27" s="52"/>
      <c r="O27" s="17">
        <v>0</v>
      </c>
      <c r="P27" s="17">
        <v>0</v>
      </c>
      <c r="Q27" s="17">
        <v>0</v>
      </c>
      <c r="R27" s="52">
        <f t="shared" si="2"/>
        <v>0</v>
      </c>
      <c r="S27" s="157">
        <v>0</v>
      </c>
      <c r="T27" s="52"/>
      <c r="U27" s="52">
        <f t="shared" si="3"/>
        <v>2</v>
      </c>
      <c r="V27" s="158">
        <f t="shared" si="4"/>
        <v>0</v>
      </c>
    </row>
    <row r="28" spans="1:22" ht="12.75" customHeight="1" x14ac:dyDescent="0.2">
      <c r="A28" s="16"/>
      <c r="B28" s="570" t="s">
        <v>34</v>
      </c>
      <c r="C28" s="17">
        <v>0</v>
      </c>
      <c r="D28" s="17">
        <v>1</v>
      </c>
      <c r="E28" s="17">
        <v>0</v>
      </c>
      <c r="F28" s="52">
        <f t="shared" si="5"/>
        <v>1</v>
      </c>
      <c r="G28" s="157">
        <v>0</v>
      </c>
      <c r="H28" s="52"/>
      <c r="I28" s="17">
        <v>0</v>
      </c>
      <c r="J28" s="17">
        <v>0</v>
      </c>
      <c r="K28" s="17">
        <v>0</v>
      </c>
      <c r="L28" s="340">
        <f t="shared" si="6"/>
        <v>0</v>
      </c>
      <c r="M28" s="157">
        <v>0</v>
      </c>
      <c r="N28" s="52"/>
      <c r="O28" s="17">
        <v>0</v>
      </c>
      <c r="P28" s="17">
        <v>0</v>
      </c>
      <c r="Q28" s="17">
        <v>0</v>
      </c>
      <c r="R28" s="52">
        <f t="shared" si="2"/>
        <v>0</v>
      </c>
      <c r="S28" s="157">
        <v>0</v>
      </c>
      <c r="T28" s="52"/>
      <c r="U28" s="52">
        <f t="shared" si="3"/>
        <v>1</v>
      </c>
      <c r="V28" s="158">
        <f t="shared" si="4"/>
        <v>0</v>
      </c>
    </row>
    <row r="29" spans="1:22" ht="12.75" customHeight="1" x14ac:dyDescent="0.2">
      <c r="A29" s="16"/>
      <c r="B29" s="570" t="s">
        <v>35</v>
      </c>
      <c r="C29" s="17">
        <v>0</v>
      </c>
      <c r="D29" s="17">
        <v>1</v>
      </c>
      <c r="E29" s="17">
        <v>0</v>
      </c>
      <c r="F29" s="52">
        <f t="shared" si="5"/>
        <v>1</v>
      </c>
      <c r="G29" s="157">
        <v>0</v>
      </c>
      <c r="H29" s="52"/>
      <c r="I29" s="17">
        <v>0</v>
      </c>
      <c r="J29" s="17">
        <v>0</v>
      </c>
      <c r="K29" s="17">
        <v>0</v>
      </c>
      <c r="L29" s="340">
        <f t="shared" si="6"/>
        <v>0</v>
      </c>
      <c r="M29" s="157">
        <v>0</v>
      </c>
      <c r="N29" s="52"/>
      <c r="O29" s="17">
        <v>0</v>
      </c>
      <c r="P29" s="17">
        <v>0</v>
      </c>
      <c r="Q29" s="17">
        <v>0</v>
      </c>
      <c r="R29" s="52">
        <f t="shared" si="2"/>
        <v>0</v>
      </c>
      <c r="S29" s="157">
        <v>1</v>
      </c>
      <c r="T29" s="52"/>
      <c r="U29" s="52">
        <f t="shared" si="3"/>
        <v>1</v>
      </c>
      <c r="V29" s="158">
        <f t="shared" si="4"/>
        <v>1</v>
      </c>
    </row>
    <row r="30" spans="1:22" ht="12.75" customHeight="1" x14ac:dyDescent="0.2">
      <c r="A30" s="16"/>
      <c r="B30" s="570" t="s">
        <v>36</v>
      </c>
      <c r="C30" s="17">
        <v>0</v>
      </c>
      <c r="D30" s="17">
        <v>1</v>
      </c>
      <c r="E30" s="17">
        <v>0</v>
      </c>
      <c r="F30" s="52">
        <f t="shared" si="5"/>
        <v>1</v>
      </c>
      <c r="G30" s="157">
        <v>0</v>
      </c>
      <c r="H30" s="52"/>
      <c r="I30" s="17">
        <v>0</v>
      </c>
      <c r="J30" s="17">
        <v>0</v>
      </c>
      <c r="K30" s="17">
        <v>0</v>
      </c>
      <c r="L30" s="340">
        <f t="shared" si="6"/>
        <v>0</v>
      </c>
      <c r="M30" s="157">
        <v>0</v>
      </c>
      <c r="N30" s="52"/>
      <c r="O30" s="17">
        <v>0</v>
      </c>
      <c r="P30" s="17">
        <v>0</v>
      </c>
      <c r="Q30" s="17">
        <v>0</v>
      </c>
      <c r="R30" s="52">
        <f t="shared" si="2"/>
        <v>0</v>
      </c>
      <c r="S30" s="157">
        <v>0</v>
      </c>
      <c r="T30" s="52"/>
      <c r="U30" s="52">
        <f t="shared" si="3"/>
        <v>1</v>
      </c>
      <c r="V30" s="158">
        <f t="shared" si="4"/>
        <v>0</v>
      </c>
    </row>
    <row r="31" spans="1:22" ht="12.75" customHeight="1" x14ac:dyDescent="0.2">
      <c r="A31" s="16"/>
      <c r="B31" s="570" t="s">
        <v>550</v>
      </c>
      <c r="C31" s="17">
        <v>3</v>
      </c>
      <c r="D31" s="17">
        <v>11</v>
      </c>
      <c r="E31" s="17">
        <v>0</v>
      </c>
      <c r="F31" s="52">
        <f t="shared" si="5"/>
        <v>14</v>
      </c>
      <c r="G31" s="157">
        <v>5</v>
      </c>
      <c r="H31" s="52"/>
      <c r="I31" s="17">
        <v>1</v>
      </c>
      <c r="J31" s="17">
        <v>0</v>
      </c>
      <c r="K31" s="17">
        <v>0</v>
      </c>
      <c r="L31" s="340">
        <f t="shared" si="6"/>
        <v>1</v>
      </c>
      <c r="M31" s="157">
        <v>0</v>
      </c>
      <c r="N31" s="52"/>
      <c r="O31" s="17">
        <v>0</v>
      </c>
      <c r="P31" s="17">
        <v>1</v>
      </c>
      <c r="Q31" s="17">
        <v>0</v>
      </c>
      <c r="R31" s="52">
        <f t="shared" si="2"/>
        <v>1</v>
      </c>
      <c r="S31" s="157">
        <v>0</v>
      </c>
      <c r="T31" s="52"/>
      <c r="U31" s="52">
        <f t="shared" si="3"/>
        <v>16</v>
      </c>
      <c r="V31" s="158">
        <f t="shared" si="4"/>
        <v>5</v>
      </c>
    </row>
    <row r="32" spans="1:22" ht="12.75" customHeight="1" x14ac:dyDescent="0.2">
      <c r="A32" s="16"/>
      <c r="B32" s="570" t="s">
        <v>38</v>
      </c>
      <c r="C32" s="17">
        <v>0</v>
      </c>
      <c r="D32" s="17">
        <v>0</v>
      </c>
      <c r="E32" s="17">
        <v>0</v>
      </c>
      <c r="F32" s="52">
        <f t="shared" si="5"/>
        <v>0</v>
      </c>
      <c r="G32" s="157">
        <v>0</v>
      </c>
      <c r="H32" s="52"/>
      <c r="I32" s="17">
        <v>0</v>
      </c>
      <c r="J32" s="17">
        <v>0</v>
      </c>
      <c r="K32" s="17">
        <v>0</v>
      </c>
      <c r="L32" s="340">
        <f t="shared" si="6"/>
        <v>0</v>
      </c>
      <c r="M32" s="157">
        <v>0</v>
      </c>
      <c r="N32" s="52"/>
      <c r="O32" s="17">
        <v>0</v>
      </c>
      <c r="P32" s="17">
        <v>0</v>
      </c>
      <c r="Q32" s="17">
        <v>0</v>
      </c>
      <c r="R32" s="52">
        <f t="shared" si="2"/>
        <v>0</v>
      </c>
      <c r="S32" s="157">
        <v>0</v>
      </c>
      <c r="T32" s="52"/>
      <c r="U32" s="52">
        <f t="shared" si="3"/>
        <v>0</v>
      </c>
      <c r="V32" s="158">
        <f t="shared" si="4"/>
        <v>0</v>
      </c>
    </row>
    <row r="33" spans="1:22" ht="12.75" customHeight="1" x14ac:dyDescent="0.2">
      <c r="A33" s="16"/>
      <c r="B33" s="570" t="s">
        <v>39</v>
      </c>
      <c r="C33" s="17">
        <v>0</v>
      </c>
      <c r="D33" s="17">
        <v>0</v>
      </c>
      <c r="E33" s="17">
        <v>0</v>
      </c>
      <c r="F33" s="52">
        <f t="shared" si="5"/>
        <v>0</v>
      </c>
      <c r="G33" s="157">
        <v>0</v>
      </c>
      <c r="H33" s="52"/>
      <c r="I33" s="17">
        <v>0</v>
      </c>
      <c r="J33" s="17">
        <v>0</v>
      </c>
      <c r="K33" s="17">
        <v>0</v>
      </c>
      <c r="L33" s="340">
        <f t="shared" si="6"/>
        <v>0</v>
      </c>
      <c r="M33" s="157">
        <v>0</v>
      </c>
      <c r="N33" s="52"/>
      <c r="O33" s="17">
        <v>0</v>
      </c>
      <c r="P33" s="17">
        <v>0</v>
      </c>
      <c r="Q33" s="17">
        <v>0</v>
      </c>
      <c r="R33" s="52">
        <f t="shared" si="2"/>
        <v>0</v>
      </c>
      <c r="S33" s="157">
        <v>0</v>
      </c>
      <c r="T33" s="52"/>
      <c r="U33" s="52">
        <f t="shared" si="3"/>
        <v>0</v>
      </c>
      <c r="V33" s="158">
        <f t="shared" si="4"/>
        <v>0</v>
      </c>
    </row>
    <row r="34" spans="1:22" ht="12.75" customHeight="1" x14ac:dyDescent="0.2">
      <c r="A34" s="16"/>
      <c r="B34" s="570" t="s">
        <v>40</v>
      </c>
      <c r="C34" s="17">
        <v>0</v>
      </c>
      <c r="D34" s="17">
        <v>0</v>
      </c>
      <c r="E34" s="17">
        <v>0</v>
      </c>
      <c r="F34" s="52">
        <f t="shared" si="5"/>
        <v>0</v>
      </c>
      <c r="G34" s="157">
        <v>1</v>
      </c>
      <c r="H34" s="52"/>
      <c r="I34" s="17">
        <v>0</v>
      </c>
      <c r="J34" s="17">
        <v>0</v>
      </c>
      <c r="K34" s="17">
        <v>0</v>
      </c>
      <c r="L34" s="340">
        <f t="shared" si="6"/>
        <v>0</v>
      </c>
      <c r="M34" s="157">
        <v>0</v>
      </c>
      <c r="N34" s="52"/>
      <c r="O34" s="17">
        <v>0</v>
      </c>
      <c r="P34" s="17">
        <v>0</v>
      </c>
      <c r="Q34" s="17">
        <v>0</v>
      </c>
      <c r="R34" s="52">
        <f t="shared" si="2"/>
        <v>0</v>
      </c>
      <c r="S34" s="157">
        <v>0</v>
      </c>
      <c r="T34" s="52"/>
      <c r="U34" s="52">
        <f t="shared" si="3"/>
        <v>0</v>
      </c>
      <c r="V34" s="158">
        <f t="shared" si="4"/>
        <v>1</v>
      </c>
    </row>
    <row r="35" spans="1:22" ht="12.75" customHeight="1" x14ac:dyDescent="0.2">
      <c r="A35" s="16"/>
      <c r="B35" s="570" t="s">
        <v>41</v>
      </c>
      <c r="C35" s="17">
        <v>0</v>
      </c>
      <c r="D35" s="17">
        <v>0</v>
      </c>
      <c r="E35" s="17">
        <v>0</v>
      </c>
      <c r="F35" s="52">
        <f t="shared" si="5"/>
        <v>0</v>
      </c>
      <c r="G35" s="157">
        <v>1</v>
      </c>
      <c r="H35" s="52"/>
      <c r="I35" s="17">
        <v>0</v>
      </c>
      <c r="J35" s="17">
        <v>0</v>
      </c>
      <c r="K35" s="17">
        <v>0</v>
      </c>
      <c r="L35" s="340">
        <f t="shared" si="6"/>
        <v>0</v>
      </c>
      <c r="M35" s="157">
        <v>0</v>
      </c>
      <c r="N35" s="52"/>
      <c r="O35" s="17">
        <v>0</v>
      </c>
      <c r="P35" s="17">
        <v>0</v>
      </c>
      <c r="Q35" s="17">
        <v>0</v>
      </c>
      <c r="R35" s="52">
        <f t="shared" si="2"/>
        <v>0</v>
      </c>
      <c r="S35" s="157">
        <v>0</v>
      </c>
      <c r="T35" s="52"/>
      <c r="U35" s="52">
        <f t="shared" si="3"/>
        <v>0</v>
      </c>
      <c r="V35" s="158">
        <f t="shared" si="4"/>
        <v>1</v>
      </c>
    </row>
    <row r="36" spans="1:22" ht="12.75" customHeight="1" x14ac:dyDescent="0.2">
      <c r="A36" s="16"/>
      <c r="B36" s="570" t="s">
        <v>42</v>
      </c>
      <c r="C36" s="17">
        <v>0</v>
      </c>
      <c r="D36" s="17">
        <v>0</v>
      </c>
      <c r="E36" s="17">
        <v>0</v>
      </c>
      <c r="F36" s="52">
        <f t="shared" si="5"/>
        <v>0</v>
      </c>
      <c r="G36" s="157">
        <v>0</v>
      </c>
      <c r="H36" s="52"/>
      <c r="I36" s="17">
        <v>0</v>
      </c>
      <c r="J36" s="17">
        <v>0</v>
      </c>
      <c r="K36" s="17">
        <v>0</v>
      </c>
      <c r="L36" s="340">
        <f t="shared" si="6"/>
        <v>0</v>
      </c>
      <c r="M36" s="157">
        <v>0</v>
      </c>
      <c r="N36" s="52"/>
      <c r="O36" s="17">
        <v>0</v>
      </c>
      <c r="P36" s="17">
        <v>0</v>
      </c>
      <c r="Q36" s="17">
        <v>0</v>
      </c>
      <c r="R36" s="52">
        <f t="shared" si="2"/>
        <v>0</v>
      </c>
      <c r="S36" s="157">
        <v>0</v>
      </c>
      <c r="T36" s="52"/>
      <c r="U36" s="52">
        <f t="shared" si="3"/>
        <v>0</v>
      </c>
      <c r="V36" s="158">
        <f t="shared" si="4"/>
        <v>0</v>
      </c>
    </row>
    <row r="37" spans="1:22" ht="12.75" customHeight="1" x14ac:dyDescent="0.2">
      <c r="A37" s="16"/>
      <c r="B37" s="570" t="s">
        <v>43</v>
      </c>
      <c r="C37" s="17">
        <v>0</v>
      </c>
      <c r="D37" s="17">
        <v>0</v>
      </c>
      <c r="E37" s="17">
        <v>0</v>
      </c>
      <c r="F37" s="52">
        <f t="shared" si="5"/>
        <v>0</v>
      </c>
      <c r="G37" s="157">
        <v>0</v>
      </c>
      <c r="H37" s="52"/>
      <c r="I37" s="17">
        <v>0</v>
      </c>
      <c r="J37" s="17">
        <v>0</v>
      </c>
      <c r="K37" s="17">
        <v>0</v>
      </c>
      <c r="L37" s="340">
        <f t="shared" si="6"/>
        <v>0</v>
      </c>
      <c r="M37" s="157">
        <v>0</v>
      </c>
      <c r="N37" s="52"/>
      <c r="O37" s="17">
        <v>0</v>
      </c>
      <c r="P37" s="17">
        <v>0</v>
      </c>
      <c r="Q37" s="17">
        <v>0</v>
      </c>
      <c r="R37" s="52">
        <f t="shared" si="2"/>
        <v>0</v>
      </c>
      <c r="S37" s="157">
        <v>0</v>
      </c>
      <c r="T37" s="52"/>
      <c r="U37" s="52">
        <f t="shared" si="3"/>
        <v>0</v>
      </c>
      <c r="V37" s="158">
        <f t="shared" si="4"/>
        <v>0</v>
      </c>
    </row>
    <row r="38" spans="1:22" ht="12.75" customHeight="1" x14ac:dyDescent="0.2">
      <c r="A38" s="16"/>
      <c r="B38" s="570" t="s">
        <v>44</v>
      </c>
      <c r="C38" s="17">
        <v>0</v>
      </c>
      <c r="D38" s="17">
        <v>1</v>
      </c>
      <c r="E38" s="17">
        <v>0</v>
      </c>
      <c r="F38" s="52">
        <f t="shared" si="5"/>
        <v>1</v>
      </c>
      <c r="G38" s="157">
        <v>0</v>
      </c>
      <c r="H38" s="52"/>
      <c r="I38" s="17">
        <v>0</v>
      </c>
      <c r="J38" s="17">
        <v>0</v>
      </c>
      <c r="K38" s="17">
        <v>0</v>
      </c>
      <c r="L38" s="340">
        <f t="shared" si="6"/>
        <v>0</v>
      </c>
      <c r="M38" s="157">
        <v>2</v>
      </c>
      <c r="N38" s="52"/>
      <c r="O38" s="17">
        <v>0</v>
      </c>
      <c r="P38" s="17">
        <v>0</v>
      </c>
      <c r="Q38" s="17">
        <v>0</v>
      </c>
      <c r="R38" s="52">
        <f t="shared" si="2"/>
        <v>0</v>
      </c>
      <c r="S38" s="157">
        <v>0</v>
      </c>
      <c r="T38" s="52"/>
      <c r="U38" s="52">
        <f t="shared" si="3"/>
        <v>1</v>
      </c>
      <c r="V38" s="158">
        <f t="shared" si="4"/>
        <v>2</v>
      </c>
    </row>
    <row r="39" spans="1:22" ht="12.75" customHeight="1" x14ac:dyDescent="0.2">
      <c r="A39" s="16"/>
      <c r="B39" s="570" t="s">
        <v>90</v>
      </c>
      <c r="C39" s="17">
        <v>0</v>
      </c>
      <c r="D39" s="17">
        <v>0</v>
      </c>
      <c r="E39" s="17">
        <v>0</v>
      </c>
      <c r="F39" s="52">
        <f t="shared" si="5"/>
        <v>0</v>
      </c>
      <c r="G39" s="157">
        <v>0</v>
      </c>
      <c r="H39" s="52"/>
      <c r="I39" s="17">
        <v>0</v>
      </c>
      <c r="J39" s="17">
        <v>0</v>
      </c>
      <c r="K39" s="17">
        <v>0</v>
      </c>
      <c r="L39" s="340">
        <f t="shared" si="6"/>
        <v>0</v>
      </c>
      <c r="M39" s="157">
        <v>0</v>
      </c>
      <c r="N39" s="52"/>
      <c r="O39" s="17">
        <v>0</v>
      </c>
      <c r="P39" s="17">
        <v>0</v>
      </c>
      <c r="Q39" s="17">
        <v>0</v>
      </c>
      <c r="R39" s="52">
        <f t="shared" si="2"/>
        <v>0</v>
      </c>
      <c r="S39" s="157">
        <v>0</v>
      </c>
      <c r="T39" s="52"/>
      <c r="U39" s="52">
        <f t="shared" si="3"/>
        <v>0</v>
      </c>
      <c r="V39" s="158">
        <f t="shared" si="4"/>
        <v>0</v>
      </c>
    </row>
    <row r="40" spans="1:22" ht="12.75" customHeight="1" x14ac:dyDescent="0.2">
      <c r="A40" s="16"/>
      <c r="B40" s="570" t="s">
        <v>46</v>
      </c>
      <c r="C40" s="17">
        <v>0</v>
      </c>
      <c r="D40" s="17">
        <v>0</v>
      </c>
      <c r="E40" s="17">
        <v>0</v>
      </c>
      <c r="F40" s="52">
        <f t="shared" si="5"/>
        <v>0</v>
      </c>
      <c r="G40" s="157">
        <v>0</v>
      </c>
      <c r="H40" s="52"/>
      <c r="I40" s="17">
        <v>0</v>
      </c>
      <c r="J40" s="17">
        <v>0</v>
      </c>
      <c r="K40" s="17">
        <v>0</v>
      </c>
      <c r="L40" s="340">
        <f t="shared" si="6"/>
        <v>0</v>
      </c>
      <c r="M40" s="157">
        <v>0</v>
      </c>
      <c r="N40" s="52"/>
      <c r="O40" s="17">
        <v>0</v>
      </c>
      <c r="P40" s="17">
        <v>0</v>
      </c>
      <c r="Q40" s="17">
        <v>0</v>
      </c>
      <c r="R40" s="52">
        <f t="shared" si="2"/>
        <v>0</v>
      </c>
      <c r="S40" s="157">
        <v>0</v>
      </c>
      <c r="T40" s="52"/>
      <c r="U40" s="52">
        <f t="shared" si="3"/>
        <v>0</v>
      </c>
      <c r="V40" s="158">
        <f t="shared" si="4"/>
        <v>0</v>
      </c>
    </row>
    <row r="41" spans="1:22" ht="12.75" customHeight="1" x14ac:dyDescent="0.2">
      <c r="A41" s="16"/>
      <c r="B41" s="570" t="s">
        <v>47</v>
      </c>
      <c r="C41" s="17">
        <v>0</v>
      </c>
      <c r="D41" s="17">
        <v>0</v>
      </c>
      <c r="E41" s="17">
        <v>0</v>
      </c>
      <c r="F41" s="52">
        <f t="shared" si="5"/>
        <v>0</v>
      </c>
      <c r="G41" s="157">
        <v>0</v>
      </c>
      <c r="H41" s="52"/>
      <c r="I41" s="17">
        <v>0</v>
      </c>
      <c r="J41" s="17">
        <v>0</v>
      </c>
      <c r="K41" s="17">
        <v>0</v>
      </c>
      <c r="L41" s="340">
        <f t="shared" si="6"/>
        <v>0</v>
      </c>
      <c r="M41" s="157">
        <v>0</v>
      </c>
      <c r="N41" s="52"/>
      <c r="O41" s="17">
        <v>0</v>
      </c>
      <c r="P41" s="17">
        <v>0</v>
      </c>
      <c r="Q41" s="17">
        <v>0</v>
      </c>
      <c r="R41" s="52">
        <f t="shared" si="2"/>
        <v>0</v>
      </c>
      <c r="S41" s="157">
        <v>0</v>
      </c>
      <c r="T41" s="52"/>
      <c r="U41" s="52">
        <f t="shared" si="3"/>
        <v>0</v>
      </c>
      <c r="V41" s="158">
        <f t="shared" si="4"/>
        <v>0</v>
      </c>
    </row>
    <row r="42" spans="1:22" ht="12.75" customHeight="1" x14ac:dyDescent="0.2">
      <c r="A42" s="16"/>
      <c r="B42" s="570" t="s">
        <v>48</v>
      </c>
      <c r="C42" s="17">
        <v>0</v>
      </c>
      <c r="D42" s="17">
        <v>1</v>
      </c>
      <c r="E42" s="17">
        <v>0</v>
      </c>
      <c r="F42" s="52">
        <f t="shared" si="5"/>
        <v>1</v>
      </c>
      <c r="G42" s="157">
        <v>0</v>
      </c>
      <c r="H42" s="52"/>
      <c r="I42" s="17">
        <v>0</v>
      </c>
      <c r="J42" s="17">
        <v>0</v>
      </c>
      <c r="K42" s="17">
        <v>0</v>
      </c>
      <c r="L42" s="340">
        <f t="shared" si="6"/>
        <v>0</v>
      </c>
      <c r="M42" s="157">
        <v>0</v>
      </c>
      <c r="N42" s="52"/>
      <c r="O42" s="17">
        <v>0</v>
      </c>
      <c r="P42" s="17">
        <v>0</v>
      </c>
      <c r="Q42" s="17">
        <v>0</v>
      </c>
      <c r="R42" s="52">
        <f t="shared" si="2"/>
        <v>0</v>
      </c>
      <c r="S42" s="157">
        <v>0</v>
      </c>
      <c r="T42" s="52"/>
      <c r="U42" s="52">
        <f t="shared" si="3"/>
        <v>1</v>
      </c>
      <c r="V42" s="158">
        <f t="shared" si="4"/>
        <v>0</v>
      </c>
    </row>
    <row r="43" spans="1:22" ht="12.75" customHeight="1" x14ac:dyDescent="0.2">
      <c r="A43" s="16"/>
      <c r="B43" s="570" t="s">
        <v>49</v>
      </c>
      <c r="C43" s="17">
        <v>1</v>
      </c>
      <c r="D43" s="17">
        <v>1</v>
      </c>
      <c r="E43" s="17">
        <v>0</v>
      </c>
      <c r="F43" s="52">
        <f t="shared" si="5"/>
        <v>2</v>
      </c>
      <c r="G43" s="157">
        <v>1</v>
      </c>
      <c r="H43" s="52"/>
      <c r="I43" s="17">
        <v>0</v>
      </c>
      <c r="J43" s="17">
        <v>0</v>
      </c>
      <c r="K43" s="17">
        <v>1</v>
      </c>
      <c r="L43" s="340">
        <f t="shared" si="6"/>
        <v>1</v>
      </c>
      <c r="M43" s="157">
        <v>1</v>
      </c>
      <c r="N43" s="52"/>
      <c r="O43" s="17">
        <v>0</v>
      </c>
      <c r="P43" s="17">
        <v>0</v>
      </c>
      <c r="Q43" s="17">
        <v>0</v>
      </c>
      <c r="R43" s="52">
        <f t="shared" si="2"/>
        <v>0</v>
      </c>
      <c r="S43" s="157">
        <v>0</v>
      </c>
      <c r="T43" s="52"/>
      <c r="U43" s="52">
        <f t="shared" si="3"/>
        <v>3</v>
      </c>
      <c r="V43" s="158">
        <f t="shared" si="4"/>
        <v>2</v>
      </c>
    </row>
    <row r="44" spans="1:22" ht="12.75" customHeight="1" x14ac:dyDescent="0.2">
      <c r="A44" s="16"/>
      <c r="B44" s="570" t="s">
        <v>50</v>
      </c>
      <c r="C44" s="17">
        <v>0</v>
      </c>
      <c r="D44" s="17">
        <v>1</v>
      </c>
      <c r="E44" s="17">
        <v>0</v>
      </c>
      <c r="F44" s="52">
        <f t="shared" si="5"/>
        <v>1</v>
      </c>
      <c r="G44" s="157">
        <v>0</v>
      </c>
      <c r="H44" s="52"/>
      <c r="I44" s="17">
        <v>0</v>
      </c>
      <c r="J44" s="17">
        <v>0</v>
      </c>
      <c r="K44" s="17">
        <v>0</v>
      </c>
      <c r="L44" s="340">
        <f t="shared" si="6"/>
        <v>0</v>
      </c>
      <c r="M44" s="157">
        <v>0</v>
      </c>
      <c r="N44" s="52"/>
      <c r="O44" s="17">
        <v>0</v>
      </c>
      <c r="P44" s="17">
        <v>0</v>
      </c>
      <c r="Q44" s="17">
        <v>0</v>
      </c>
      <c r="R44" s="52">
        <f t="shared" si="2"/>
        <v>0</v>
      </c>
      <c r="S44" s="157">
        <v>0</v>
      </c>
      <c r="T44" s="52"/>
      <c r="U44" s="52">
        <f t="shared" si="3"/>
        <v>1</v>
      </c>
      <c r="V44" s="158">
        <f t="shared" si="4"/>
        <v>0</v>
      </c>
    </row>
    <row r="45" spans="1:22" ht="12.75" customHeight="1" x14ac:dyDescent="0.2">
      <c r="A45" s="16"/>
      <c r="B45" s="570" t="s">
        <v>549</v>
      </c>
      <c r="C45" s="17">
        <v>0</v>
      </c>
      <c r="D45" s="17">
        <v>0</v>
      </c>
      <c r="E45" s="17">
        <v>0</v>
      </c>
      <c r="F45" s="52">
        <f t="shared" si="5"/>
        <v>0</v>
      </c>
      <c r="G45" s="157">
        <v>0</v>
      </c>
      <c r="H45" s="52"/>
      <c r="I45" s="17">
        <v>0</v>
      </c>
      <c r="J45" s="17">
        <v>0</v>
      </c>
      <c r="K45" s="17">
        <v>0</v>
      </c>
      <c r="L45" s="340">
        <f t="shared" si="6"/>
        <v>0</v>
      </c>
      <c r="M45" s="157">
        <v>0</v>
      </c>
      <c r="N45" s="52"/>
      <c r="O45" s="17">
        <v>0</v>
      </c>
      <c r="P45" s="17">
        <v>0</v>
      </c>
      <c r="Q45" s="17">
        <v>0</v>
      </c>
      <c r="R45" s="52">
        <f t="shared" si="2"/>
        <v>0</v>
      </c>
      <c r="S45" s="157">
        <v>0</v>
      </c>
      <c r="T45" s="52"/>
      <c r="U45" s="52">
        <f t="shared" si="3"/>
        <v>0</v>
      </c>
      <c r="V45" s="158">
        <f t="shared" si="4"/>
        <v>0</v>
      </c>
    </row>
    <row r="46" spans="1:22" ht="12.75" customHeight="1" x14ac:dyDescent="0.2">
      <c r="A46" s="16"/>
      <c r="B46" s="570" t="s">
        <v>548</v>
      </c>
      <c r="C46" s="17">
        <v>0</v>
      </c>
      <c r="D46" s="17">
        <v>0</v>
      </c>
      <c r="E46" s="17">
        <v>0</v>
      </c>
      <c r="F46" s="52">
        <f t="shared" si="5"/>
        <v>0</v>
      </c>
      <c r="G46" s="157">
        <v>0</v>
      </c>
      <c r="H46" s="52"/>
      <c r="I46" s="17">
        <v>0</v>
      </c>
      <c r="J46" s="17">
        <v>0</v>
      </c>
      <c r="K46" s="17">
        <v>0</v>
      </c>
      <c r="L46" s="340">
        <f t="shared" si="6"/>
        <v>0</v>
      </c>
      <c r="M46" s="157">
        <v>0</v>
      </c>
      <c r="N46" s="52"/>
      <c r="O46" s="17">
        <v>0</v>
      </c>
      <c r="P46" s="17">
        <v>0</v>
      </c>
      <c r="Q46" s="17">
        <v>0</v>
      </c>
      <c r="R46" s="52">
        <f t="shared" si="2"/>
        <v>0</v>
      </c>
      <c r="S46" s="157">
        <v>0</v>
      </c>
      <c r="T46" s="52"/>
      <c r="U46" s="52">
        <f t="shared" si="3"/>
        <v>0</v>
      </c>
      <c r="V46" s="158">
        <f t="shared" si="4"/>
        <v>0</v>
      </c>
    </row>
    <row r="47" spans="1:22" ht="12.75" customHeight="1" x14ac:dyDescent="0.2">
      <c r="A47" s="16"/>
      <c r="B47" s="570" t="s">
        <v>76</v>
      </c>
      <c r="C47" s="17">
        <v>0</v>
      </c>
      <c r="D47" s="17">
        <v>1</v>
      </c>
      <c r="E47" s="17">
        <v>1</v>
      </c>
      <c r="F47" s="52">
        <f t="shared" si="5"/>
        <v>2</v>
      </c>
      <c r="G47" s="157">
        <v>0</v>
      </c>
      <c r="H47" s="52"/>
      <c r="I47" s="17">
        <v>0</v>
      </c>
      <c r="J47" s="17">
        <v>0</v>
      </c>
      <c r="K47" s="17">
        <v>0</v>
      </c>
      <c r="L47" s="340">
        <f t="shared" si="6"/>
        <v>0</v>
      </c>
      <c r="M47" s="157">
        <v>0</v>
      </c>
      <c r="N47" s="52"/>
      <c r="O47" s="17">
        <v>0</v>
      </c>
      <c r="P47" s="17">
        <v>0</v>
      </c>
      <c r="Q47" s="17">
        <v>0</v>
      </c>
      <c r="R47" s="52">
        <f t="shared" si="2"/>
        <v>0</v>
      </c>
      <c r="S47" s="157">
        <v>0</v>
      </c>
      <c r="T47" s="52"/>
      <c r="U47" s="52">
        <f t="shared" si="3"/>
        <v>2</v>
      </c>
      <c r="V47" s="158">
        <f t="shared" si="4"/>
        <v>0</v>
      </c>
    </row>
    <row r="48" spans="1:22" ht="12.75" customHeight="1" x14ac:dyDescent="0.2">
      <c r="A48" s="16"/>
      <c r="B48" s="570" t="s">
        <v>53</v>
      </c>
      <c r="C48" s="17">
        <v>0</v>
      </c>
      <c r="D48" s="17">
        <v>0</v>
      </c>
      <c r="E48" s="17">
        <v>0</v>
      </c>
      <c r="F48" s="52">
        <f t="shared" si="5"/>
        <v>0</v>
      </c>
      <c r="G48" s="157">
        <v>0</v>
      </c>
      <c r="H48" s="52"/>
      <c r="I48" s="17">
        <v>0</v>
      </c>
      <c r="J48" s="17">
        <v>0</v>
      </c>
      <c r="K48" s="17">
        <v>0</v>
      </c>
      <c r="L48" s="340">
        <f t="shared" si="6"/>
        <v>0</v>
      </c>
      <c r="M48" s="157">
        <v>0</v>
      </c>
      <c r="N48" s="52"/>
      <c r="O48" s="17">
        <v>0</v>
      </c>
      <c r="P48" s="17">
        <v>0</v>
      </c>
      <c r="Q48" s="17">
        <v>0</v>
      </c>
      <c r="R48" s="52">
        <f t="shared" si="2"/>
        <v>0</v>
      </c>
      <c r="S48" s="157">
        <v>0</v>
      </c>
      <c r="T48" s="52"/>
      <c r="U48" s="52">
        <f t="shared" si="3"/>
        <v>0</v>
      </c>
      <c r="V48" s="158">
        <f t="shared" si="4"/>
        <v>0</v>
      </c>
    </row>
    <row r="49" spans="1:74" ht="12.75" customHeight="1" x14ac:dyDescent="0.2">
      <c r="A49" s="16"/>
      <c r="B49" s="570" t="s">
        <v>54</v>
      </c>
      <c r="C49" s="17">
        <v>0</v>
      </c>
      <c r="D49" s="17">
        <v>0</v>
      </c>
      <c r="E49" s="17">
        <v>0</v>
      </c>
      <c r="F49" s="52">
        <f t="shared" si="5"/>
        <v>0</v>
      </c>
      <c r="G49" s="157">
        <v>0</v>
      </c>
      <c r="H49" s="52"/>
      <c r="I49" s="17">
        <v>0</v>
      </c>
      <c r="J49" s="17">
        <v>0</v>
      </c>
      <c r="K49" s="17">
        <v>0</v>
      </c>
      <c r="L49" s="340">
        <f t="shared" si="6"/>
        <v>0</v>
      </c>
      <c r="M49" s="157">
        <v>0</v>
      </c>
      <c r="N49" s="52"/>
      <c r="O49" s="17">
        <v>0</v>
      </c>
      <c r="P49" s="17">
        <v>0</v>
      </c>
      <c r="Q49" s="17">
        <v>0</v>
      </c>
      <c r="R49" s="52">
        <f t="shared" si="2"/>
        <v>0</v>
      </c>
      <c r="S49" s="157">
        <v>0</v>
      </c>
      <c r="T49" s="52"/>
      <c r="U49" s="52">
        <f t="shared" si="3"/>
        <v>0</v>
      </c>
      <c r="V49" s="158">
        <f t="shared" si="4"/>
        <v>0</v>
      </c>
    </row>
    <row r="50" spans="1:74" s="573" customFormat="1" ht="30" customHeight="1" x14ac:dyDescent="0.2">
      <c r="A50" s="572" t="s">
        <v>55</v>
      </c>
      <c r="B50" s="134"/>
      <c r="C50" s="18">
        <v>0</v>
      </c>
      <c r="D50" s="134">
        <v>0</v>
      </c>
      <c r="E50" s="18">
        <v>0</v>
      </c>
      <c r="F50" s="52">
        <f t="shared" si="5"/>
        <v>0</v>
      </c>
      <c r="G50" s="293">
        <v>0</v>
      </c>
      <c r="H50" s="134"/>
      <c r="I50" s="134">
        <v>0</v>
      </c>
      <c r="J50" s="134">
        <v>0</v>
      </c>
      <c r="K50" s="134">
        <v>0</v>
      </c>
      <c r="L50" s="134">
        <f>SUM(I50:K50)</f>
        <v>0</v>
      </c>
      <c r="M50" s="293">
        <v>0</v>
      </c>
      <c r="N50" s="134"/>
      <c r="O50" s="134">
        <v>0</v>
      </c>
      <c r="P50" s="134">
        <v>0</v>
      </c>
      <c r="Q50" s="134">
        <v>0</v>
      </c>
      <c r="R50" s="134">
        <f t="shared" si="2"/>
        <v>0</v>
      </c>
      <c r="S50" s="293">
        <v>0</v>
      </c>
      <c r="T50" s="134"/>
      <c r="U50" s="134">
        <f t="shared" si="3"/>
        <v>0</v>
      </c>
      <c r="V50" s="571">
        <f t="shared" si="4"/>
        <v>0</v>
      </c>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row>
    <row r="51" spans="1:74" s="450" customFormat="1" ht="30" customHeight="1" x14ac:dyDescent="0.2">
      <c r="A51" s="572" t="s">
        <v>91</v>
      </c>
      <c r="B51" s="18"/>
      <c r="C51" s="134">
        <f>SUM(C52:C54)</f>
        <v>0</v>
      </c>
      <c r="D51" s="134">
        <f t="shared" ref="D51:E51" si="7">SUM(D52:D54)</f>
        <v>1</v>
      </c>
      <c r="E51" s="134">
        <f t="shared" si="7"/>
        <v>0</v>
      </c>
      <c r="F51" s="52">
        <f>SUM(C51:E51)</f>
        <v>1</v>
      </c>
      <c r="G51" s="134">
        <f>SUM(G52:G54)</f>
        <v>0</v>
      </c>
      <c r="H51" s="134"/>
      <c r="I51" s="134">
        <f>SUM(I52:I54)</f>
        <v>0</v>
      </c>
      <c r="J51" s="134">
        <f>SUM(J52:J54)</f>
        <v>0</v>
      </c>
      <c r="K51" s="134">
        <f>SUM(K52:K54)</f>
        <v>1</v>
      </c>
      <c r="L51" s="134">
        <f>SUM(I51:K51)</f>
        <v>1</v>
      </c>
      <c r="M51" s="134">
        <f>SUM(M52:M54)</f>
        <v>0</v>
      </c>
      <c r="N51" s="134"/>
      <c r="O51" s="134">
        <f>SUM(O52:O54)</f>
        <v>0</v>
      </c>
      <c r="P51" s="134">
        <f>SUM(P52:P54)</f>
        <v>1</v>
      </c>
      <c r="Q51" s="134">
        <f>SUM(Q52:Q54)</f>
        <v>0</v>
      </c>
      <c r="R51" s="134">
        <f>SUM(R52:R54)</f>
        <v>1</v>
      </c>
      <c r="S51" s="134">
        <f>SUM(S52:S54)</f>
        <v>0</v>
      </c>
      <c r="T51" s="134"/>
      <c r="U51" s="134">
        <f>SUM(U52:U54)</f>
        <v>3</v>
      </c>
      <c r="V51" s="571">
        <f>G51+M51+S51</f>
        <v>0</v>
      </c>
      <c r="W51" s="10"/>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row>
    <row r="52" spans="1:74" ht="12.75" customHeight="1" x14ac:dyDescent="0.2">
      <c r="A52" s="16"/>
      <c r="B52" s="570" t="s">
        <v>547</v>
      </c>
      <c r="C52" s="17">
        <v>0</v>
      </c>
      <c r="D52" s="17">
        <v>0</v>
      </c>
      <c r="E52" s="17">
        <v>0</v>
      </c>
      <c r="F52" s="52">
        <f>SUM(C52:E52)</f>
        <v>0</v>
      </c>
      <c r="G52" s="157">
        <v>0</v>
      </c>
      <c r="H52" s="52"/>
      <c r="I52" s="17">
        <v>0</v>
      </c>
      <c r="J52" s="17">
        <v>0</v>
      </c>
      <c r="K52" s="17">
        <v>0</v>
      </c>
      <c r="L52" s="134">
        <f t="shared" ref="L52:L61" si="8">SUM(I52:K52)</f>
        <v>0</v>
      </c>
      <c r="M52" s="157">
        <v>0</v>
      </c>
      <c r="N52" s="52"/>
      <c r="O52" s="17">
        <v>0</v>
      </c>
      <c r="P52" s="17">
        <v>0</v>
      </c>
      <c r="Q52" s="17">
        <v>0</v>
      </c>
      <c r="R52" s="52">
        <f>SUM(O52:Q52)</f>
        <v>0</v>
      </c>
      <c r="S52" s="157">
        <v>0</v>
      </c>
      <c r="T52" s="52"/>
      <c r="U52" s="52">
        <f>F52+L52+R52</f>
        <v>0</v>
      </c>
      <c r="V52" s="158">
        <f>G52+M52+S52</f>
        <v>0</v>
      </c>
    </row>
    <row r="53" spans="1:74" ht="12.75" customHeight="1" x14ac:dyDescent="0.2">
      <c r="A53" s="16"/>
      <c r="B53" s="570" t="s">
        <v>546</v>
      </c>
      <c r="C53" s="17">
        <v>0</v>
      </c>
      <c r="D53" s="17">
        <v>0</v>
      </c>
      <c r="E53" s="17">
        <v>0</v>
      </c>
      <c r="F53" s="52">
        <f>SUM(C53:E53)</f>
        <v>0</v>
      </c>
      <c r="G53" s="157">
        <v>0</v>
      </c>
      <c r="H53" s="52"/>
      <c r="I53" s="17">
        <v>0</v>
      </c>
      <c r="J53" s="17">
        <v>0</v>
      </c>
      <c r="K53" s="17">
        <v>1</v>
      </c>
      <c r="L53" s="134">
        <f t="shared" si="8"/>
        <v>1</v>
      </c>
      <c r="M53" s="157">
        <v>0</v>
      </c>
      <c r="N53" s="52"/>
      <c r="O53" s="17">
        <v>0</v>
      </c>
      <c r="P53" s="17">
        <v>0</v>
      </c>
      <c r="Q53" s="17">
        <v>0</v>
      </c>
      <c r="R53" s="52">
        <f>SUM(O53:Q53)</f>
        <v>0</v>
      </c>
      <c r="S53" s="157">
        <v>0</v>
      </c>
      <c r="T53" s="52"/>
      <c r="U53" s="52">
        <f>F53+L53+R53</f>
        <v>1</v>
      </c>
      <c r="V53" s="158">
        <f>G53+M53+S53</f>
        <v>0</v>
      </c>
    </row>
    <row r="54" spans="1:74" ht="12.75" customHeight="1" x14ac:dyDescent="0.2">
      <c r="A54" s="16"/>
      <c r="B54" s="570" t="s">
        <v>545</v>
      </c>
      <c r="C54" s="17">
        <v>0</v>
      </c>
      <c r="D54" s="17">
        <v>1</v>
      </c>
      <c r="E54" s="17">
        <v>0</v>
      </c>
      <c r="F54" s="52">
        <f>SUM(C54:E54)</f>
        <v>1</v>
      </c>
      <c r="G54" s="157">
        <v>0</v>
      </c>
      <c r="H54" s="52"/>
      <c r="I54" s="17">
        <v>0</v>
      </c>
      <c r="J54" s="17">
        <v>0</v>
      </c>
      <c r="K54" s="17">
        <v>0</v>
      </c>
      <c r="L54" s="134">
        <f t="shared" si="8"/>
        <v>0</v>
      </c>
      <c r="M54" s="157">
        <v>0</v>
      </c>
      <c r="N54" s="52"/>
      <c r="O54" s="17">
        <v>0</v>
      </c>
      <c r="P54" s="17">
        <v>1</v>
      </c>
      <c r="Q54" s="17">
        <v>0</v>
      </c>
      <c r="R54" s="52">
        <f>SUM(O54:Q54)</f>
        <v>1</v>
      </c>
      <c r="S54" s="157">
        <v>0</v>
      </c>
      <c r="T54" s="52"/>
      <c r="U54" s="52">
        <f>F54+L54+R54</f>
        <v>2</v>
      </c>
      <c r="V54" s="158">
        <f>G54+M54+S54</f>
        <v>0</v>
      </c>
    </row>
    <row r="55" spans="1:74" s="573" customFormat="1" ht="30" customHeight="1" x14ac:dyDescent="0.2">
      <c r="A55" s="572" t="s">
        <v>544</v>
      </c>
      <c r="B55" s="134"/>
      <c r="C55" s="17">
        <v>1</v>
      </c>
      <c r="D55" s="17">
        <v>3</v>
      </c>
      <c r="E55" s="17">
        <v>0</v>
      </c>
      <c r="F55" s="52">
        <f>SUM(C55:E55)</f>
        <v>4</v>
      </c>
      <c r="G55" s="293">
        <v>0</v>
      </c>
      <c r="H55" s="134"/>
      <c r="I55" s="134">
        <v>0</v>
      </c>
      <c r="J55" s="134">
        <v>0</v>
      </c>
      <c r="K55" s="134">
        <v>0</v>
      </c>
      <c r="L55" s="134">
        <f t="shared" si="8"/>
        <v>0</v>
      </c>
      <c r="M55" s="293">
        <v>0</v>
      </c>
      <c r="N55" s="134"/>
      <c r="O55" s="134">
        <v>0</v>
      </c>
      <c r="P55" s="134">
        <v>1</v>
      </c>
      <c r="Q55" s="134">
        <v>0</v>
      </c>
      <c r="R55" s="134">
        <f>SUM(O55:Q55)</f>
        <v>1</v>
      </c>
      <c r="S55" s="293">
        <v>0</v>
      </c>
      <c r="T55" s="134"/>
      <c r="U55" s="134">
        <f>F55+L55+R55</f>
        <v>5</v>
      </c>
      <c r="V55" s="574">
        <f>G55+M55+S55</f>
        <v>0</v>
      </c>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row>
    <row r="56" spans="1:74" s="450" customFormat="1" ht="30" customHeight="1" x14ac:dyDescent="0.2">
      <c r="A56" s="572" t="s">
        <v>543</v>
      </c>
      <c r="B56" s="18"/>
      <c r="C56" s="134">
        <f>SUM(C57:C61)</f>
        <v>0</v>
      </c>
      <c r="D56" s="134">
        <f t="shared" ref="D56:F56" si="9">SUM(D57:D61)</f>
        <v>5</v>
      </c>
      <c r="E56" s="134">
        <f t="shared" si="9"/>
        <v>0</v>
      </c>
      <c r="F56" s="134">
        <f t="shared" si="9"/>
        <v>5</v>
      </c>
      <c r="G56" s="134">
        <f>SUM(G57:G61)</f>
        <v>4</v>
      </c>
      <c r="H56" s="134"/>
      <c r="I56" s="134">
        <f>SUM(I57:I61)</f>
        <v>0</v>
      </c>
      <c r="J56" s="134">
        <f>SUM(J57:J61)</f>
        <v>0</v>
      </c>
      <c r="K56" s="134">
        <f>SUM(K57:K61)</f>
        <v>0</v>
      </c>
      <c r="L56" s="134">
        <f>SUM(I56:K56)</f>
        <v>0</v>
      </c>
      <c r="M56" s="134">
        <f>SUM(M57:M61)</f>
        <v>2</v>
      </c>
      <c r="N56" s="134"/>
      <c r="O56" s="134">
        <f>SUM(O57:O61)</f>
        <v>0</v>
      </c>
      <c r="P56" s="134">
        <f>SUM(P57:P61)</f>
        <v>0</v>
      </c>
      <c r="Q56" s="134">
        <f>SUM(Q57:Q61)</f>
        <v>0</v>
      </c>
      <c r="R56" s="134">
        <f>SUM(R57:R61)</f>
        <v>0</v>
      </c>
      <c r="S56" s="134">
        <f>SUM(S57:S61)</f>
        <v>0</v>
      </c>
      <c r="T56" s="134"/>
      <c r="U56" s="134">
        <f t="shared" ref="U56:V61" si="10">F56+L56+R56</f>
        <v>5</v>
      </c>
      <c r="V56" s="571">
        <f t="shared" si="10"/>
        <v>6</v>
      </c>
      <c r="W56" s="10"/>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row>
    <row r="57" spans="1:74" ht="12.75" customHeight="1" x14ac:dyDescent="0.2">
      <c r="A57" s="16"/>
      <c r="B57" s="570" t="s">
        <v>542</v>
      </c>
      <c r="C57" s="17">
        <v>0</v>
      </c>
      <c r="D57" s="17">
        <v>0</v>
      </c>
      <c r="E57" s="17">
        <v>0</v>
      </c>
      <c r="F57" s="52">
        <f>SUM(C57:E57)</f>
        <v>0</v>
      </c>
      <c r="G57" s="157">
        <v>0</v>
      </c>
      <c r="H57" s="52"/>
      <c r="I57" s="17">
        <v>0</v>
      </c>
      <c r="J57" s="17">
        <v>0</v>
      </c>
      <c r="K57" s="17">
        <v>0</v>
      </c>
      <c r="L57" s="134">
        <f t="shared" si="8"/>
        <v>0</v>
      </c>
      <c r="M57" s="157">
        <v>0</v>
      </c>
      <c r="N57" s="52"/>
      <c r="O57" s="17">
        <v>0</v>
      </c>
      <c r="P57" s="17">
        <v>0</v>
      </c>
      <c r="Q57" s="17">
        <v>0</v>
      </c>
      <c r="R57" s="52">
        <f>SUM(O57:Q57)</f>
        <v>0</v>
      </c>
      <c r="S57" s="157">
        <v>0</v>
      </c>
      <c r="T57" s="52"/>
      <c r="U57" s="52">
        <f t="shared" si="10"/>
        <v>0</v>
      </c>
      <c r="V57" s="158">
        <f t="shared" si="10"/>
        <v>0</v>
      </c>
    </row>
    <row r="58" spans="1:74" ht="12.75" customHeight="1" x14ac:dyDescent="0.2">
      <c r="A58" s="16"/>
      <c r="B58" s="570" t="s">
        <v>541</v>
      </c>
      <c r="C58" s="17">
        <v>0</v>
      </c>
      <c r="D58" s="17">
        <v>1</v>
      </c>
      <c r="E58" s="17">
        <v>0</v>
      </c>
      <c r="F58" s="52">
        <f>SUM(C58:E58)</f>
        <v>1</v>
      </c>
      <c r="G58" s="157">
        <v>0</v>
      </c>
      <c r="H58" s="52"/>
      <c r="I58" s="17">
        <v>0</v>
      </c>
      <c r="J58" s="17">
        <v>0</v>
      </c>
      <c r="K58" s="17">
        <v>0</v>
      </c>
      <c r="L58" s="134">
        <f t="shared" si="8"/>
        <v>0</v>
      </c>
      <c r="M58" s="157">
        <v>0</v>
      </c>
      <c r="N58" s="52"/>
      <c r="O58" s="17">
        <v>0</v>
      </c>
      <c r="P58" s="17">
        <v>0</v>
      </c>
      <c r="Q58" s="17">
        <v>0</v>
      </c>
      <c r="R58" s="52">
        <f>SUM(O58:Q58)</f>
        <v>0</v>
      </c>
      <c r="S58" s="157">
        <v>0</v>
      </c>
      <c r="T58" s="52"/>
      <c r="U58" s="52">
        <f t="shared" si="10"/>
        <v>1</v>
      </c>
      <c r="V58" s="158">
        <f t="shared" si="10"/>
        <v>0</v>
      </c>
    </row>
    <row r="59" spans="1:74" ht="12.75" customHeight="1" x14ac:dyDescent="0.2">
      <c r="A59" s="16"/>
      <c r="B59" s="570" t="s">
        <v>540</v>
      </c>
      <c r="C59" s="17">
        <v>0</v>
      </c>
      <c r="D59" s="17">
        <v>0</v>
      </c>
      <c r="E59" s="17">
        <v>0</v>
      </c>
      <c r="F59" s="52">
        <f>SUM(C59:E59)</f>
        <v>0</v>
      </c>
      <c r="G59" s="157">
        <v>0</v>
      </c>
      <c r="H59" s="52"/>
      <c r="I59" s="17">
        <v>0</v>
      </c>
      <c r="J59" s="17">
        <v>0</v>
      </c>
      <c r="K59" s="17">
        <v>0</v>
      </c>
      <c r="L59" s="134">
        <f>SUM(I59:K59)</f>
        <v>0</v>
      </c>
      <c r="M59" s="157">
        <v>0</v>
      </c>
      <c r="N59" s="52"/>
      <c r="O59" s="17">
        <v>0</v>
      </c>
      <c r="P59" s="17">
        <v>0</v>
      </c>
      <c r="Q59" s="17">
        <v>0</v>
      </c>
      <c r="R59" s="52">
        <f>SUM(O59:Q59)</f>
        <v>0</v>
      </c>
      <c r="S59" s="157">
        <v>0</v>
      </c>
      <c r="T59" s="52"/>
      <c r="U59" s="52">
        <f t="shared" si="10"/>
        <v>0</v>
      </c>
      <c r="V59" s="158">
        <f t="shared" si="10"/>
        <v>0</v>
      </c>
    </row>
    <row r="60" spans="1:74" ht="12.75" customHeight="1" x14ac:dyDescent="0.2">
      <c r="A60" s="16"/>
      <c r="B60" s="570" t="s">
        <v>539</v>
      </c>
      <c r="C60" s="17">
        <v>0</v>
      </c>
      <c r="D60" s="17">
        <v>0</v>
      </c>
      <c r="E60" s="17">
        <v>0</v>
      </c>
      <c r="F60" s="52">
        <f>SUM(C60:E60)</f>
        <v>0</v>
      </c>
      <c r="G60" s="157">
        <v>0</v>
      </c>
      <c r="H60" s="52"/>
      <c r="I60" s="17">
        <v>0</v>
      </c>
      <c r="J60" s="17">
        <v>0</v>
      </c>
      <c r="K60" s="17">
        <v>0</v>
      </c>
      <c r="L60" s="134">
        <f t="shared" si="8"/>
        <v>0</v>
      </c>
      <c r="M60" s="157">
        <v>0</v>
      </c>
      <c r="N60" s="52"/>
      <c r="O60" s="17">
        <v>0</v>
      </c>
      <c r="P60" s="17">
        <v>0</v>
      </c>
      <c r="Q60" s="17">
        <v>0</v>
      </c>
      <c r="R60" s="52">
        <f>SUM(O60:Q60)</f>
        <v>0</v>
      </c>
      <c r="S60" s="157">
        <v>0</v>
      </c>
      <c r="T60" s="52"/>
      <c r="U60" s="52">
        <f t="shared" si="10"/>
        <v>0</v>
      </c>
      <c r="V60" s="158">
        <f t="shared" si="10"/>
        <v>0</v>
      </c>
    </row>
    <row r="61" spans="1:74" ht="12.75" customHeight="1" x14ac:dyDescent="0.2">
      <c r="A61" s="16"/>
      <c r="B61" s="570" t="s">
        <v>538</v>
      </c>
      <c r="C61" s="17">
        <v>0</v>
      </c>
      <c r="D61" s="17">
        <v>4</v>
      </c>
      <c r="E61" s="17">
        <v>0</v>
      </c>
      <c r="F61" s="52">
        <f>SUM(C61:E61)</f>
        <v>4</v>
      </c>
      <c r="G61" s="157">
        <v>4</v>
      </c>
      <c r="H61" s="52"/>
      <c r="I61" s="17">
        <v>0</v>
      </c>
      <c r="J61" s="17">
        <v>0</v>
      </c>
      <c r="K61" s="17">
        <v>0</v>
      </c>
      <c r="L61" s="134">
        <f t="shared" si="8"/>
        <v>0</v>
      </c>
      <c r="M61" s="157">
        <v>2</v>
      </c>
      <c r="N61" s="52"/>
      <c r="O61" s="17">
        <v>0</v>
      </c>
      <c r="P61" s="17">
        <v>0</v>
      </c>
      <c r="Q61" s="17">
        <v>0</v>
      </c>
      <c r="R61" s="52">
        <f>SUM(O61:Q61)</f>
        <v>0</v>
      </c>
      <c r="S61" s="157">
        <v>0</v>
      </c>
      <c r="T61" s="52"/>
      <c r="U61" s="52">
        <f t="shared" si="10"/>
        <v>4</v>
      </c>
      <c r="V61" s="158">
        <f t="shared" si="10"/>
        <v>6</v>
      </c>
    </row>
    <row r="62" spans="1:74" ht="12.75" customHeight="1" x14ac:dyDescent="0.2">
      <c r="A62" s="54"/>
      <c r="B62" s="569"/>
      <c r="C62" s="55"/>
      <c r="D62" s="55"/>
      <c r="E62" s="55"/>
      <c r="F62" s="151"/>
      <c r="G62" s="152"/>
      <c r="H62" s="151"/>
      <c r="I62" s="55"/>
      <c r="J62" s="55"/>
      <c r="K62" s="55"/>
      <c r="L62" s="151"/>
      <c r="M62" s="152"/>
      <c r="N62" s="151"/>
      <c r="O62" s="55"/>
      <c r="P62" s="55"/>
      <c r="Q62" s="55"/>
      <c r="R62" s="151"/>
      <c r="S62" s="152"/>
      <c r="T62" s="151"/>
      <c r="U62" s="151"/>
      <c r="V62" s="261"/>
    </row>
    <row r="63" spans="1:74" x14ac:dyDescent="0.2">
      <c r="A63" s="16"/>
      <c r="B63" s="17"/>
      <c r="C63" s="17"/>
      <c r="D63" s="17"/>
      <c r="E63" s="17"/>
      <c r="F63" s="52"/>
      <c r="G63" s="157"/>
      <c r="H63" s="52"/>
      <c r="I63" s="17"/>
      <c r="J63" s="17"/>
      <c r="K63" s="17"/>
      <c r="L63" s="52"/>
      <c r="M63" s="157"/>
      <c r="N63" s="52"/>
      <c r="O63" s="17"/>
      <c r="P63" s="17"/>
      <c r="Q63" s="17"/>
      <c r="R63" s="52"/>
      <c r="S63" s="157"/>
      <c r="T63" s="52"/>
      <c r="U63" s="52"/>
      <c r="V63" s="158"/>
    </row>
    <row r="64" spans="1:74" x14ac:dyDescent="0.2">
      <c r="A64" s="16" t="s">
        <v>598</v>
      </c>
      <c r="B64" s="17"/>
      <c r="C64" s="17"/>
      <c r="D64" s="17"/>
      <c r="E64" s="17"/>
      <c r="F64" s="52"/>
      <c r="G64" s="157"/>
      <c r="H64" s="52"/>
      <c r="I64" s="17"/>
      <c r="J64" s="17"/>
      <c r="K64" s="17"/>
      <c r="L64" s="52"/>
      <c r="M64" s="157"/>
      <c r="N64" s="52"/>
      <c r="O64" s="17"/>
      <c r="P64" s="17"/>
      <c r="Q64" s="17"/>
      <c r="R64" s="52"/>
      <c r="S64" s="157"/>
      <c r="T64" s="52"/>
      <c r="U64" s="52"/>
      <c r="V64" s="158"/>
    </row>
    <row r="65" spans="1:23" x14ac:dyDescent="0.2">
      <c r="A65" s="16" t="s">
        <v>537</v>
      </c>
      <c r="B65" s="17"/>
      <c r="C65" s="17"/>
      <c r="D65" s="17"/>
      <c r="E65" s="17"/>
      <c r="F65" s="52"/>
      <c r="G65" s="157"/>
      <c r="H65" s="52"/>
      <c r="I65" s="17"/>
      <c r="J65" s="17"/>
      <c r="K65" s="17"/>
      <c r="L65" s="52"/>
      <c r="M65" s="157"/>
      <c r="N65" s="52"/>
      <c r="O65" s="17"/>
      <c r="P65" s="17"/>
      <c r="Q65" s="17"/>
      <c r="R65" s="52"/>
      <c r="S65" s="157"/>
      <c r="T65" s="52"/>
      <c r="U65" s="52"/>
      <c r="V65" s="158"/>
    </row>
    <row r="66" spans="1:23" x14ac:dyDescent="0.2">
      <c r="A66" s="16" t="s">
        <v>536</v>
      </c>
      <c r="B66" s="17"/>
      <c r="C66" s="17"/>
      <c r="D66" s="17"/>
      <c r="E66" s="17"/>
      <c r="F66" s="52"/>
      <c r="G66" s="157"/>
      <c r="H66" s="52"/>
      <c r="I66" s="17"/>
      <c r="J66" s="17"/>
      <c r="K66" s="17"/>
      <c r="L66" s="52"/>
      <c r="M66" s="157"/>
      <c r="N66" s="52"/>
      <c r="O66" s="17"/>
      <c r="P66" s="17"/>
      <c r="Q66" s="17"/>
      <c r="R66" s="52"/>
      <c r="S66" s="157"/>
      <c r="T66" s="52"/>
      <c r="U66" s="52"/>
      <c r="V66" s="158"/>
    </row>
    <row r="67" spans="1:23" x14ac:dyDescent="0.2">
      <c r="A67" s="54"/>
      <c r="B67" s="55"/>
      <c r="C67" s="55"/>
      <c r="D67" s="55"/>
      <c r="E67" s="55"/>
      <c r="F67" s="151"/>
      <c r="G67" s="152"/>
      <c r="H67" s="151"/>
      <c r="I67" s="55"/>
      <c r="J67" s="55"/>
      <c r="K67" s="55"/>
      <c r="L67" s="151"/>
      <c r="M67" s="152"/>
      <c r="N67" s="151"/>
      <c r="O67" s="55"/>
      <c r="P67" s="55"/>
      <c r="Q67" s="55"/>
      <c r="R67" s="151"/>
      <c r="S67" s="152"/>
      <c r="T67" s="151"/>
      <c r="U67" s="151"/>
      <c r="V67" s="159"/>
    </row>
    <row r="68" spans="1:23" s="20" customFormat="1" x14ac:dyDescent="0.2">
      <c r="F68" s="21"/>
      <c r="G68" s="160"/>
      <c r="H68" s="21"/>
      <c r="L68" s="21"/>
      <c r="M68" s="160"/>
      <c r="N68" s="21"/>
      <c r="R68" s="21"/>
      <c r="S68" s="160"/>
      <c r="T68" s="21"/>
      <c r="U68" s="21"/>
      <c r="V68" s="160"/>
      <c r="W68" s="21"/>
    </row>
    <row r="69" spans="1:23" s="20" customFormat="1" x14ac:dyDescent="0.2">
      <c r="F69" s="21"/>
      <c r="G69" s="160"/>
      <c r="H69" s="21"/>
      <c r="L69" s="21"/>
      <c r="M69" s="160"/>
      <c r="N69" s="21"/>
      <c r="R69" s="21"/>
      <c r="S69" s="160"/>
      <c r="T69" s="21"/>
      <c r="U69" s="21"/>
      <c r="V69" s="160"/>
      <c r="W69" s="21"/>
    </row>
    <row r="70" spans="1:23" s="20" customFormat="1" x14ac:dyDescent="0.2">
      <c r="F70" s="21"/>
      <c r="G70" s="160"/>
      <c r="H70" s="21"/>
      <c r="L70" s="21"/>
      <c r="M70" s="160"/>
      <c r="N70" s="21"/>
      <c r="R70" s="21"/>
      <c r="S70" s="160"/>
      <c r="T70" s="21"/>
      <c r="U70" s="21"/>
      <c r="V70" s="160"/>
      <c r="W70" s="21"/>
    </row>
    <row r="71" spans="1:23" s="20" customFormat="1" x14ac:dyDescent="0.2">
      <c r="F71" s="21"/>
      <c r="G71" s="160"/>
      <c r="H71" s="21"/>
      <c r="L71" s="21"/>
      <c r="M71" s="160"/>
      <c r="N71" s="21"/>
      <c r="R71" s="21"/>
      <c r="S71" s="160"/>
      <c r="T71" s="21"/>
      <c r="U71" s="21"/>
      <c r="V71" s="160"/>
      <c r="W71" s="21"/>
    </row>
    <row r="72" spans="1:23" s="20" customFormat="1" x14ac:dyDescent="0.2">
      <c r="F72" s="21"/>
      <c r="G72" s="160"/>
      <c r="H72" s="21"/>
      <c r="L72" s="21"/>
      <c r="M72" s="160"/>
      <c r="N72" s="21"/>
      <c r="R72" s="21"/>
      <c r="S72" s="160"/>
      <c r="T72" s="21"/>
      <c r="U72" s="21"/>
      <c r="V72" s="160"/>
      <c r="W72" s="21"/>
    </row>
    <row r="73" spans="1:23" s="20" customFormat="1" x14ac:dyDescent="0.2">
      <c r="F73" s="21"/>
      <c r="G73" s="160"/>
      <c r="H73" s="21"/>
      <c r="L73" s="21"/>
      <c r="M73" s="160"/>
      <c r="N73" s="21"/>
      <c r="R73" s="21"/>
      <c r="S73" s="160"/>
      <c r="T73" s="21"/>
      <c r="U73" s="21"/>
      <c r="V73" s="160"/>
      <c r="W73" s="21"/>
    </row>
    <row r="74" spans="1:23" s="20" customFormat="1" x14ac:dyDescent="0.2">
      <c r="F74" s="21"/>
      <c r="G74" s="160"/>
      <c r="H74" s="21"/>
      <c r="L74" s="21"/>
      <c r="M74" s="160"/>
      <c r="N74" s="21"/>
      <c r="R74" s="21"/>
      <c r="S74" s="160"/>
      <c r="T74" s="21"/>
      <c r="U74" s="21"/>
      <c r="V74" s="160"/>
      <c r="W74" s="21"/>
    </row>
    <row r="75" spans="1:23" s="20" customFormat="1" x14ac:dyDescent="0.2">
      <c r="F75" s="21"/>
      <c r="G75" s="160"/>
      <c r="H75" s="21"/>
      <c r="L75" s="21"/>
      <c r="M75" s="160"/>
      <c r="N75" s="21"/>
      <c r="R75" s="21"/>
      <c r="S75" s="160"/>
      <c r="T75" s="21"/>
      <c r="U75" s="21"/>
      <c r="V75" s="160"/>
      <c r="W75" s="21"/>
    </row>
    <row r="76" spans="1:23" s="20" customFormat="1" x14ac:dyDescent="0.2">
      <c r="F76" s="21"/>
      <c r="G76" s="160"/>
      <c r="H76" s="21"/>
      <c r="L76" s="21"/>
      <c r="M76" s="160"/>
      <c r="N76" s="21"/>
      <c r="R76" s="21"/>
      <c r="S76" s="160"/>
      <c r="T76" s="21"/>
      <c r="U76" s="21"/>
      <c r="V76" s="160"/>
      <c r="W76" s="21"/>
    </row>
    <row r="77" spans="1:23" s="20" customFormat="1" x14ac:dyDescent="0.2">
      <c r="F77" s="21"/>
      <c r="G77" s="160"/>
      <c r="H77" s="21"/>
      <c r="L77" s="21"/>
      <c r="M77" s="160"/>
      <c r="N77" s="21"/>
      <c r="R77" s="21"/>
      <c r="S77" s="160"/>
      <c r="T77" s="21"/>
      <c r="U77" s="21"/>
      <c r="V77" s="160"/>
      <c r="W77" s="21"/>
    </row>
    <row r="78" spans="1:23" s="20" customFormat="1" x14ac:dyDescent="0.2">
      <c r="F78" s="21"/>
      <c r="G78" s="160"/>
      <c r="H78" s="21"/>
      <c r="L78" s="21"/>
      <c r="M78" s="160"/>
      <c r="N78" s="21"/>
      <c r="R78" s="21"/>
      <c r="S78" s="160"/>
      <c r="T78" s="21"/>
      <c r="U78" s="21"/>
      <c r="V78" s="160"/>
      <c r="W78" s="21"/>
    </row>
    <row r="79" spans="1:23" s="20" customFormat="1" x14ac:dyDescent="0.2">
      <c r="F79" s="21"/>
      <c r="G79" s="160"/>
      <c r="H79" s="21"/>
      <c r="L79" s="21"/>
      <c r="M79" s="160"/>
      <c r="N79" s="21"/>
      <c r="R79" s="21"/>
      <c r="S79" s="160"/>
      <c r="T79" s="21"/>
      <c r="U79" s="21"/>
      <c r="V79" s="160"/>
      <c r="W79" s="21"/>
    </row>
    <row r="80" spans="1:23" s="20" customFormat="1" x14ac:dyDescent="0.2">
      <c r="F80" s="21"/>
      <c r="G80" s="160"/>
      <c r="H80" s="21"/>
      <c r="L80" s="21"/>
      <c r="M80" s="160"/>
      <c r="N80" s="21"/>
      <c r="R80" s="21"/>
      <c r="S80" s="160"/>
      <c r="T80" s="21"/>
      <c r="U80" s="21"/>
      <c r="V80" s="160"/>
      <c r="W80" s="21"/>
    </row>
    <row r="81" spans="6:23" s="20" customFormat="1" x14ac:dyDescent="0.2">
      <c r="F81" s="21"/>
      <c r="G81" s="160"/>
      <c r="H81" s="21"/>
      <c r="L81" s="21"/>
      <c r="M81" s="160"/>
      <c r="N81" s="21"/>
      <c r="R81" s="21"/>
      <c r="S81" s="160"/>
      <c r="T81" s="21"/>
      <c r="U81" s="21"/>
      <c r="V81" s="160"/>
      <c r="W81" s="21"/>
    </row>
    <row r="82" spans="6:23" s="20" customFormat="1" x14ac:dyDescent="0.2">
      <c r="F82" s="21"/>
      <c r="G82" s="160"/>
      <c r="H82" s="21"/>
      <c r="L82" s="21"/>
      <c r="M82" s="160"/>
      <c r="N82" s="21"/>
      <c r="R82" s="21"/>
      <c r="S82" s="160"/>
      <c r="T82" s="21"/>
      <c r="U82" s="21"/>
      <c r="V82" s="160"/>
      <c r="W82" s="21"/>
    </row>
    <row r="83" spans="6:23" s="20" customFormat="1" x14ac:dyDescent="0.2">
      <c r="F83" s="21"/>
      <c r="G83" s="160"/>
      <c r="H83" s="21"/>
      <c r="L83" s="21"/>
      <c r="M83" s="160"/>
      <c r="N83" s="21"/>
      <c r="R83" s="21"/>
      <c r="S83" s="160"/>
      <c r="T83" s="21"/>
      <c r="U83" s="21"/>
      <c r="V83" s="160"/>
      <c r="W83" s="21"/>
    </row>
    <row r="84" spans="6:23" s="20" customFormat="1" x14ac:dyDescent="0.2">
      <c r="F84" s="21"/>
      <c r="G84" s="160"/>
      <c r="H84" s="21"/>
      <c r="L84" s="21"/>
      <c r="M84" s="160"/>
      <c r="N84" s="21"/>
      <c r="R84" s="21"/>
      <c r="S84" s="160"/>
      <c r="T84" s="21"/>
      <c r="U84" s="21"/>
      <c r="V84" s="160"/>
      <c r="W84" s="21"/>
    </row>
    <row r="85" spans="6:23" s="20" customFormat="1" x14ac:dyDescent="0.2">
      <c r="F85" s="21"/>
      <c r="G85" s="160"/>
      <c r="H85" s="21"/>
      <c r="L85" s="21"/>
      <c r="M85" s="160"/>
      <c r="N85" s="21"/>
      <c r="R85" s="21"/>
      <c r="S85" s="160"/>
      <c r="T85" s="21"/>
      <c r="U85" s="21"/>
      <c r="V85" s="160"/>
      <c r="W85" s="21"/>
    </row>
    <row r="86" spans="6:23" s="20" customFormat="1" x14ac:dyDescent="0.2">
      <c r="F86" s="21"/>
      <c r="G86" s="160"/>
      <c r="H86" s="21"/>
      <c r="L86" s="21"/>
      <c r="M86" s="160"/>
      <c r="N86" s="21"/>
      <c r="R86" s="21"/>
      <c r="S86" s="160"/>
      <c r="T86" s="21"/>
      <c r="U86" s="21"/>
      <c r="V86" s="160"/>
      <c r="W86" s="21"/>
    </row>
    <row r="87" spans="6:23" s="20" customFormat="1" x14ac:dyDescent="0.2">
      <c r="F87" s="21"/>
      <c r="G87" s="160"/>
      <c r="H87" s="21"/>
      <c r="L87" s="21"/>
      <c r="M87" s="160"/>
      <c r="N87" s="21"/>
      <c r="R87" s="21"/>
      <c r="S87" s="160"/>
      <c r="T87" s="21"/>
      <c r="U87" s="21"/>
      <c r="V87" s="160"/>
      <c r="W87" s="21"/>
    </row>
    <row r="88" spans="6:23" s="20" customFormat="1" x14ac:dyDescent="0.2">
      <c r="F88" s="21"/>
      <c r="G88" s="160"/>
      <c r="H88" s="21"/>
      <c r="L88" s="21"/>
      <c r="M88" s="160"/>
      <c r="N88" s="21"/>
      <c r="R88" s="21"/>
      <c r="S88" s="160"/>
      <c r="T88" s="21"/>
      <c r="U88" s="21"/>
      <c r="V88" s="160"/>
      <c r="W88" s="21"/>
    </row>
    <row r="89" spans="6:23" s="20" customFormat="1" x14ac:dyDescent="0.2">
      <c r="F89" s="21"/>
      <c r="G89" s="160"/>
      <c r="H89" s="21"/>
      <c r="L89" s="21"/>
      <c r="M89" s="160"/>
      <c r="N89" s="21"/>
      <c r="R89" s="21"/>
      <c r="S89" s="160"/>
      <c r="T89" s="21"/>
      <c r="U89" s="21"/>
      <c r="V89" s="160"/>
      <c r="W89" s="21"/>
    </row>
    <row r="90" spans="6:23" s="20" customFormat="1" x14ac:dyDescent="0.2">
      <c r="F90" s="21"/>
      <c r="G90" s="160"/>
      <c r="H90" s="21"/>
      <c r="L90" s="21"/>
      <c r="M90" s="160"/>
      <c r="N90" s="21"/>
      <c r="R90" s="21"/>
      <c r="S90" s="160"/>
      <c r="T90" s="21"/>
      <c r="U90" s="21"/>
      <c r="V90" s="160"/>
      <c r="W90" s="21"/>
    </row>
    <row r="91" spans="6:23" s="20" customFormat="1" x14ac:dyDescent="0.2">
      <c r="F91" s="21"/>
      <c r="G91" s="160"/>
      <c r="H91" s="21"/>
      <c r="L91" s="21"/>
      <c r="M91" s="160"/>
      <c r="N91" s="21"/>
      <c r="R91" s="21"/>
      <c r="S91" s="160"/>
      <c r="T91" s="21"/>
      <c r="U91" s="21"/>
      <c r="V91" s="160"/>
      <c r="W91" s="21"/>
    </row>
    <row r="92" spans="6:23" s="20" customFormat="1" x14ac:dyDescent="0.2">
      <c r="F92" s="21"/>
      <c r="G92" s="160"/>
      <c r="H92" s="21"/>
      <c r="L92" s="21"/>
      <c r="M92" s="160"/>
      <c r="N92" s="21"/>
      <c r="R92" s="21"/>
      <c r="S92" s="160"/>
      <c r="T92" s="21"/>
      <c r="U92" s="21"/>
      <c r="V92" s="160"/>
      <c r="W92" s="21"/>
    </row>
    <row r="93" spans="6:23" s="20" customFormat="1" x14ac:dyDescent="0.2">
      <c r="F93" s="21"/>
      <c r="G93" s="160"/>
      <c r="H93" s="21"/>
      <c r="L93" s="21"/>
      <c r="M93" s="160"/>
      <c r="N93" s="21"/>
      <c r="R93" s="21"/>
      <c r="S93" s="160"/>
      <c r="T93" s="21"/>
      <c r="U93" s="21"/>
      <c r="V93" s="160"/>
      <c r="W93" s="21"/>
    </row>
    <row r="94" spans="6:23" s="20" customFormat="1" x14ac:dyDescent="0.2">
      <c r="F94" s="21"/>
      <c r="G94" s="160"/>
      <c r="H94" s="21"/>
      <c r="L94" s="21"/>
      <c r="M94" s="160"/>
      <c r="N94" s="21"/>
      <c r="R94" s="21"/>
      <c r="S94" s="160"/>
      <c r="T94" s="21"/>
      <c r="U94" s="21"/>
      <c r="V94" s="160"/>
      <c r="W94" s="21"/>
    </row>
    <row r="95" spans="6:23" s="20" customFormat="1" x14ac:dyDescent="0.2">
      <c r="F95" s="21"/>
      <c r="G95" s="160"/>
      <c r="H95" s="21"/>
      <c r="L95" s="21"/>
      <c r="M95" s="160"/>
      <c r="N95" s="21"/>
      <c r="R95" s="21"/>
      <c r="S95" s="160"/>
      <c r="T95" s="21"/>
      <c r="U95" s="21"/>
      <c r="V95" s="160"/>
      <c r="W95" s="21"/>
    </row>
    <row r="96" spans="6:23" s="20" customFormat="1" x14ac:dyDescent="0.2">
      <c r="F96" s="21"/>
      <c r="G96" s="160"/>
      <c r="H96" s="21"/>
      <c r="L96" s="21"/>
      <c r="M96" s="160"/>
      <c r="N96" s="21"/>
      <c r="R96" s="21"/>
      <c r="S96" s="160"/>
      <c r="T96" s="21"/>
      <c r="U96" s="21"/>
      <c r="V96" s="160"/>
      <c r="W96" s="21"/>
    </row>
    <row r="97" spans="6:23" s="20" customFormat="1" x14ac:dyDescent="0.2">
      <c r="F97" s="21"/>
      <c r="G97" s="160"/>
      <c r="H97" s="21"/>
      <c r="L97" s="21"/>
      <c r="M97" s="160"/>
      <c r="N97" s="21"/>
      <c r="R97" s="21"/>
      <c r="S97" s="160"/>
      <c r="T97" s="21"/>
      <c r="U97" s="21"/>
      <c r="V97" s="160"/>
      <c r="W97" s="21"/>
    </row>
    <row r="98" spans="6:23" s="20" customFormat="1" x14ac:dyDescent="0.2">
      <c r="F98" s="21"/>
      <c r="G98" s="160"/>
      <c r="H98" s="21"/>
      <c r="L98" s="21"/>
      <c r="M98" s="160"/>
      <c r="N98" s="21"/>
      <c r="R98" s="21"/>
      <c r="S98" s="160"/>
      <c r="T98" s="21"/>
      <c r="U98" s="21"/>
      <c r="V98" s="160"/>
      <c r="W98" s="21"/>
    </row>
    <row r="99" spans="6:23" s="20" customFormat="1" x14ac:dyDescent="0.2">
      <c r="F99" s="21"/>
      <c r="G99" s="160"/>
      <c r="H99" s="21"/>
      <c r="L99" s="21"/>
      <c r="M99" s="160"/>
      <c r="N99" s="21"/>
      <c r="R99" s="21"/>
      <c r="S99" s="160"/>
      <c r="T99" s="21"/>
      <c r="U99" s="21"/>
      <c r="V99" s="160"/>
      <c r="W99" s="21"/>
    </row>
    <row r="100" spans="6:23" s="20" customFormat="1" x14ac:dyDescent="0.2">
      <c r="F100" s="21"/>
      <c r="G100" s="160"/>
      <c r="H100" s="21"/>
      <c r="L100" s="21"/>
      <c r="M100" s="160"/>
      <c r="N100" s="21"/>
      <c r="R100" s="21"/>
      <c r="S100" s="160"/>
      <c r="T100" s="21"/>
      <c r="U100" s="21"/>
      <c r="V100" s="160"/>
      <c r="W100" s="21"/>
    </row>
    <row r="101" spans="6:23" s="20" customFormat="1" x14ac:dyDescent="0.2">
      <c r="F101" s="21"/>
      <c r="G101" s="160"/>
      <c r="H101" s="21"/>
      <c r="L101" s="21"/>
      <c r="M101" s="160"/>
      <c r="N101" s="21"/>
      <c r="R101" s="21"/>
      <c r="S101" s="160"/>
      <c r="T101" s="21"/>
      <c r="U101" s="21"/>
      <c r="V101" s="160"/>
      <c r="W101" s="21"/>
    </row>
    <row r="102" spans="6:23" s="20" customFormat="1" x14ac:dyDescent="0.2">
      <c r="F102" s="21"/>
      <c r="G102" s="160"/>
      <c r="H102" s="21"/>
      <c r="L102" s="21"/>
      <c r="M102" s="160"/>
      <c r="N102" s="21"/>
      <c r="R102" s="21"/>
      <c r="S102" s="160"/>
      <c r="T102" s="21"/>
      <c r="U102" s="21"/>
      <c r="V102" s="160"/>
      <c r="W102" s="21"/>
    </row>
    <row r="103" spans="6:23" s="20" customFormat="1" x14ac:dyDescent="0.2">
      <c r="F103" s="21"/>
      <c r="G103" s="160"/>
      <c r="H103" s="21"/>
      <c r="L103" s="21"/>
      <c r="M103" s="160"/>
      <c r="N103" s="21"/>
      <c r="R103" s="21"/>
      <c r="S103" s="160"/>
      <c r="T103" s="21"/>
      <c r="U103" s="21"/>
      <c r="V103" s="160"/>
      <c r="W103" s="21"/>
    </row>
    <row r="104" spans="6:23" s="20" customFormat="1" x14ac:dyDescent="0.2">
      <c r="F104" s="21"/>
      <c r="G104" s="160"/>
      <c r="H104" s="21"/>
      <c r="L104" s="21"/>
      <c r="M104" s="160"/>
      <c r="N104" s="21"/>
      <c r="R104" s="21"/>
      <c r="S104" s="160"/>
      <c r="T104" s="21"/>
      <c r="U104" s="21"/>
      <c r="V104" s="160"/>
      <c r="W104" s="21"/>
    </row>
    <row r="105" spans="6:23" s="20" customFormat="1" x14ac:dyDescent="0.2">
      <c r="F105" s="21"/>
      <c r="G105" s="160"/>
      <c r="H105" s="21"/>
      <c r="L105" s="21"/>
      <c r="M105" s="160"/>
      <c r="N105" s="21"/>
      <c r="R105" s="21"/>
      <c r="S105" s="160"/>
      <c r="T105" s="21"/>
      <c r="U105" s="21"/>
      <c r="V105" s="160"/>
      <c r="W105" s="21"/>
    </row>
    <row r="106" spans="6:23" s="20" customFormat="1" x14ac:dyDescent="0.2">
      <c r="F106" s="21"/>
      <c r="G106" s="160"/>
      <c r="H106" s="21"/>
      <c r="L106" s="21"/>
      <c r="M106" s="160"/>
      <c r="N106" s="21"/>
      <c r="R106" s="21"/>
      <c r="S106" s="160"/>
      <c r="T106" s="21"/>
      <c r="U106" s="21"/>
      <c r="V106" s="160"/>
      <c r="W106" s="21"/>
    </row>
    <row r="107" spans="6:23" s="20" customFormat="1" x14ac:dyDescent="0.2">
      <c r="F107" s="21"/>
      <c r="G107" s="160"/>
      <c r="H107" s="21"/>
      <c r="L107" s="21"/>
      <c r="M107" s="160"/>
      <c r="N107" s="21"/>
      <c r="R107" s="21"/>
      <c r="S107" s="160"/>
      <c r="T107" s="21"/>
      <c r="U107" s="21"/>
      <c r="V107" s="160"/>
      <c r="W107" s="21"/>
    </row>
    <row r="108" spans="6:23" s="20" customFormat="1" x14ac:dyDescent="0.2">
      <c r="F108" s="21"/>
      <c r="G108" s="160"/>
      <c r="H108" s="21"/>
      <c r="L108" s="21"/>
      <c r="M108" s="160"/>
      <c r="N108" s="21"/>
      <c r="R108" s="21"/>
      <c r="S108" s="160"/>
      <c r="T108" s="21"/>
      <c r="U108" s="21"/>
      <c r="V108" s="160"/>
      <c r="W108" s="21"/>
    </row>
    <row r="109" spans="6:23" s="20" customFormat="1" x14ac:dyDescent="0.2">
      <c r="F109" s="21"/>
      <c r="G109" s="160"/>
      <c r="H109" s="21"/>
      <c r="L109" s="21"/>
      <c r="M109" s="160"/>
      <c r="N109" s="21"/>
      <c r="R109" s="21"/>
      <c r="S109" s="160"/>
      <c r="T109" s="21"/>
      <c r="U109" s="21"/>
      <c r="V109" s="160"/>
      <c r="W109" s="21"/>
    </row>
    <row r="110" spans="6:23" s="20" customFormat="1" x14ac:dyDescent="0.2">
      <c r="F110" s="21"/>
      <c r="G110" s="160"/>
      <c r="H110" s="21"/>
      <c r="L110" s="21"/>
      <c r="M110" s="160"/>
      <c r="N110" s="21"/>
      <c r="R110" s="21"/>
      <c r="S110" s="160"/>
      <c r="T110" s="21"/>
      <c r="U110" s="21"/>
      <c r="V110" s="160"/>
      <c r="W110" s="21"/>
    </row>
    <row r="111" spans="6:23" s="20" customFormat="1" x14ac:dyDescent="0.2">
      <c r="F111" s="21"/>
      <c r="G111" s="160"/>
      <c r="H111" s="21"/>
      <c r="L111" s="21"/>
      <c r="M111" s="160"/>
      <c r="N111" s="21"/>
      <c r="R111" s="21"/>
      <c r="S111" s="160"/>
      <c r="T111" s="21"/>
      <c r="U111" s="21"/>
      <c r="V111" s="160"/>
      <c r="W111" s="21"/>
    </row>
    <row r="112" spans="6:23" s="20" customFormat="1" x14ac:dyDescent="0.2">
      <c r="F112" s="21"/>
      <c r="G112" s="160"/>
      <c r="H112" s="21"/>
      <c r="L112" s="21"/>
      <c r="M112" s="160"/>
      <c r="N112" s="21"/>
      <c r="R112" s="21"/>
      <c r="S112" s="160"/>
      <c r="T112" s="21"/>
      <c r="U112" s="21"/>
      <c r="V112" s="160"/>
      <c r="W112" s="21"/>
    </row>
    <row r="113" spans="6:23" s="20" customFormat="1" x14ac:dyDescent="0.2">
      <c r="F113" s="21"/>
      <c r="G113" s="160"/>
      <c r="H113" s="21"/>
      <c r="L113" s="21"/>
      <c r="M113" s="160"/>
      <c r="N113" s="21"/>
      <c r="R113" s="21"/>
      <c r="S113" s="160"/>
      <c r="T113" s="21"/>
      <c r="U113" s="21"/>
      <c r="V113" s="160"/>
      <c r="W113" s="21"/>
    </row>
    <row r="114" spans="6:23" s="20" customFormat="1" x14ac:dyDescent="0.2">
      <c r="F114" s="21"/>
      <c r="G114" s="160"/>
      <c r="H114" s="21"/>
      <c r="L114" s="21"/>
      <c r="M114" s="160"/>
      <c r="N114" s="21"/>
      <c r="R114" s="21"/>
      <c r="S114" s="160"/>
      <c r="T114" s="21"/>
      <c r="U114" s="21"/>
      <c r="V114" s="160"/>
      <c r="W114" s="21"/>
    </row>
    <row r="115" spans="6:23" s="20" customFormat="1" x14ac:dyDescent="0.2">
      <c r="F115" s="21"/>
      <c r="G115" s="160"/>
      <c r="H115" s="21"/>
      <c r="L115" s="21"/>
      <c r="M115" s="160"/>
      <c r="N115" s="21"/>
      <c r="R115" s="21"/>
      <c r="S115" s="160"/>
      <c r="T115" s="21"/>
      <c r="U115" s="21"/>
      <c r="V115" s="160"/>
      <c r="W115" s="21"/>
    </row>
    <row r="116" spans="6:23" s="20" customFormat="1" x14ac:dyDescent="0.2">
      <c r="F116" s="21"/>
      <c r="G116" s="160"/>
      <c r="H116" s="21"/>
      <c r="L116" s="21"/>
      <c r="M116" s="160"/>
      <c r="N116" s="21"/>
      <c r="R116" s="21"/>
      <c r="S116" s="160"/>
      <c r="T116" s="21"/>
      <c r="U116" s="21"/>
      <c r="V116" s="160"/>
      <c r="W116" s="21"/>
    </row>
    <row r="117" spans="6:23" s="20" customFormat="1" x14ac:dyDescent="0.2">
      <c r="F117" s="21"/>
      <c r="G117" s="160"/>
      <c r="H117" s="21"/>
      <c r="L117" s="21"/>
      <c r="M117" s="160"/>
      <c r="N117" s="21"/>
      <c r="R117" s="21"/>
      <c r="S117" s="160"/>
      <c r="T117" s="21"/>
      <c r="U117" s="21"/>
      <c r="V117" s="160"/>
      <c r="W117" s="21"/>
    </row>
    <row r="118" spans="6:23" s="20" customFormat="1" x14ac:dyDescent="0.2">
      <c r="F118" s="21"/>
      <c r="G118" s="160"/>
      <c r="H118" s="21"/>
      <c r="L118" s="21"/>
      <c r="M118" s="160"/>
      <c r="N118" s="21"/>
      <c r="R118" s="21"/>
      <c r="S118" s="160"/>
      <c r="T118" s="21"/>
      <c r="U118" s="21"/>
      <c r="V118" s="160"/>
      <c r="W118" s="21"/>
    </row>
    <row r="119" spans="6:23" s="20" customFormat="1" x14ac:dyDescent="0.2">
      <c r="F119" s="21"/>
      <c r="G119" s="160"/>
      <c r="H119" s="21"/>
      <c r="L119" s="21"/>
      <c r="M119" s="160"/>
      <c r="N119" s="21"/>
      <c r="R119" s="21"/>
      <c r="S119" s="160"/>
      <c r="T119" s="21"/>
      <c r="U119" s="21"/>
      <c r="V119" s="160"/>
      <c r="W119" s="21"/>
    </row>
    <row r="120" spans="6:23" s="20" customFormat="1" x14ac:dyDescent="0.2">
      <c r="F120" s="21"/>
      <c r="G120" s="160"/>
      <c r="H120" s="21"/>
      <c r="L120" s="21"/>
      <c r="M120" s="160"/>
      <c r="N120" s="21"/>
      <c r="R120" s="21"/>
      <c r="S120" s="160"/>
      <c r="T120" s="21"/>
      <c r="U120" s="21"/>
      <c r="V120" s="160"/>
      <c r="W120" s="21"/>
    </row>
    <row r="121" spans="6:23" s="20" customFormat="1" x14ac:dyDescent="0.2">
      <c r="F121" s="21"/>
      <c r="G121" s="160"/>
      <c r="H121" s="21"/>
      <c r="L121" s="21"/>
      <c r="M121" s="160"/>
      <c r="N121" s="21"/>
      <c r="R121" s="21"/>
      <c r="S121" s="160"/>
      <c r="T121" s="21"/>
      <c r="U121" s="21"/>
      <c r="V121" s="160"/>
      <c r="W121" s="21"/>
    </row>
    <row r="122" spans="6:23" s="20" customFormat="1" x14ac:dyDescent="0.2">
      <c r="F122" s="21"/>
      <c r="G122" s="160"/>
      <c r="H122" s="21"/>
      <c r="L122" s="21"/>
      <c r="M122" s="160"/>
      <c r="N122" s="21"/>
      <c r="R122" s="21"/>
      <c r="S122" s="160"/>
      <c r="T122" s="21"/>
      <c r="U122" s="21"/>
      <c r="V122" s="160"/>
      <c r="W122" s="21"/>
    </row>
    <row r="123" spans="6:23" s="20" customFormat="1" x14ac:dyDescent="0.2">
      <c r="F123" s="21"/>
      <c r="G123" s="160"/>
      <c r="H123" s="21"/>
      <c r="L123" s="21"/>
      <c r="M123" s="160"/>
      <c r="N123" s="21"/>
      <c r="R123" s="21"/>
      <c r="S123" s="160"/>
      <c r="T123" s="21"/>
      <c r="U123" s="21"/>
      <c r="V123" s="160"/>
      <c r="W123" s="21"/>
    </row>
    <row r="124" spans="6:23" s="20" customFormat="1" x14ac:dyDescent="0.2">
      <c r="F124" s="21"/>
      <c r="G124" s="160"/>
      <c r="H124" s="21"/>
      <c r="L124" s="21"/>
      <c r="M124" s="160"/>
      <c r="N124" s="21"/>
      <c r="R124" s="21"/>
      <c r="S124" s="160"/>
      <c r="T124" s="21"/>
      <c r="U124" s="21"/>
      <c r="V124" s="160"/>
      <c r="W124" s="21"/>
    </row>
    <row r="125" spans="6:23" s="20" customFormat="1" x14ac:dyDescent="0.2">
      <c r="F125" s="21"/>
      <c r="G125" s="160"/>
      <c r="H125" s="21"/>
      <c r="L125" s="21"/>
      <c r="M125" s="160"/>
      <c r="N125" s="21"/>
      <c r="R125" s="21"/>
      <c r="S125" s="160"/>
      <c r="T125" s="21"/>
      <c r="U125" s="21"/>
      <c r="V125" s="160"/>
      <c r="W125" s="21"/>
    </row>
    <row r="126" spans="6:23" s="20" customFormat="1" x14ac:dyDescent="0.2">
      <c r="F126" s="21"/>
      <c r="G126" s="160"/>
      <c r="H126" s="21"/>
      <c r="L126" s="21"/>
      <c r="M126" s="160"/>
      <c r="N126" s="21"/>
      <c r="R126" s="21"/>
      <c r="S126" s="160"/>
      <c r="T126" s="21"/>
      <c r="U126" s="21"/>
      <c r="V126" s="160"/>
      <c r="W126" s="21"/>
    </row>
    <row r="127" spans="6:23" s="20" customFormat="1" x14ac:dyDescent="0.2">
      <c r="F127" s="21"/>
      <c r="G127" s="160"/>
      <c r="H127" s="21"/>
      <c r="L127" s="21"/>
      <c r="M127" s="160"/>
      <c r="N127" s="21"/>
      <c r="R127" s="21"/>
      <c r="S127" s="160"/>
      <c r="T127" s="21"/>
      <c r="U127" s="21"/>
      <c r="V127" s="160"/>
      <c r="W127" s="21"/>
    </row>
    <row r="128" spans="6:23" s="20" customFormat="1" x14ac:dyDescent="0.2">
      <c r="F128" s="21"/>
      <c r="G128" s="160"/>
      <c r="H128" s="21"/>
      <c r="L128" s="21"/>
      <c r="M128" s="160"/>
      <c r="N128" s="21"/>
      <c r="R128" s="21"/>
      <c r="S128" s="160"/>
      <c r="T128" s="21"/>
      <c r="U128" s="21"/>
      <c r="V128" s="160"/>
      <c r="W128" s="21"/>
    </row>
    <row r="129" spans="6:23" s="20" customFormat="1" x14ac:dyDescent="0.2">
      <c r="F129" s="21"/>
      <c r="G129" s="160"/>
      <c r="H129" s="21"/>
      <c r="L129" s="21"/>
      <c r="M129" s="160"/>
      <c r="N129" s="21"/>
      <c r="R129" s="21"/>
      <c r="S129" s="160"/>
      <c r="T129" s="21"/>
      <c r="U129" s="21"/>
      <c r="V129" s="160"/>
      <c r="W129" s="21"/>
    </row>
    <row r="130" spans="6:23" s="20" customFormat="1" x14ac:dyDescent="0.2">
      <c r="F130" s="21"/>
      <c r="G130" s="160"/>
      <c r="H130" s="21"/>
      <c r="L130" s="21"/>
      <c r="M130" s="160"/>
      <c r="N130" s="21"/>
      <c r="R130" s="21"/>
      <c r="S130" s="160"/>
      <c r="T130" s="21"/>
      <c r="U130" s="21"/>
      <c r="V130" s="160"/>
      <c r="W130" s="21"/>
    </row>
    <row r="131" spans="6:23" s="20" customFormat="1" x14ac:dyDescent="0.2">
      <c r="F131" s="21"/>
      <c r="G131" s="160"/>
      <c r="H131" s="21"/>
      <c r="L131" s="21"/>
      <c r="M131" s="160"/>
      <c r="N131" s="21"/>
      <c r="R131" s="21"/>
      <c r="S131" s="160"/>
      <c r="T131" s="21"/>
      <c r="U131" s="21"/>
      <c r="V131" s="160"/>
      <c r="W131" s="21"/>
    </row>
    <row r="132" spans="6:23" s="20" customFormat="1" x14ac:dyDescent="0.2">
      <c r="F132" s="21"/>
      <c r="G132" s="160"/>
      <c r="H132" s="21"/>
      <c r="L132" s="21"/>
      <c r="M132" s="160"/>
      <c r="N132" s="21"/>
      <c r="R132" s="21"/>
      <c r="S132" s="160"/>
      <c r="T132" s="21"/>
      <c r="U132" s="21"/>
      <c r="V132" s="160"/>
      <c r="W132" s="21"/>
    </row>
    <row r="133" spans="6:23" s="20" customFormat="1" x14ac:dyDescent="0.2">
      <c r="F133" s="21"/>
      <c r="G133" s="160"/>
      <c r="H133" s="21"/>
      <c r="L133" s="21"/>
      <c r="M133" s="160"/>
      <c r="N133" s="21"/>
      <c r="R133" s="21"/>
      <c r="S133" s="160"/>
      <c r="T133" s="21"/>
      <c r="U133" s="21"/>
      <c r="V133" s="160"/>
      <c r="W133" s="21"/>
    </row>
    <row r="134" spans="6:23" s="20" customFormat="1" x14ac:dyDescent="0.2">
      <c r="F134" s="21"/>
      <c r="G134" s="160"/>
      <c r="H134" s="21"/>
      <c r="L134" s="21"/>
      <c r="M134" s="160"/>
      <c r="N134" s="21"/>
      <c r="R134" s="21"/>
      <c r="S134" s="160"/>
      <c r="T134" s="21"/>
      <c r="U134" s="21"/>
      <c r="V134" s="160"/>
      <c r="W134" s="21"/>
    </row>
    <row r="135" spans="6:23" s="20" customFormat="1" x14ac:dyDescent="0.2">
      <c r="F135" s="21"/>
      <c r="G135" s="160"/>
      <c r="H135" s="21"/>
      <c r="L135" s="21"/>
      <c r="M135" s="160"/>
      <c r="N135" s="21"/>
      <c r="R135" s="21"/>
      <c r="S135" s="160"/>
      <c r="T135" s="21"/>
      <c r="U135" s="21"/>
      <c r="V135" s="160"/>
      <c r="W135" s="21"/>
    </row>
    <row r="136" spans="6:23" s="20" customFormat="1" x14ac:dyDescent="0.2">
      <c r="F136" s="21"/>
      <c r="G136" s="160"/>
      <c r="H136" s="21"/>
      <c r="L136" s="21"/>
      <c r="M136" s="160"/>
      <c r="N136" s="21"/>
      <c r="R136" s="21"/>
      <c r="S136" s="160"/>
      <c r="T136" s="21"/>
      <c r="U136" s="21"/>
      <c r="V136" s="160"/>
      <c r="W136" s="21"/>
    </row>
    <row r="137" spans="6:23" s="20" customFormat="1" x14ac:dyDescent="0.2">
      <c r="F137" s="21"/>
      <c r="G137" s="160"/>
      <c r="H137" s="21"/>
      <c r="L137" s="21"/>
      <c r="M137" s="160"/>
      <c r="N137" s="21"/>
      <c r="R137" s="21"/>
      <c r="S137" s="160"/>
      <c r="T137" s="21"/>
      <c r="U137" s="21"/>
      <c r="V137" s="160"/>
      <c r="W137" s="21"/>
    </row>
    <row r="138" spans="6:23" s="20" customFormat="1" x14ac:dyDescent="0.2">
      <c r="F138" s="21"/>
      <c r="G138" s="160"/>
      <c r="H138" s="21"/>
      <c r="L138" s="21"/>
      <c r="M138" s="160"/>
      <c r="N138" s="21"/>
      <c r="R138" s="21"/>
      <c r="S138" s="160"/>
      <c r="T138" s="21"/>
      <c r="U138" s="21"/>
      <c r="V138" s="160"/>
      <c r="W138" s="21"/>
    </row>
    <row r="139" spans="6:23" s="20" customFormat="1" x14ac:dyDescent="0.2">
      <c r="F139" s="21"/>
      <c r="G139" s="160"/>
      <c r="H139" s="21"/>
      <c r="L139" s="21"/>
      <c r="M139" s="160"/>
      <c r="N139" s="21"/>
      <c r="R139" s="21"/>
      <c r="S139" s="160"/>
      <c r="T139" s="21"/>
      <c r="U139" s="21"/>
      <c r="V139" s="160"/>
      <c r="W139" s="21"/>
    </row>
    <row r="140" spans="6:23" s="20" customFormat="1" x14ac:dyDescent="0.2">
      <c r="F140" s="21"/>
      <c r="G140" s="160"/>
      <c r="H140" s="21"/>
      <c r="L140" s="21"/>
      <c r="M140" s="160"/>
      <c r="N140" s="21"/>
      <c r="R140" s="21"/>
      <c r="S140" s="160"/>
      <c r="T140" s="21"/>
      <c r="U140" s="21"/>
      <c r="V140" s="160"/>
      <c r="W140" s="21"/>
    </row>
    <row r="141" spans="6:23" s="20" customFormat="1" x14ac:dyDescent="0.2">
      <c r="F141" s="21"/>
      <c r="G141" s="160"/>
      <c r="H141" s="21"/>
      <c r="L141" s="21"/>
      <c r="M141" s="160"/>
      <c r="N141" s="21"/>
      <c r="R141" s="21"/>
      <c r="S141" s="160"/>
      <c r="T141" s="21"/>
      <c r="U141" s="21"/>
      <c r="V141" s="160"/>
      <c r="W141" s="21"/>
    </row>
    <row r="142" spans="6:23" s="20" customFormat="1" x14ac:dyDescent="0.2">
      <c r="F142" s="21"/>
      <c r="G142" s="160"/>
      <c r="H142" s="21"/>
      <c r="L142" s="21"/>
      <c r="M142" s="160"/>
      <c r="N142" s="21"/>
      <c r="R142" s="21"/>
      <c r="S142" s="160"/>
      <c r="T142" s="21"/>
      <c r="U142" s="21"/>
      <c r="V142" s="160"/>
      <c r="W142" s="21"/>
    </row>
    <row r="143" spans="6:23" s="20" customFormat="1" x14ac:dyDescent="0.2">
      <c r="F143" s="21"/>
      <c r="G143" s="160"/>
      <c r="H143" s="21"/>
      <c r="L143" s="21"/>
      <c r="M143" s="160"/>
      <c r="N143" s="21"/>
      <c r="R143" s="21"/>
      <c r="S143" s="160"/>
      <c r="T143" s="21"/>
      <c r="U143" s="21"/>
      <c r="V143" s="160"/>
      <c r="W143" s="21"/>
    </row>
    <row r="144" spans="6:23" s="20" customFormat="1" x14ac:dyDescent="0.2">
      <c r="F144" s="21"/>
      <c r="G144" s="160"/>
      <c r="H144" s="21"/>
      <c r="L144" s="21"/>
      <c r="M144" s="160"/>
      <c r="N144" s="21"/>
      <c r="R144" s="21"/>
      <c r="S144" s="160"/>
      <c r="T144" s="21"/>
      <c r="U144" s="21"/>
      <c r="V144" s="160"/>
      <c r="W144" s="21"/>
    </row>
    <row r="145" spans="6:23" s="20" customFormat="1" x14ac:dyDescent="0.2">
      <c r="F145" s="21"/>
      <c r="G145" s="160"/>
      <c r="H145" s="21"/>
      <c r="L145" s="21"/>
      <c r="M145" s="160"/>
      <c r="N145" s="21"/>
      <c r="R145" s="21"/>
      <c r="S145" s="160"/>
      <c r="T145" s="21"/>
      <c r="U145" s="21"/>
      <c r="V145" s="160"/>
      <c r="W145" s="21"/>
    </row>
    <row r="146" spans="6:23" s="20" customFormat="1" x14ac:dyDescent="0.2">
      <c r="F146" s="21"/>
      <c r="G146" s="160"/>
      <c r="H146" s="21"/>
      <c r="L146" s="21"/>
      <c r="M146" s="160"/>
      <c r="N146" s="21"/>
      <c r="R146" s="21"/>
      <c r="S146" s="160"/>
      <c r="T146" s="21"/>
      <c r="U146" s="21"/>
      <c r="V146" s="160"/>
      <c r="W146" s="21"/>
    </row>
    <row r="147" spans="6:23" s="20" customFormat="1" x14ac:dyDescent="0.2">
      <c r="F147" s="21"/>
      <c r="G147" s="160"/>
      <c r="H147" s="21"/>
      <c r="L147" s="21"/>
      <c r="M147" s="160"/>
      <c r="N147" s="21"/>
      <c r="R147" s="21"/>
      <c r="S147" s="160"/>
      <c r="T147" s="21"/>
      <c r="U147" s="21"/>
      <c r="V147" s="160"/>
      <c r="W147" s="21"/>
    </row>
    <row r="148" spans="6:23" s="20" customFormat="1" x14ac:dyDescent="0.2">
      <c r="F148" s="21"/>
      <c r="G148" s="160"/>
      <c r="H148" s="21"/>
      <c r="L148" s="21"/>
      <c r="M148" s="160"/>
      <c r="N148" s="21"/>
      <c r="R148" s="21"/>
      <c r="S148" s="160"/>
      <c r="T148" s="21"/>
      <c r="U148" s="21"/>
      <c r="V148" s="160"/>
      <c r="W148" s="21"/>
    </row>
    <row r="149" spans="6:23" s="20" customFormat="1" x14ac:dyDescent="0.2">
      <c r="F149" s="21"/>
      <c r="G149" s="160"/>
      <c r="H149" s="21"/>
      <c r="L149" s="21"/>
      <c r="M149" s="160"/>
      <c r="N149" s="21"/>
      <c r="R149" s="21"/>
      <c r="S149" s="160"/>
      <c r="T149" s="21"/>
      <c r="U149" s="21"/>
      <c r="V149" s="160"/>
      <c r="W149" s="21"/>
    </row>
    <row r="150" spans="6:23" s="20" customFormat="1" x14ac:dyDescent="0.2">
      <c r="F150" s="21"/>
      <c r="G150" s="160"/>
      <c r="H150" s="21"/>
      <c r="L150" s="21"/>
      <c r="M150" s="160"/>
      <c r="N150" s="21"/>
      <c r="R150" s="21"/>
      <c r="S150" s="160"/>
      <c r="T150" s="21"/>
      <c r="U150" s="21"/>
      <c r="V150" s="160"/>
      <c r="W150" s="21"/>
    </row>
    <row r="151" spans="6:23" s="20" customFormat="1" x14ac:dyDescent="0.2">
      <c r="F151" s="21"/>
      <c r="G151" s="160"/>
      <c r="H151" s="21"/>
      <c r="L151" s="21"/>
      <c r="M151" s="160"/>
      <c r="N151" s="21"/>
      <c r="R151" s="21"/>
      <c r="S151" s="160"/>
      <c r="T151" s="21"/>
      <c r="U151" s="21"/>
      <c r="V151" s="160"/>
      <c r="W151" s="21"/>
    </row>
    <row r="152" spans="6:23" s="20" customFormat="1" x14ac:dyDescent="0.2">
      <c r="F152" s="21"/>
      <c r="G152" s="160"/>
      <c r="H152" s="21"/>
      <c r="L152" s="21"/>
      <c r="M152" s="160"/>
      <c r="N152" s="21"/>
      <c r="R152" s="21"/>
      <c r="S152" s="160"/>
      <c r="T152" s="21"/>
      <c r="U152" s="21"/>
      <c r="V152" s="160"/>
      <c r="W152" s="21"/>
    </row>
    <row r="153" spans="6:23" s="20" customFormat="1" x14ac:dyDescent="0.2">
      <c r="F153" s="21"/>
      <c r="G153" s="160"/>
      <c r="H153" s="21"/>
      <c r="L153" s="21"/>
      <c r="M153" s="160"/>
      <c r="N153" s="21"/>
      <c r="R153" s="21"/>
      <c r="S153" s="160"/>
      <c r="T153" s="21"/>
      <c r="U153" s="21"/>
      <c r="V153" s="160"/>
      <c r="W153" s="21"/>
    </row>
  </sheetData>
  <mergeCells count="4">
    <mergeCell ref="C3:G3"/>
    <mergeCell ref="I3:M3"/>
    <mergeCell ref="O3:S3"/>
    <mergeCell ref="U3:V3"/>
  </mergeCells>
  <hyperlinks>
    <hyperlink ref="B1" location="CONTENTS!A1" display="Contents"/>
  </hyperlinks>
  <printOptions horizontalCentered="1" verticalCentered="1"/>
  <pageMargins left="0.23622047244094491" right="0.23622047244094491" top="0.55118110236220474" bottom="0.55118110236220474" header="0.31496062992125984" footer="0.31496062992125984"/>
  <pageSetup paperSize="9" scale="53"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ignoredErrors>
    <ignoredError sqref="F56"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sheetPr>
  <dimension ref="A1:CX272"/>
  <sheetViews>
    <sheetView zoomScaleNormal="100" workbookViewId="0">
      <pane xSplit="2" ySplit="6" topLeftCell="C7"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8.85546875" style="162" customWidth="1"/>
    <col min="2" max="2" width="30.7109375" style="162" customWidth="1"/>
    <col min="3" max="3" width="8.7109375" style="162" customWidth="1"/>
    <col min="4" max="4" width="10.5703125" style="162" customWidth="1"/>
    <col min="5" max="6" width="8.7109375" style="162" customWidth="1"/>
    <col min="7" max="7" width="1.7109375" style="162" customWidth="1"/>
    <col min="8" max="8" width="9.28515625" style="162" customWidth="1"/>
    <col min="9" max="9" width="10.5703125" style="162" customWidth="1"/>
    <col min="10" max="11" width="9.28515625" style="162" customWidth="1"/>
    <col min="12" max="12" width="1.7109375" style="162" customWidth="1"/>
    <col min="13" max="13" width="9.28515625" style="162" customWidth="1"/>
    <col min="14" max="14" width="10.5703125" style="162" customWidth="1"/>
    <col min="15" max="16" width="9.28515625" style="162" customWidth="1"/>
    <col min="17" max="17" width="1.7109375" style="162" customWidth="1"/>
    <col min="18" max="18" width="9.28515625" style="162" customWidth="1" collapsed="1"/>
    <col min="19" max="19" width="10.5703125" style="162" customWidth="1"/>
    <col min="20" max="21" width="9.5703125" style="162" customWidth="1"/>
    <col min="22" max="22" width="1.7109375" style="162" customWidth="1"/>
    <col min="23" max="23" width="8.7109375" style="162" customWidth="1"/>
    <col min="24" max="24" width="10.5703125" style="162" customWidth="1"/>
    <col min="25" max="26" width="8.7109375" style="162" customWidth="1"/>
    <col min="27" max="27" width="9.140625" style="20"/>
    <col min="28" max="28" width="28.85546875" style="20" bestFit="1" customWidth="1"/>
    <col min="29" max="29" width="5.28515625" style="20" bestFit="1" customWidth="1"/>
    <col min="30" max="30" width="5" style="20" bestFit="1" customWidth="1"/>
    <col min="31" max="31" width="3.85546875" style="20" bestFit="1" customWidth="1"/>
    <col min="32" max="32" width="11.28515625" style="20" bestFit="1" customWidth="1"/>
    <col min="33" max="33" width="10.28515625" style="20" bestFit="1" customWidth="1"/>
    <col min="34" max="102" width="9.140625" style="20"/>
    <col min="103" max="16384" width="9.140625" style="162"/>
  </cols>
  <sheetData>
    <row r="1" spans="1:102" s="451" customFormat="1" ht="21" customHeight="1" x14ac:dyDescent="0.2">
      <c r="A1" s="11" t="s">
        <v>0</v>
      </c>
      <c r="B1" s="448" t="s">
        <v>1</v>
      </c>
      <c r="C1" s="665"/>
      <c r="D1" s="132"/>
      <c r="E1" s="666"/>
      <c r="F1" s="666"/>
      <c r="G1" s="666"/>
      <c r="H1" s="662"/>
      <c r="I1" s="666"/>
      <c r="J1" s="662"/>
      <c r="K1" s="662"/>
      <c r="L1" s="611"/>
      <c r="M1" s="662"/>
      <c r="N1" s="662"/>
      <c r="O1" s="662"/>
      <c r="P1" s="662"/>
      <c r="Q1" s="662"/>
      <c r="R1" s="662"/>
      <c r="S1" s="662"/>
      <c r="T1" s="662"/>
      <c r="U1" s="662"/>
      <c r="V1" s="662"/>
      <c r="W1" s="662"/>
      <c r="X1" s="662"/>
      <c r="Y1" s="662"/>
      <c r="Z1" s="662"/>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450"/>
      <c r="BG1" s="450"/>
      <c r="BH1" s="450"/>
      <c r="BI1" s="450"/>
      <c r="BJ1" s="450"/>
      <c r="BK1" s="450"/>
      <c r="BL1" s="450"/>
      <c r="BM1" s="450"/>
      <c r="BN1" s="450"/>
      <c r="BO1" s="450"/>
      <c r="BP1" s="450"/>
      <c r="BQ1" s="450"/>
      <c r="BR1" s="450"/>
      <c r="BS1" s="450"/>
      <c r="BT1" s="450"/>
    </row>
    <row r="2" spans="1:102" s="450" customFormat="1" ht="30" customHeight="1" x14ac:dyDescent="0.2">
      <c r="A2" s="818" t="s">
        <v>599</v>
      </c>
      <c r="B2" s="819"/>
      <c r="C2" s="819"/>
      <c r="D2" s="819"/>
      <c r="E2" s="819"/>
      <c r="F2" s="819"/>
      <c r="G2" s="819"/>
      <c r="H2" s="819"/>
      <c r="I2" s="819"/>
      <c r="J2" s="819"/>
      <c r="K2" s="819"/>
      <c r="L2" s="819"/>
      <c r="M2" s="4"/>
      <c r="N2" s="4"/>
      <c r="O2" s="4"/>
      <c r="P2" s="4"/>
      <c r="Q2" s="819"/>
      <c r="R2" s="4"/>
      <c r="S2" s="4"/>
      <c r="T2" s="4"/>
      <c r="U2" s="4"/>
      <c r="V2" s="819"/>
      <c r="W2" s="4"/>
      <c r="X2" s="4"/>
      <c r="Y2" s="4"/>
      <c r="Z2" s="1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row>
    <row r="3" spans="1:102" ht="30" customHeight="1" x14ac:dyDescent="0.2">
      <c r="A3" s="572"/>
      <c r="B3" s="17"/>
      <c r="C3" s="928" t="s">
        <v>5</v>
      </c>
      <c r="D3" s="928"/>
      <c r="E3" s="928"/>
      <c r="F3" s="928"/>
      <c r="G3" s="25"/>
      <c r="H3" s="928" t="s">
        <v>6</v>
      </c>
      <c r="I3" s="928"/>
      <c r="J3" s="928"/>
      <c r="K3" s="928"/>
      <c r="L3" s="25"/>
      <c r="M3" s="928" t="s">
        <v>7</v>
      </c>
      <c r="N3" s="928"/>
      <c r="O3" s="928"/>
      <c r="P3" s="928"/>
      <c r="Q3" s="25"/>
      <c r="R3" s="928" t="s">
        <v>8</v>
      </c>
      <c r="S3" s="928"/>
      <c r="T3" s="928"/>
      <c r="U3" s="928"/>
      <c r="V3" s="25"/>
      <c r="W3" s="928" t="s">
        <v>9</v>
      </c>
      <c r="X3" s="928"/>
      <c r="Y3" s="928"/>
      <c r="Z3" s="929"/>
    </row>
    <row r="4" spans="1:102" s="450" customFormat="1" ht="40.5" customHeight="1" x14ac:dyDescent="0.2">
      <c r="A4" s="138"/>
      <c r="B4" s="18"/>
      <c r="C4" s="590" t="s">
        <v>556</v>
      </c>
      <c r="D4" s="590" t="s">
        <v>555</v>
      </c>
      <c r="E4" s="590" t="s">
        <v>554</v>
      </c>
      <c r="F4" s="590" t="s">
        <v>120</v>
      </c>
      <c r="G4" s="25"/>
      <c r="H4" s="590" t="s">
        <v>556</v>
      </c>
      <c r="I4" s="590" t="s">
        <v>555</v>
      </c>
      <c r="J4" s="590" t="s">
        <v>554</v>
      </c>
      <c r="K4" s="590" t="s">
        <v>120</v>
      </c>
      <c r="L4" s="25"/>
      <c r="M4" s="590" t="s">
        <v>556</v>
      </c>
      <c r="N4" s="590" t="s">
        <v>555</v>
      </c>
      <c r="O4" s="590" t="s">
        <v>554</v>
      </c>
      <c r="P4" s="590" t="s">
        <v>120</v>
      </c>
      <c r="Q4" s="25"/>
      <c r="R4" s="590" t="s">
        <v>556</v>
      </c>
      <c r="S4" s="590" t="s">
        <v>555</v>
      </c>
      <c r="T4" s="590" t="s">
        <v>554</v>
      </c>
      <c r="U4" s="590" t="s">
        <v>120</v>
      </c>
      <c r="V4" s="25"/>
      <c r="W4" s="590" t="s">
        <v>556</v>
      </c>
      <c r="X4" s="590" t="s">
        <v>555</v>
      </c>
      <c r="Y4" s="590" t="s">
        <v>554</v>
      </c>
      <c r="Z4" s="661" t="s">
        <v>120</v>
      </c>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row>
    <row r="5" spans="1:102" ht="30.6" customHeight="1" x14ac:dyDescent="0.2">
      <c r="A5" s="572" t="s">
        <v>560</v>
      </c>
      <c r="B5" s="17"/>
      <c r="C5" s="586">
        <v>730</v>
      </c>
      <c r="D5" s="586">
        <v>126</v>
      </c>
      <c r="E5" s="586">
        <v>56</v>
      </c>
      <c r="F5" s="580">
        <v>912</v>
      </c>
      <c r="G5" s="586"/>
      <c r="H5" s="586">
        <v>734</v>
      </c>
      <c r="I5" s="586">
        <v>123</v>
      </c>
      <c r="J5" s="586">
        <v>55</v>
      </c>
      <c r="K5" s="580">
        <v>913</v>
      </c>
      <c r="L5" s="586"/>
      <c r="M5" s="586">
        <f>M6+M50+M51+M55</f>
        <v>755</v>
      </c>
      <c r="N5" s="586">
        <f>N6+N50+N51+N55</f>
        <v>132</v>
      </c>
      <c r="O5" s="586">
        <f>O6+O50+O51+O55</f>
        <v>58</v>
      </c>
      <c r="P5" s="586">
        <f>P6+P50+P51+P55</f>
        <v>945</v>
      </c>
      <c r="Q5" s="586"/>
      <c r="R5" s="580">
        <f>R6+R50+R51+R55</f>
        <v>759</v>
      </c>
      <c r="S5" s="580">
        <f>S6+S50+S51+S55</f>
        <v>141</v>
      </c>
      <c r="T5" s="580">
        <f>T6+T50+T51+T55</f>
        <v>60</v>
      </c>
      <c r="U5" s="580">
        <f>U6+U50+U51+U55</f>
        <v>960</v>
      </c>
      <c r="V5" s="586"/>
      <c r="W5" s="580">
        <f>W6+W50+W51+W55</f>
        <v>769</v>
      </c>
      <c r="X5" s="580">
        <f>X6+X50+X51+X55</f>
        <v>149</v>
      </c>
      <c r="Y5" s="580">
        <f>Y6+Y50+Y51+Y55</f>
        <v>56</v>
      </c>
      <c r="Z5" s="585">
        <f>Z6+Z50+Z51+Z55</f>
        <v>974</v>
      </c>
    </row>
    <row r="6" spans="1:102" ht="30.6" customHeight="1" x14ac:dyDescent="0.2">
      <c r="A6" s="572" t="s">
        <v>11</v>
      </c>
      <c r="B6" s="17"/>
      <c r="C6" s="487">
        <v>627</v>
      </c>
      <c r="D6" s="487">
        <v>101</v>
      </c>
      <c r="E6" s="487">
        <v>50</v>
      </c>
      <c r="F6" s="487">
        <v>778</v>
      </c>
      <c r="G6" s="487"/>
      <c r="H6" s="487">
        <v>630</v>
      </c>
      <c r="I6" s="487">
        <v>98</v>
      </c>
      <c r="J6" s="487">
        <v>48</v>
      </c>
      <c r="K6" s="487">
        <v>777</v>
      </c>
      <c r="L6" s="487"/>
      <c r="M6" s="487">
        <f>SUM(M7:M49)</f>
        <v>628</v>
      </c>
      <c r="N6" s="487">
        <f>SUM(N7:N49)</f>
        <v>105</v>
      </c>
      <c r="O6" s="487">
        <f>SUM(O7:O49)</f>
        <v>51</v>
      </c>
      <c r="P6" s="487">
        <f>SUM(P7:P49)</f>
        <v>784</v>
      </c>
      <c r="Q6" s="487"/>
      <c r="R6" s="580">
        <f>SUM(R7:R49)</f>
        <v>633</v>
      </c>
      <c r="S6" s="580">
        <f>SUM(S7:S49)</f>
        <v>113</v>
      </c>
      <c r="T6" s="580">
        <f>SUM(T7:T49)</f>
        <v>52</v>
      </c>
      <c r="U6" s="487">
        <f>SUM(U7:U49)</f>
        <v>798</v>
      </c>
      <c r="V6" s="487"/>
      <c r="W6" s="580">
        <f>SUM(W7:W49)</f>
        <v>643</v>
      </c>
      <c r="X6" s="580">
        <f>SUM(X7:X49)</f>
        <v>121</v>
      </c>
      <c r="Y6" s="580">
        <f>SUM(Y7:Y49)</f>
        <v>50</v>
      </c>
      <c r="Z6" s="585">
        <f>SUM(Z7:Z49)</f>
        <v>814</v>
      </c>
    </row>
    <row r="7" spans="1:102" ht="15" customHeight="1" x14ac:dyDescent="0.2">
      <c r="A7" s="16"/>
      <c r="B7" s="570" t="s">
        <v>12</v>
      </c>
      <c r="C7" s="299">
        <v>13</v>
      </c>
      <c r="D7" s="299">
        <v>5</v>
      </c>
      <c r="E7" s="299">
        <v>0</v>
      </c>
      <c r="F7" s="299">
        <v>18</v>
      </c>
      <c r="G7" s="299"/>
      <c r="H7" s="299">
        <v>12</v>
      </c>
      <c r="I7" s="299">
        <v>5</v>
      </c>
      <c r="J7" s="299">
        <v>0</v>
      </c>
      <c r="K7" s="299">
        <v>17</v>
      </c>
      <c r="L7" s="299"/>
      <c r="M7" s="299">
        <v>12</v>
      </c>
      <c r="N7" s="299">
        <v>5</v>
      </c>
      <c r="O7" s="299">
        <v>0</v>
      </c>
      <c r="P7" s="299">
        <v>17</v>
      </c>
      <c r="Q7" s="299"/>
      <c r="R7" s="570">
        <v>12</v>
      </c>
      <c r="S7" s="570">
        <v>5</v>
      </c>
      <c r="T7" s="570">
        <v>0</v>
      </c>
      <c r="U7" s="299">
        <v>17</v>
      </c>
      <c r="V7" s="299"/>
      <c r="W7" s="570">
        <v>12</v>
      </c>
      <c r="X7" s="570">
        <v>5</v>
      </c>
      <c r="Y7" s="570">
        <v>0</v>
      </c>
      <c r="Z7" s="589">
        <f>SUM(W7:Y7)</f>
        <v>17</v>
      </c>
    </row>
    <row r="8" spans="1:102" ht="15" customHeight="1" x14ac:dyDescent="0.2">
      <c r="A8" s="16"/>
      <c r="B8" s="570" t="s">
        <v>13</v>
      </c>
      <c r="C8" s="299">
        <v>2</v>
      </c>
      <c r="D8" s="299">
        <v>0</v>
      </c>
      <c r="E8" s="299">
        <v>0</v>
      </c>
      <c r="F8" s="299">
        <v>2</v>
      </c>
      <c r="G8" s="299"/>
      <c r="H8" s="299">
        <v>2</v>
      </c>
      <c r="I8" s="299">
        <v>0</v>
      </c>
      <c r="J8" s="299">
        <v>0</v>
      </c>
      <c r="K8" s="299">
        <v>2</v>
      </c>
      <c r="L8" s="299"/>
      <c r="M8" s="299">
        <v>2</v>
      </c>
      <c r="N8" s="299">
        <v>0</v>
      </c>
      <c r="O8" s="299">
        <v>0</v>
      </c>
      <c r="P8" s="299">
        <v>2</v>
      </c>
      <c r="Q8" s="299"/>
      <c r="R8" s="570">
        <v>2</v>
      </c>
      <c r="S8" s="570">
        <v>0</v>
      </c>
      <c r="T8" s="570">
        <v>0</v>
      </c>
      <c r="U8" s="299">
        <v>2</v>
      </c>
      <c r="V8" s="299"/>
      <c r="W8" s="570">
        <v>2</v>
      </c>
      <c r="X8" s="570">
        <v>0</v>
      </c>
      <c r="Y8" s="570">
        <v>0</v>
      </c>
      <c r="Z8" s="589">
        <f t="shared" ref="Z8:Z50" si="0">SUM(W8:Y8)</f>
        <v>2</v>
      </c>
    </row>
    <row r="9" spans="1:102" ht="15" customHeight="1" x14ac:dyDescent="0.2">
      <c r="A9" s="16"/>
      <c r="B9" s="570" t="s">
        <v>14</v>
      </c>
      <c r="C9" s="299">
        <v>2</v>
      </c>
      <c r="D9" s="299">
        <v>0</v>
      </c>
      <c r="E9" s="299">
        <v>0</v>
      </c>
      <c r="F9" s="299">
        <v>2</v>
      </c>
      <c r="G9" s="299"/>
      <c r="H9" s="299">
        <v>2</v>
      </c>
      <c r="I9" s="299">
        <v>1</v>
      </c>
      <c r="J9" s="299">
        <v>0</v>
      </c>
      <c r="K9" s="299">
        <v>3</v>
      </c>
      <c r="L9" s="299"/>
      <c r="M9" s="299">
        <v>2</v>
      </c>
      <c r="N9" s="299">
        <v>2</v>
      </c>
      <c r="O9" s="299">
        <v>0</v>
      </c>
      <c r="P9" s="299">
        <v>4</v>
      </c>
      <c r="Q9" s="299"/>
      <c r="R9" s="570">
        <v>3</v>
      </c>
      <c r="S9" s="570">
        <v>2</v>
      </c>
      <c r="T9" s="570">
        <v>0</v>
      </c>
      <c r="U9" s="299">
        <v>5</v>
      </c>
      <c r="V9" s="299"/>
      <c r="W9" s="570">
        <v>3</v>
      </c>
      <c r="X9" s="570">
        <v>2</v>
      </c>
      <c r="Y9" s="570">
        <v>0</v>
      </c>
      <c r="Z9" s="589">
        <f t="shared" si="0"/>
        <v>5</v>
      </c>
    </row>
    <row r="10" spans="1:102" ht="15" customHeight="1" x14ac:dyDescent="0.2">
      <c r="A10" s="16"/>
      <c r="B10" s="570" t="s">
        <v>15</v>
      </c>
      <c r="C10" s="299">
        <v>5</v>
      </c>
      <c r="D10" s="299">
        <v>0</v>
      </c>
      <c r="E10" s="299">
        <v>0</v>
      </c>
      <c r="F10" s="299">
        <v>5</v>
      </c>
      <c r="G10" s="299"/>
      <c r="H10" s="299">
        <v>5</v>
      </c>
      <c r="I10" s="299">
        <v>0</v>
      </c>
      <c r="J10" s="299">
        <v>0</v>
      </c>
      <c r="K10" s="299">
        <v>5</v>
      </c>
      <c r="L10" s="299"/>
      <c r="M10" s="299">
        <v>4</v>
      </c>
      <c r="N10" s="299">
        <v>0</v>
      </c>
      <c r="O10" s="299">
        <v>0</v>
      </c>
      <c r="P10" s="299">
        <v>4</v>
      </c>
      <c r="Q10" s="299"/>
      <c r="R10" s="570">
        <v>4</v>
      </c>
      <c r="S10" s="570">
        <v>0</v>
      </c>
      <c r="T10" s="570">
        <v>0</v>
      </c>
      <c r="U10" s="299">
        <v>4</v>
      </c>
      <c r="V10" s="299"/>
      <c r="W10" s="570">
        <v>5</v>
      </c>
      <c r="X10" s="570">
        <v>0</v>
      </c>
      <c r="Y10" s="570">
        <v>0</v>
      </c>
      <c r="Z10" s="589">
        <f t="shared" si="0"/>
        <v>5</v>
      </c>
    </row>
    <row r="11" spans="1:102" ht="15" customHeight="1" x14ac:dyDescent="0.2">
      <c r="A11" s="16"/>
      <c r="B11" s="570" t="s">
        <v>16</v>
      </c>
      <c r="C11" s="299">
        <v>8</v>
      </c>
      <c r="D11" s="299">
        <v>0</v>
      </c>
      <c r="E11" s="299">
        <v>0</v>
      </c>
      <c r="F11" s="299">
        <v>8</v>
      </c>
      <c r="G11" s="299"/>
      <c r="H11" s="299">
        <v>8</v>
      </c>
      <c r="I11" s="299">
        <v>0</v>
      </c>
      <c r="J11" s="299">
        <v>0</v>
      </c>
      <c r="K11" s="299">
        <v>8</v>
      </c>
      <c r="L11" s="299"/>
      <c r="M11" s="299">
        <v>8</v>
      </c>
      <c r="N11" s="299">
        <v>0</v>
      </c>
      <c r="O11" s="299">
        <v>0</v>
      </c>
      <c r="P11" s="299">
        <v>8</v>
      </c>
      <c r="Q11" s="299"/>
      <c r="R11" s="570">
        <v>8</v>
      </c>
      <c r="S11" s="570">
        <v>0</v>
      </c>
      <c r="T11" s="570">
        <v>0</v>
      </c>
      <c r="U11" s="299">
        <v>8</v>
      </c>
      <c r="V11" s="299"/>
      <c r="W11" s="570">
        <v>8</v>
      </c>
      <c r="X11" s="570">
        <v>0</v>
      </c>
      <c r="Y11" s="570">
        <v>0</v>
      </c>
      <c r="Z11" s="589">
        <f t="shared" si="0"/>
        <v>8</v>
      </c>
    </row>
    <row r="12" spans="1:102" ht="15" customHeight="1" x14ac:dyDescent="0.2">
      <c r="A12" s="16"/>
      <c r="B12" s="570" t="s">
        <v>17</v>
      </c>
      <c r="C12" s="299">
        <v>3</v>
      </c>
      <c r="D12" s="299">
        <v>0</v>
      </c>
      <c r="E12" s="299">
        <v>0</v>
      </c>
      <c r="F12" s="299">
        <v>3</v>
      </c>
      <c r="G12" s="299"/>
      <c r="H12" s="299">
        <v>4</v>
      </c>
      <c r="I12" s="299">
        <v>0</v>
      </c>
      <c r="J12" s="299">
        <v>0</v>
      </c>
      <c r="K12" s="299">
        <v>4</v>
      </c>
      <c r="L12" s="299"/>
      <c r="M12" s="299">
        <v>3</v>
      </c>
      <c r="N12" s="299">
        <v>0</v>
      </c>
      <c r="O12" s="299">
        <v>0</v>
      </c>
      <c r="P12" s="299">
        <v>3</v>
      </c>
      <c r="Q12" s="299"/>
      <c r="R12" s="570">
        <v>3</v>
      </c>
      <c r="S12" s="570">
        <v>0</v>
      </c>
      <c r="T12" s="570">
        <v>0</v>
      </c>
      <c r="U12" s="299">
        <v>3</v>
      </c>
      <c r="V12" s="299"/>
      <c r="W12" s="570">
        <v>3</v>
      </c>
      <c r="X12" s="570">
        <v>0</v>
      </c>
      <c r="Y12" s="570">
        <v>0</v>
      </c>
      <c r="Z12" s="589">
        <f t="shared" si="0"/>
        <v>3</v>
      </c>
    </row>
    <row r="13" spans="1:102" ht="15" customHeight="1" x14ac:dyDescent="0.2">
      <c r="A13" s="16"/>
      <c r="B13" s="570" t="s">
        <v>18</v>
      </c>
      <c r="C13" s="299">
        <v>4</v>
      </c>
      <c r="D13" s="299">
        <v>3</v>
      </c>
      <c r="E13" s="299">
        <v>0</v>
      </c>
      <c r="F13" s="299">
        <v>7</v>
      </c>
      <c r="G13" s="299"/>
      <c r="H13" s="299">
        <v>4</v>
      </c>
      <c r="I13" s="299">
        <v>3</v>
      </c>
      <c r="J13" s="299">
        <v>0</v>
      </c>
      <c r="K13" s="299">
        <v>7</v>
      </c>
      <c r="L13" s="299"/>
      <c r="M13" s="299">
        <v>4</v>
      </c>
      <c r="N13" s="299">
        <v>2</v>
      </c>
      <c r="O13" s="299">
        <v>0</v>
      </c>
      <c r="P13" s="299">
        <v>6</v>
      </c>
      <c r="Q13" s="299"/>
      <c r="R13" s="570">
        <v>4</v>
      </c>
      <c r="S13" s="570">
        <v>2</v>
      </c>
      <c r="T13" s="570">
        <v>0</v>
      </c>
      <c r="U13" s="299">
        <v>6</v>
      </c>
      <c r="V13" s="299"/>
      <c r="W13" s="570">
        <v>3</v>
      </c>
      <c r="X13" s="570">
        <v>2</v>
      </c>
      <c r="Y13" s="570">
        <v>0</v>
      </c>
      <c r="Z13" s="589">
        <f t="shared" si="0"/>
        <v>5</v>
      </c>
    </row>
    <row r="14" spans="1:102" ht="15" customHeight="1" x14ac:dyDescent="0.2">
      <c r="A14" s="16"/>
      <c r="B14" s="570" t="s">
        <v>19</v>
      </c>
      <c r="C14" s="299">
        <v>9</v>
      </c>
      <c r="D14" s="299">
        <v>0</v>
      </c>
      <c r="E14" s="299">
        <v>1</v>
      </c>
      <c r="F14" s="299">
        <v>10</v>
      </c>
      <c r="G14" s="299"/>
      <c r="H14" s="299">
        <v>8</v>
      </c>
      <c r="I14" s="299">
        <v>0</v>
      </c>
      <c r="J14" s="299">
        <v>1</v>
      </c>
      <c r="K14" s="299">
        <v>9</v>
      </c>
      <c r="L14" s="299"/>
      <c r="M14" s="299">
        <v>8</v>
      </c>
      <c r="N14" s="299">
        <v>0</v>
      </c>
      <c r="O14" s="299">
        <v>1</v>
      </c>
      <c r="P14" s="299">
        <v>9</v>
      </c>
      <c r="Q14" s="299"/>
      <c r="R14" s="570">
        <v>8</v>
      </c>
      <c r="S14" s="570">
        <v>0</v>
      </c>
      <c r="T14" s="570">
        <v>1</v>
      </c>
      <c r="U14" s="299">
        <v>9</v>
      </c>
      <c r="V14" s="299"/>
      <c r="W14" s="570">
        <v>8</v>
      </c>
      <c r="X14" s="570">
        <v>0</v>
      </c>
      <c r="Y14" s="570">
        <v>1</v>
      </c>
      <c r="Z14" s="589">
        <f t="shared" si="0"/>
        <v>9</v>
      </c>
    </row>
    <row r="15" spans="1:102" ht="15" customHeight="1" x14ac:dyDescent="0.2">
      <c r="A15" s="16"/>
      <c r="B15" s="570" t="s">
        <v>20</v>
      </c>
      <c r="C15" s="299">
        <v>21</v>
      </c>
      <c r="D15" s="299">
        <v>9</v>
      </c>
      <c r="E15" s="299">
        <v>0</v>
      </c>
      <c r="F15" s="299">
        <v>30</v>
      </c>
      <c r="G15" s="299"/>
      <c r="H15" s="299">
        <v>21</v>
      </c>
      <c r="I15" s="299">
        <v>9</v>
      </c>
      <c r="J15" s="299">
        <v>0</v>
      </c>
      <c r="K15" s="299">
        <v>30</v>
      </c>
      <c r="L15" s="299"/>
      <c r="M15" s="299">
        <v>20</v>
      </c>
      <c r="N15" s="299">
        <v>9</v>
      </c>
      <c r="O15" s="299">
        <v>0</v>
      </c>
      <c r="P15" s="299">
        <v>29</v>
      </c>
      <c r="Q15" s="299"/>
      <c r="R15" s="570">
        <v>20</v>
      </c>
      <c r="S15" s="570">
        <v>11</v>
      </c>
      <c r="T15" s="570">
        <v>0</v>
      </c>
      <c r="U15" s="299">
        <v>31</v>
      </c>
      <c r="V15" s="299"/>
      <c r="W15" s="570">
        <v>20</v>
      </c>
      <c r="X15" s="570">
        <v>11</v>
      </c>
      <c r="Y15" s="570">
        <v>0</v>
      </c>
      <c r="Z15" s="589">
        <f t="shared" si="0"/>
        <v>31</v>
      </c>
    </row>
    <row r="16" spans="1:102" ht="15" customHeight="1" x14ac:dyDescent="0.2">
      <c r="A16" s="16"/>
      <c r="B16" s="570" t="s">
        <v>21</v>
      </c>
      <c r="C16" s="299">
        <v>13</v>
      </c>
      <c r="D16" s="299">
        <v>0</v>
      </c>
      <c r="E16" s="299">
        <v>0</v>
      </c>
      <c r="F16" s="299">
        <v>13</v>
      </c>
      <c r="G16" s="299"/>
      <c r="H16" s="299">
        <v>13</v>
      </c>
      <c r="I16" s="299">
        <v>0</v>
      </c>
      <c r="J16" s="299">
        <v>0</v>
      </c>
      <c r="K16" s="299">
        <v>13</v>
      </c>
      <c r="L16" s="299"/>
      <c r="M16" s="299">
        <v>13</v>
      </c>
      <c r="N16" s="299">
        <v>0</v>
      </c>
      <c r="O16" s="299">
        <v>0</v>
      </c>
      <c r="P16" s="299">
        <v>13</v>
      </c>
      <c r="Q16" s="299"/>
      <c r="R16" s="570">
        <v>14</v>
      </c>
      <c r="S16" s="570">
        <v>0</v>
      </c>
      <c r="T16" s="570">
        <v>0</v>
      </c>
      <c r="U16" s="299">
        <v>14</v>
      </c>
      <c r="V16" s="299"/>
      <c r="W16" s="570">
        <v>14</v>
      </c>
      <c r="X16" s="570">
        <v>0</v>
      </c>
      <c r="Y16" s="570">
        <v>0</v>
      </c>
      <c r="Z16" s="589">
        <f t="shared" si="0"/>
        <v>14</v>
      </c>
    </row>
    <row r="17" spans="1:26" ht="15" customHeight="1" x14ac:dyDescent="0.2">
      <c r="A17" s="16"/>
      <c r="B17" s="570" t="s">
        <v>23</v>
      </c>
      <c r="C17" s="299">
        <v>3</v>
      </c>
      <c r="D17" s="299">
        <v>0</v>
      </c>
      <c r="E17" s="299">
        <v>2</v>
      </c>
      <c r="F17" s="299">
        <v>5</v>
      </c>
      <c r="G17" s="299"/>
      <c r="H17" s="299">
        <v>3</v>
      </c>
      <c r="I17" s="299">
        <v>0</v>
      </c>
      <c r="J17" s="299">
        <v>2</v>
      </c>
      <c r="K17" s="299">
        <v>5</v>
      </c>
      <c r="L17" s="299"/>
      <c r="M17" s="299">
        <v>3</v>
      </c>
      <c r="N17" s="299">
        <v>0</v>
      </c>
      <c r="O17" s="299">
        <v>2</v>
      </c>
      <c r="P17" s="299">
        <v>5</v>
      </c>
      <c r="Q17" s="299"/>
      <c r="R17" s="570">
        <v>3</v>
      </c>
      <c r="S17" s="570">
        <v>0</v>
      </c>
      <c r="T17" s="570">
        <v>2</v>
      </c>
      <c r="U17" s="299">
        <v>5</v>
      </c>
      <c r="V17" s="299"/>
      <c r="W17" s="570">
        <v>3</v>
      </c>
      <c r="X17" s="570">
        <v>0</v>
      </c>
      <c r="Y17" s="570">
        <v>2</v>
      </c>
      <c r="Z17" s="589">
        <f t="shared" si="0"/>
        <v>5</v>
      </c>
    </row>
    <row r="18" spans="1:26" ht="15" customHeight="1" x14ac:dyDescent="0.2">
      <c r="A18" s="16"/>
      <c r="B18" s="570" t="s">
        <v>24</v>
      </c>
      <c r="C18" s="299">
        <v>5</v>
      </c>
      <c r="D18" s="299">
        <v>5</v>
      </c>
      <c r="E18" s="299">
        <v>0</v>
      </c>
      <c r="F18" s="299">
        <v>10</v>
      </c>
      <c r="G18" s="299"/>
      <c r="H18" s="299">
        <v>5</v>
      </c>
      <c r="I18" s="299">
        <v>4</v>
      </c>
      <c r="J18" s="299">
        <v>0</v>
      </c>
      <c r="K18" s="299">
        <v>9</v>
      </c>
      <c r="L18" s="299"/>
      <c r="M18" s="299">
        <v>5</v>
      </c>
      <c r="N18" s="299">
        <v>4</v>
      </c>
      <c r="O18" s="299">
        <v>0</v>
      </c>
      <c r="P18" s="299">
        <v>9</v>
      </c>
      <c r="Q18" s="299"/>
      <c r="R18" s="570">
        <v>5</v>
      </c>
      <c r="S18" s="570">
        <v>4</v>
      </c>
      <c r="T18" s="570">
        <v>0</v>
      </c>
      <c r="U18" s="299">
        <v>9</v>
      </c>
      <c r="V18" s="299"/>
      <c r="W18" s="570">
        <v>5</v>
      </c>
      <c r="X18" s="570">
        <v>4</v>
      </c>
      <c r="Y18" s="570">
        <v>0</v>
      </c>
      <c r="Z18" s="589">
        <f t="shared" si="0"/>
        <v>9</v>
      </c>
    </row>
    <row r="19" spans="1:26" ht="15" customHeight="1" x14ac:dyDescent="0.2">
      <c r="A19" s="16"/>
      <c r="B19" s="570" t="s">
        <v>25</v>
      </c>
      <c r="C19" s="299">
        <v>25</v>
      </c>
      <c r="D19" s="299">
        <v>2</v>
      </c>
      <c r="E19" s="299">
        <v>2</v>
      </c>
      <c r="F19" s="299">
        <v>29</v>
      </c>
      <c r="G19" s="299"/>
      <c r="H19" s="299">
        <v>25</v>
      </c>
      <c r="I19" s="299">
        <v>2</v>
      </c>
      <c r="J19" s="299">
        <v>2</v>
      </c>
      <c r="K19" s="299">
        <v>29</v>
      </c>
      <c r="L19" s="299"/>
      <c r="M19" s="299">
        <v>25</v>
      </c>
      <c r="N19" s="299">
        <v>2</v>
      </c>
      <c r="O19" s="299">
        <v>2</v>
      </c>
      <c r="P19" s="299">
        <v>29</v>
      </c>
      <c r="Q19" s="299"/>
      <c r="R19" s="570">
        <v>25</v>
      </c>
      <c r="S19" s="570">
        <v>3</v>
      </c>
      <c r="T19" s="570">
        <v>2</v>
      </c>
      <c r="U19" s="299">
        <v>30</v>
      </c>
      <c r="V19" s="299"/>
      <c r="W19" s="570">
        <v>27</v>
      </c>
      <c r="X19" s="570">
        <v>3</v>
      </c>
      <c r="Y19" s="570">
        <v>2</v>
      </c>
      <c r="Z19" s="589">
        <f t="shared" si="0"/>
        <v>32</v>
      </c>
    </row>
    <row r="20" spans="1:26" ht="15" customHeight="1" x14ac:dyDescent="0.2">
      <c r="A20" s="16"/>
      <c r="B20" s="570" t="s">
        <v>26</v>
      </c>
      <c r="C20" s="299">
        <v>3</v>
      </c>
      <c r="D20" s="299">
        <v>1</v>
      </c>
      <c r="E20" s="299">
        <v>0</v>
      </c>
      <c r="F20" s="299">
        <v>4</v>
      </c>
      <c r="G20" s="299"/>
      <c r="H20" s="299">
        <v>3</v>
      </c>
      <c r="I20" s="299">
        <v>1</v>
      </c>
      <c r="J20" s="299">
        <v>0</v>
      </c>
      <c r="K20" s="299">
        <v>4</v>
      </c>
      <c r="L20" s="299"/>
      <c r="M20" s="299">
        <v>3</v>
      </c>
      <c r="N20" s="299">
        <v>1</v>
      </c>
      <c r="O20" s="299">
        <v>0</v>
      </c>
      <c r="P20" s="299">
        <v>4</v>
      </c>
      <c r="Q20" s="299"/>
      <c r="R20" s="570">
        <v>4</v>
      </c>
      <c r="S20" s="570">
        <v>1</v>
      </c>
      <c r="T20" s="570">
        <v>0</v>
      </c>
      <c r="U20" s="299">
        <v>5</v>
      </c>
      <c r="V20" s="299"/>
      <c r="W20" s="570">
        <v>4</v>
      </c>
      <c r="X20" s="570">
        <v>1</v>
      </c>
      <c r="Y20" s="570">
        <v>0</v>
      </c>
      <c r="Z20" s="589">
        <f t="shared" si="0"/>
        <v>5</v>
      </c>
    </row>
    <row r="21" spans="1:26" ht="15" customHeight="1" x14ac:dyDescent="0.2">
      <c r="A21" s="16"/>
      <c r="B21" s="570" t="s">
        <v>70</v>
      </c>
      <c r="C21" s="299">
        <v>11</v>
      </c>
      <c r="D21" s="299">
        <v>2</v>
      </c>
      <c r="E21" s="299">
        <v>1</v>
      </c>
      <c r="F21" s="299">
        <v>14</v>
      </c>
      <c r="G21" s="299"/>
      <c r="H21" s="299">
        <v>11</v>
      </c>
      <c r="I21" s="299">
        <v>2</v>
      </c>
      <c r="J21" s="299">
        <v>1</v>
      </c>
      <c r="K21" s="299">
        <v>14</v>
      </c>
      <c r="L21" s="299"/>
      <c r="M21" s="299">
        <v>11</v>
      </c>
      <c r="N21" s="299">
        <v>2</v>
      </c>
      <c r="O21" s="299">
        <v>1</v>
      </c>
      <c r="P21" s="299">
        <v>14</v>
      </c>
      <c r="Q21" s="299"/>
      <c r="R21" s="570">
        <v>12</v>
      </c>
      <c r="S21" s="570">
        <v>2</v>
      </c>
      <c r="T21" s="570">
        <v>1</v>
      </c>
      <c r="U21" s="299">
        <v>15</v>
      </c>
      <c r="V21" s="299"/>
      <c r="W21" s="570">
        <v>11</v>
      </c>
      <c r="X21" s="570">
        <v>2</v>
      </c>
      <c r="Y21" s="570">
        <v>1</v>
      </c>
      <c r="Z21" s="589">
        <f t="shared" si="0"/>
        <v>14</v>
      </c>
    </row>
    <row r="22" spans="1:26" ht="15" customHeight="1" x14ac:dyDescent="0.2">
      <c r="A22" s="16"/>
      <c r="B22" s="570" t="s">
        <v>28</v>
      </c>
      <c r="C22" s="299">
        <v>8</v>
      </c>
      <c r="D22" s="299">
        <v>1</v>
      </c>
      <c r="E22" s="299">
        <v>0</v>
      </c>
      <c r="F22" s="299">
        <v>9</v>
      </c>
      <c r="G22" s="299"/>
      <c r="H22" s="299">
        <v>9</v>
      </c>
      <c r="I22" s="299">
        <v>1</v>
      </c>
      <c r="J22" s="299">
        <v>0</v>
      </c>
      <c r="K22" s="299">
        <v>10</v>
      </c>
      <c r="L22" s="299"/>
      <c r="M22" s="299">
        <v>9</v>
      </c>
      <c r="N22" s="299">
        <v>0</v>
      </c>
      <c r="O22" s="299">
        <v>0</v>
      </c>
      <c r="P22" s="299">
        <v>9</v>
      </c>
      <c r="Q22" s="299"/>
      <c r="R22" s="570">
        <v>9</v>
      </c>
      <c r="S22" s="570">
        <v>0</v>
      </c>
      <c r="T22" s="570">
        <v>0</v>
      </c>
      <c r="U22" s="299">
        <v>9</v>
      </c>
      <c r="V22" s="299"/>
      <c r="W22" s="570">
        <v>9</v>
      </c>
      <c r="X22" s="570">
        <v>0</v>
      </c>
      <c r="Y22" s="570">
        <v>0</v>
      </c>
      <c r="Z22" s="589">
        <f t="shared" si="0"/>
        <v>9</v>
      </c>
    </row>
    <row r="23" spans="1:26" ht="15" customHeight="1" x14ac:dyDescent="0.2">
      <c r="A23" s="16"/>
      <c r="B23" s="570" t="s">
        <v>29</v>
      </c>
      <c r="C23" s="299">
        <v>4</v>
      </c>
      <c r="D23" s="299">
        <v>11</v>
      </c>
      <c r="E23" s="299">
        <v>0</v>
      </c>
      <c r="F23" s="299">
        <v>15</v>
      </c>
      <c r="G23" s="299"/>
      <c r="H23" s="299">
        <v>4</v>
      </c>
      <c r="I23" s="299">
        <v>11</v>
      </c>
      <c r="J23" s="299">
        <v>0</v>
      </c>
      <c r="K23" s="299">
        <v>15</v>
      </c>
      <c r="L23" s="299"/>
      <c r="M23" s="299">
        <v>7</v>
      </c>
      <c r="N23" s="299">
        <v>10</v>
      </c>
      <c r="O23" s="299">
        <v>0</v>
      </c>
      <c r="P23" s="299">
        <v>17</v>
      </c>
      <c r="Q23" s="299"/>
      <c r="R23" s="570">
        <v>7</v>
      </c>
      <c r="S23" s="570">
        <v>12</v>
      </c>
      <c r="T23" s="570">
        <v>0</v>
      </c>
      <c r="U23" s="299">
        <v>19</v>
      </c>
      <c r="V23" s="299"/>
      <c r="W23" s="570">
        <v>7</v>
      </c>
      <c r="X23" s="570">
        <v>13</v>
      </c>
      <c r="Y23" s="570">
        <v>0</v>
      </c>
      <c r="Z23" s="589">
        <f t="shared" si="0"/>
        <v>20</v>
      </c>
    </row>
    <row r="24" spans="1:26" ht="15" customHeight="1" x14ac:dyDescent="0.2">
      <c r="A24" s="16"/>
      <c r="B24" s="570" t="s">
        <v>30</v>
      </c>
      <c r="C24" s="299">
        <v>2</v>
      </c>
      <c r="D24" s="299">
        <v>0</v>
      </c>
      <c r="E24" s="299">
        <v>4</v>
      </c>
      <c r="F24" s="299">
        <v>6</v>
      </c>
      <c r="G24" s="299"/>
      <c r="H24" s="299">
        <v>2</v>
      </c>
      <c r="I24" s="299">
        <v>0</v>
      </c>
      <c r="J24" s="299">
        <v>4</v>
      </c>
      <c r="K24" s="299">
        <v>6</v>
      </c>
      <c r="L24" s="299"/>
      <c r="M24" s="299">
        <v>2</v>
      </c>
      <c r="N24" s="299">
        <v>0</v>
      </c>
      <c r="O24" s="299">
        <v>4</v>
      </c>
      <c r="P24" s="299">
        <v>6</v>
      </c>
      <c r="Q24" s="299"/>
      <c r="R24" s="570">
        <v>2</v>
      </c>
      <c r="S24" s="570">
        <v>0</v>
      </c>
      <c r="T24" s="570">
        <v>4</v>
      </c>
      <c r="U24" s="299">
        <v>6</v>
      </c>
      <c r="V24" s="299"/>
      <c r="W24" s="570">
        <v>2</v>
      </c>
      <c r="X24" s="570">
        <v>0</v>
      </c>
      <c r="Y24" s="570">
        <v>4</v>
      </c>
      <c r="Z24" s="589">
        <f t="shared" si="0"/>
        <v>6</v>
      </c>
    </row>
    <row r="25" spans="1:26" ht="15" customHeight="1" x14ac:dyDescent="0.2">
      <c r="A25" s="16"/>
      <c r="B25" s="570" t="s">
        <v>31</v>
      </c>
      <c r="C25" s="299">
        <v>5</v>
      </c>
      <c r="D25" s="299">
        <v>1</v>
      </c>
      <c r="E25" s="299">
        <v>0</v>
      </c>
      <c r="F25" s="299">
        <v>6</v>
      </c>
      <c r="G25" s="299"/>
      <c r="H25" s="299">
        <v>5</v>
      </c>
      <c r="I25" s="299">
        <v>1</v>
      </c>
      <c r="J25" s="299">
        <v>0</v>
      </c>
      <c r="K25" s="299">
        <v>6</v>
      </c>
      <c r="L25" s="299"/>
      <c r="M25" s="299">
        <v>5</v>
      </c>
      <c r="N25" s="299">
        <v>2</v>
      </c>
      <c r="O25" s="299">
        <v>0</v>
      </c>
      <c r="P25" s="299">
        <v>7</v>
      </c>
      <c r="Q25" s="299"/>
      <c r="R25" s="570">
        <v>5</v>
      </c>
      <c r="S25" s="570">
        <v>2</v>
      </c>
      <c r="T25" s="570">
        <v>0</v>
      </c>
      <c r="U25" s="299">
        <v>7</v>
      </c>
      <c r="V25" s="299"/>
      <c r="W25" s="570">
        <v>5</v>
      </c>
      <c r="X25" s="570">
        <v>3</v>
      </c>
      <c r="Y25" s="570">
        <v>0</v>
      </c>
      <c r="Z25" s="589">
        <f t="shared" si="0"/>
        <v>8</v>
      </c>
    </row>
    <row r="26" spans="1:26" ht="15" customHeight="1" x14ac:dyDescent="0.2">
      <c r="A26" s="16"/>
      <c r="B26" s="570" t="s">
        <v>32</v>
      </c>
      <c r="C26" s="299">
        <v>29</v>
      </c>
      <c r="D26" s="299">
        <v>2</v>
      </c>
      <c r="E26" s="299">
        <v>1</v>
      </c>
      <c r="F26" s="299">
        <v>32</v>
      </c>
      <c r="G26" s="299"/>
      <c r="H26" s="299">
        <v>30</v>
      </c>
      <c r="I26" s="299">
        <v>2</v>
      </c>
      <c r="J26" s="299">
        <v>1</v>
      </c>
      <c r="K26" s="299">
        <v>33</v>
      </c>
      <c r="L26" s="299"/>
      <c r="M26" s="299">
        <v>31</v>
      </c>
      <c r="N26" s="299">
        <v>6</v>
      </c>
      <c r="O26" s="299">
        <v>1</v>
      </c>
      <c r="P26" s="299">
        <v>38</v>
      </c>
      <c r="Q26" s="299"/>
      <c r="R26" s="570">
        <v>31</v>
      </c>
      <c r="S26" s="570">
        <v>6</v>
      </c>
      <c r="T26" s="570">
        <v>1</v>
      </c>
      <c r="U26" s="299">
        <v>38</v>
      </c>
      <c r="V26" s="299"/>
      <c r="W26" s="570">
        <v>31</v>
      </c>
      <c r="X26" s="570">
        <v>5</v>
      </c>
      <c r="Y26" s="570">
        <v>1</v>
      </c>
      <c r="Z26" s="589">
        <f t="shared" si="0"/>
        <v>37</v>
      </c>
    </row>
    <row r="27" spans="1:26" ht="15" customHeight="1" x14ac:dyDescent="0.2">
      <c r="A27" s="16"/>
      <c r="B27" s="570" t="s">
        <v>33</v>
      </c>
      <c r="C27" s="299">
        <v>8</v>
      </c>
      <c r="D27" s="299">
        <v>3</v>
      </c>
      <c r="E27" s="299">
        <v>0</v>
      </c>
      <c r="F27" s="299">
        <v>11</v>
      </c>
      <c r="G27" s="299"/>
      <c r="H27" s="299">
        <v>8</v>
      </c>
      <c r="I27" s="299">
        <v>3</v>
      </c>
      <c r="J27" s="299">
        <v>0</v>
      </c>
      <c r="K27" s="299">
        <v>11</v>
      </c>
      <c r="L27" s="299"/>
      <c r="M27" s="299">
        <v>7</v>
      </c>
      <c r="N27" s="299">
        <v>3</v>
      </c>
      <c r="O27" s="299">
        <v>0</v>
      </c>
      <c r="P27" s="299">
        <v>10</v>
      </c>
      <c r="Q27" s="299"/>
      <c r="R27" s="570">
        <v>7</v>
      </c>
      <c r="S27" s="570">
        <v>3</v>
      </c>
      <c r="T27" s="570">
        <v>0</v>
      </c>
      <c r="U27" s="299">
        <v>10</v>
      </c>
      <c r="V27" s="299"/>
      <c r="W27" s="570">
        <v>7</v>
      </c>
      <c r="X27" s="570">
        <v>3</v>
      </c>
      <c r="Y27" s="570">
        <v>0</v>
      </c>
      <c r="Z27" s="589">
        <f t="shared" si="0"/>
        <v>10</v>
      </c>
    </row>
    <row r="28" spans="1:26" ht="15" customHeight="1" x14ac:dyDescent="0.2">
      <c r="A28" s="16"/>
      <c r="B28" s="570" t="s">
        <v>34</v>
      </c>
      <c r="C28" s="299">
        <v>2</v>
      </c>
      <c r="D28" s="299">
        <v>0</v>
      </c>
      <c r="E28" s="299">
        <v>1</v>
      </c>
      <c r="F28" s="299">
        <v>3</v>
      </c>
      <c r="G28" s="299"/>
      <c r="H28" s="299">
        <v>2</v>
      </c>
      <c r="I28" s="299">
        <v>0</v>
      </c>
      <c r="J28" s="299">
        <v>1</v>
      </c>
      <c r="K28" s="299">
        <v>3</v>
      </c>
      <c r="L28" s="299"/>
      <c r="M28" s="299">
        <v>2</v>
      </c>
      <c r="N28" s="299">
        <v>0</v>
      </c>
      <c r="O28" s="299">
        <v>1</v>
      </c>
      <c r="P28" s="299">
        <v>3</v>
      </c>
      <c r="Q28" s="299"/>
      <c r="R28" s="570">
        <v>2</v>
      </c>
      <c r="S28" s="570">
        <v>0</v>
      </c>
      <c r="T28" s="570">
        <v>1</v>
      </c>
      <c r="U28" s="299">
        <v>3</v>
      </c>
      <c r="V28" s="299"/>
      <c r="W28" s="570">
        <v>2</v>
      </c>
      <c r="X28" s="570">
        <v>0</v>
      </c>
      <c r="Y28" s="570">
        <v>1</v>
      </c>
      <c r="Z28" s="589">
        <f t="shared" si="0"/>
        <v>3</v>
      </c>
    </row>
    <row r="29" spans="1:26" ht="15" customHeight="1" x14ac:dyDescent="0.2">
      <c r="A29" s="16"/>
      <c r="B29" s="570" t="s">
        <v>35</v>
      </c>
      <c r="C29" s="299">
        <v>2</v>
      </c>
      <c r="D29" s="299">
        <v>1</v>
      </c>
      <c r="E29" s="299">
        <v>1</v>
      </c>
      <c r="F29" s="299">
        <v>4</v>
      </c>
      <c r="G29" s="299"/>
      <c r="H29" s="299">
        <v>2</v>
      </c>
      <c r="I29" s="299">
        <v>1</v>
      </c>
      <c r="J29" s="299">
        <v>1</v>
      </c>
      <c r="K29" s="299">
        <v>4</v>
      </c>
      <c r="L29" s="299"/>
      <c r="M29" s="299">
        <v>2</v>
      </c>
      <c r="N29" s="299">
        <v>1</v>
      </c>
      <c r="O29" s="299">
        <v>1</v>
      </c>
      <c r="P29" s="299">
        <v>4</v>
      </c>
      <c r="Q29" s="299"/>
      <c r="R29" s="570">
        <v>4</v>
      </c>
      <c r="S29" s="570">
        <v>1</v>
      </c>
      <c r="T29" s="570">
        <v>1</v>
      </c>
      <c r="U29" s="299">
        <v>6</v>
      </c>
      <c r="V29" s="299"/>
      <c r="W29" s="570">
        <v>4</v>
      </c>
      <c r="X29" s="570">
        <v>1</v>
      </c>
      <c r="Y29" s="570">
        <v>2</v>
      </c>
      <c r="Z29" s="589">
        <f t="shared" si="0"/>
        <v>7</v>
      </c>
    </row>
    <row r="30" spans="1:26" ht="15" customHeight="1" x14ac:dyDescent="0.2">
      <c r="A30" s="16"/>
      <c r="B30" s="570" t="s">
        <v>36</v>
      </c>
      <c r="C30" s="299">
        <v>9</v>
      </c>
      <c r="D30" s="299">
        <v>3</v>
      </c>
      <c r="E30" s="299">
        <v>0</v>
      </c>
      <c r="F30" s="299">
        <v>12</v>
      </c>
      <c r="G30" s="299"/>
      <c r="H30" s="299">
        <v>9</v>
      </c>
      <c r="I30" s="299">
        <v>4</v>
      </c>
      <c r="J30" s="299">
        <v>0</v>
      </c>
      <c r="K30" s="299">
        <v>13</v>
      </c>
      <c r="L30" s="299"/>
      <c r="M30" s="299">
        <v>9</v>
      </c>
      <c r="N30" s="299">
        <v>4</v>
      </c>
      <c r="O30" s="299">
        <v>0</v>
      </c>
      <c r="P30" s="299">
        <v>13</v>
      </c>
      <c r="Q30" s="299"/>
      <c r="R30" s="570">
        <v>9</v>
      </c>
      <c r="S30" s="570">
        <v>6</v>
      </c>
      <c r="T30" s="570">
        <v>0</v>
      </c>
      <c r="U30" s="299">
        <v>15</v>
      </c>
      <c r="V30" s="299"/>
      <c r="W30" s="570">
        <v>10</v>
      </c>
      <c r="X30" s="570">
        <v>6</v>
      </c>
      <c r="Y30" s="570">
        <v>0</v>
      </c>
      <c r="Z30" s="589">
        <f t="shared" si="0"/>
        <v>16</v>
      </c>
    </row>
    <row r="31" spans="1:26" ht="15" customHeight="1" x14ac:dyDescent="0.2">
      <c r="A31" s="16"/>
      <c r="B31" s="570" t="s">
        <v>550</v>
      </c>
      <c r="C31" s="299">
        <v>277</v>
      </c>
      <c r="D31" s="299">
        <v>14</v>
      </c>
      <c r="E31" s="299">
        <v>23</v>
      </c>
      <c r="F31" s="299">
        <v>314</v>
      </c>
      <c r="G31" s="299"/>
      <c r="H31" s="299">
        <v>278</v>
      </c>
      <c r="I31" s="299">
        <v>14</v>
      </c>
      <c r="J31" s="299">
        <v>23</v>
      </c>
      <c r="K31" s="299">
        <v>315</v>
      </c>
      <c r="L31" s="299"/>
      <c r="M31" s="299">
        <v>276</v>
      </c>
      <c r="N31" s="299">
        <v>17</v>
      </c>
      <c r="O31" s="299">
        <v>26</v>
      </c>
      <c r="P31" s="299">
        <v>319</v>
      </c>
      <c r="Q31" s="299"/>
      <c r="R31" s="570">
        <v>274</v>
      </c>
      <c r="S31" s="570">
        <v>16</v>
      </c>
      <c r="T31" s="570">
        <v>27</v>
      </c>
      <c r="U31" s="299">
        <v>317</v>
      </c>
      <c r="V31" s="299"/>
      <c r="W31" s="570">
        <v>279</v>
      </c>
      <c r="X31" s="570">
        <v>19</v>
      </c>
      <c r="Y31" s="570">
        <v>26</v>
      </c>
      <c r="Z31" s="589">
        <f t="shared" si="0"/>
        <v>324</v>
      </c>
    </row>
    <row r="32" spans="1:26" ht="15" customHeight="1" x14ac:dyDescent="0.2">
      <c r="A32" s="16"/>
      <c r="B32" s="570" t="s">
        <v>38</v>
      </c>
      <c r="C32" s="299">
        <v>3</v>
      </c>
      <c r="D32" s="299">
        <v>3</v>
      </c>
      <c r="E32" s="299">
        <v>0</v>
      </c>
      <c r="F32" s="299">
        <v>6</v>
      </c>
      <c r="G32" s="299"/>
      <c r="H32" s="299">
        <v>3</v>
      </c>
      <c r="I32" s="299">
        <v>3</v>
      </c>
      <c r="J32" s="299">
        <v>0</v>
      </c>
      <c r="K32" s="299">
        <v>6</v>
      </c>
      <c r="L32" s="299"/>
      <c r="M32" s="299">
        <v>3</v>
      </c>
      <c r="N32" s="299">
        <v>3</v>
      </c>
      <c r="O32" s="299">
        <v>0</v>
      </c>
      <c r="P32" s="299">
        <v>6</v>
      </c>
      <c r="Q32" s="299"/>
      <c r="R32" s="570">
        <v>3</v>
      </c>
      <c r="S32" s="570">
        <v>3</v>
      </c>
      <c r="T32" s="570">
        <v>0</v>
      </c>
      <c r="U32" s="299">
        <v>6</v>
      </c>
      <c r="V32" s="299"/>
      <c r="W32" s="570">
        <v>3</v>
      </c>
      <c r="X32" s="570">
        <v>3</v>
      </c>
      <c r="Y32" s="570">
        <v>0</v>
      </c>
      <c r="Z32" s="589">
        <f t="shared" si="0"/>
        <v>6</v>
      </c>
    </row>
    <row r="33" spans="1:26" ht="15" customHeight="1" x14ac:dyDescent="0.2">
      <c r="A33" s="16"/>
      <c r="B33" s="570" t="s">
        <v>39</v>
      </c>
      <c r="C33" s="299">
        <v>14</v>
      </c>
      <c r="D33" s="299">
        <v>5</v>
      </c>
      <c r="E33" s="299">
        <v>0</v>
      </c>
      <c r="F33" s="299">
        <v>19</v>
      </c>
      <c r="G33" s="299"/>
      <c r="H33" s="299">
        <v>14</v>
      </c>
      <c r="I33" s="299">
        <v>4</v>
      </c>
      <c r="J33" s="299">
        <v>0</v>
      </c>
      <c r="K33" s="299">
        <v>18</v>
      </c>
      <c r="L33" s="299"/>
      <c r="M33" s="299">
        <v>13</v>
      </c>
      <c r="N33" s="299">
        <v>5</v>
      </c>
      <c r="O33" s="299">
        <v>0</v>
      </c>
      <c r="P33" s="299">
        <v>18</v>
      </c>
      <c r="Q33" s="299"/>
      <c r="R33" s="570">
        <v>12</v>
      </c>
      <c r="S33" s="570">
        <v>5</v>
      </c>
      <c r="T33" s="570">
        <v>0</v>
      </c>
      <c r="U33" s="299">
        <v>17</v>
      </c>
      <c r="V33" s="299"/>
      <c r="W33" s="570">
        <v>12</v>
      </c>
      <c r="X33" s="570">
        <v>5</v>
      </c>
      <c r="Y33" s="570">
        <v>0</v>
      </c>
      <c r="Z33" s="589">
        <f t="shared" si="0"/>
        <v>17</v>
      </c>
    </row>
    <row r="34" spans="1:26" ht="15" customHeight="1" x14ac:dyDescent="0.2">
      <c r="A34" s="16"/>
      <c r="B34" s="570" t="s">
        <v>40</v>
      </c>
      <c r="C34" s="299">
        <v>6</v>
      </c>
      <c r="D34" s="299">
        <v>1</v>
      </c>
      <c r="E34" s="299">
        <v>0</v>
      </c>
      <c r="F34" s="299">
        <v>7</v>
      </c>
      <c r="G34" s="299"/>
      <c r="H34" s="299">
        <v>6</v>
      </c>
      <c r="I34" s="299">
        <v>1</v>
      </c>
      <c r="J34" s="299">
        <v>0</v>
      </c>
      <c r="K34" s="299">
        <v>7</v>
      </c>
      <c r="L34" s="299"/>
      <c r="M34" s="299">
        <v>6</v>
      </c>
      <c r="N34" s="299">
        <v>1</v>
      </c>
      <c r="O34" s="299">
        <v>0</v>
      </c>
      <c r="P34" s="299">
        <v>7</v>
      </c>
      <c r="Q34" s="299"/>
      <c r="R34" s="570">
        <v>6</v>
      </c>
      <c r="S34" s="570">
        <v>1</v>
      </c>
      <c r="T34" s="570">
        <v>0</v>
      </c>
      <c r="U34" s="299">
        <v>7</v>
      </c>
      <c r="V34" s="299"/>
      <c r="W34" s="570">
        <v>6</v>
      </c>
      <c r="X34" s="570">
        <v>2</v>
      </c>
      <c r="Y34" s="570">
        <v>0</v>
      </c>
      <c r="Z34" s="589">
        <f t="shared" si="0"/>
        <v>8</v>
      </c>
    </row>
    <row r="35" spans="1:26" ht="15" customHeight="1" x14ac:dyDescent="0.2">
      <c r="A35" s="16"/>
      <c r="B35" s="570" t="s">
        <v>41</v>
      </c>
      <c r="C35" s="299">
        <v>7</v>
      </c>
      <c r="D35" s="299">
        <v>1</v>
      </c>
      <c r="E35" s="299">
        <v>1</v>
      </c>
      <c r="F35" s="299">
        <v>9</v>
      </c>
      <c r="G35" s="299"/>
      <c r="H35" s="299">
        <v>7</v>
      </c>
      <c r="I35" s="299">
        <v>0</v>
      </c>
      <c r="J35" s="299">
        <v>0</v>
      </c>
      <c r="K35" s="299">
        <v>7</v>
      </c>
      <c r="L35" s="299"/>
      <c r="M35" s="299">
        <v>7</v>
      </c>
      <c r="N35" s="299">
        <v>0</v>
      </c>
      <c r="O35" s="299">
        <v>0</v>
      </c>
      <c r="P35" s="299">
        <v>7</v>
      </c>
      <c r="Q35" s="299"/>
      <c r="R35" s="570">
        <v>9</v>
      </c>
      <c r="S35" s="570">
        <v>0</v>
      </c>
      <c r="T35" s="570">
        <v>0</v>
      </c>
      <c r="U35" s="299">
        <v>9</v>
      </c>
      <c r="V35" s="299"/>
      <c r="W35" s="570">
        <v>10</v>
      </c>
      <c r="X35" s="570">
        <v>0</v>
      </c>
      <c r="Y35" s="570">
        <v>0</v>
      </c>
      <c r="Z35" s="589">
        <f t="shared" si="0"/>
        <v>10</v>
      </c>
    </row>
    <row r="36" spans="1:26" ht="15" customHeight="1" x14ac:dyDescent="0.2">
      <c r="A36" s="16"/>
      <c r="B36" s="570" t="s">
        <v>42</v>
      </c>
      <c r="C36" s="299">
        <v>4</v>
      </c>
      <c r="D36" s="299">
        <v>3</v>
      </c>
      <c r="E36" s="299">
        <v>0</v>
      </c>
      <c r="F36" s="299">
        <v>7</v>
      </c>
      <c r="G36" s="299"/>
      <c r="H36" s="299">
        <v>4</v>
      </c>
      <c r="I36" s="299">
        <v>4</v>
      </c>
      <c r="J36" s="299">
        <v>0</v>
      </c>
      <c r="K36" s="299">
        <v>8</v>
      </c>
      <c r="L36" s="299"/>
      <c r="M36" s="299">
        <v>4</v>
      </c>
      <c r="N36" s="299">
        <v>4</v>
      </c>
      <c r="O36" s="299">
        <v>0</v>
      </c>
      <c r="P36" s="299">
        <v>8</v>
      </c>
      <c r="Q36" s="299"/>
      <c r="R36" s="570">
        <v>4</v>
      </c>
      <c r="S36" s="570">
        <v>4</v>
      </c>
      <c r="T36" s="570">
        <v>0</v>
      </c>
      <c r="U36" s="299">
        <v>8</v>
      </c>
      <c r="V36" s="299"/>
      <c r="W36" s="570">
        <v>4</v>
      </c>
      <c r="X36" s="570">
        <v>5</v>
      </c>
      <c r="Y36" s="570">
        <v>0</v>
      </c>
      <c r="Z36" s="589">
        <f t="shared" si="0"/>
        <v>9</v>
      </c>
    </row>
    <row r="37" spans="1:26" ht="15" customHeight="1" x14ac:dyDescent="0.2">
      <c r="A37" s="16"/>
      <c r="B37" s="570" t="s">
        <v>43</v>
      </c>
      <c r="C37" s="299">
        <v>3</v>
      </c>
      <c r="D37" s="299">
        <v>1</v>
      </c>
      <c r="E37" s="299">
        <v>1</v>
      </c>
      <c r="F37" s="299">
        <v>5</v>
      </c>
      <c r="G37" s="299"/>
      <c r="H37" s="299">
        <v>3</v>
      </c>
      <c r="I37" s="299">
        <v>1</v>
      </c>
      <c r="J37" s="299">
        <v>1</v>
      </c>
      <c r="K37" s="299">
        <v>5</v>
      </c>
      <c r="L37" s="299"/>
      <c r="M37" s="299">
        <v>3</v>
      </c>
      <c r="N37" s="299">
        <v>0</v>
      </c>
      <c r="O37" s="299">
        <v>1</v>
      </c>
      <c r="P37" s="299">
        <v>4</v>
      </c>
      <c r="Q37" s="299"/>
      <c r="R37" s="570">
        <v>3</v>
      </c>
      <c r="S37" s="570">
        <v>0</v>
      </c>
      <c r="T37" s="570">
        <v>1</v>
      </c>
      <c r="U37" s="299">
        <v>4</v>
      </c>
      <c r="V37" s="299"/>
      <c r="W37" s="570">
        <v>3</v>
      </c>
      <c r="X37" s="570">
        <v>0</v>
      </c>
      <c r="Y37" s="570">
        <v>1</v>
      </c>
      <c r="Z37" s="589">
        <f t="shared" si="0"/>
        <v>4</v>
      </c>
    </row>
    <row r="38" spans="1:26" ht="15" customHeight="1" x14ac:dyDescent="0.2">
      <c r="A38" s="16"/>
      <c r="B38" s="570" t="s">
        <v>44</v>
      </c>
      <c r="C38" s="299">
        <v>11</v>
      </c>
      <c r="D38" s="299">
        <v>2</v>
      </c>
      <c r="E38" s="299">
        <v>0</v>
      </c>
      <c r="F38" s="299">
        <v>13</v>
      </c>
      <c r="G38" s="299"/>
      <c r="H38" s="299">
        <v>11</v>
      </c>
      <c r="I38" s="299">
        <v>2</v>
      </c>
      <c r="J38" s="299">
        <v>0</v>
      </c>
      <c r="K38" s="299">
        <v>13</v>
      </c>
      <c r="L38" s="299"/>
      <c r="M38" s="299">
        <v>10</v>
      </c>
      <c r="N38" s="299">
        <v>3</v>
      </c>
      <c r="O38" s="299">
        <v>0</v>
      </c>
      <c r="P38" s="299">
        <v>13</v>
      </c>
      <c r="Q38" s="299"/>
      <c r="R38" s="570">
        <v>10</v>
      </c>
      <c r="S38" s="570">
        <v>3</v>
      </c>
      <c r="T38" s="570">
        <v>0</v>
      </c>
      <c r="U38" s="299">
        <v>13</v>
      </c>
      <c r="V38" s="299"/>
      <c r="W38" s="570">
        <v>10</v>
      </c>
      <c r="X38" s="570">
        <v>5</v>
      </c>
      <c r="Y38" s="570">
        <v>0</v>
      </c>
      <c r="Z38" s="589">
        <f t="shared" si="0"/>
        <v>15</v>
      </c>
    </row>
    <row r="39" spans="1:26" ht="15" customHeight="1" x14ac:dyDescent="0.2">
      <c r="A39" s="16"/>
      <c r="B39" s="570" t="s">
        <v>90</v>
      </c>
      <c r="C39" s="299">
        <v>0</v>
      </c>
      <c r="D39" s="299">
        <v>0</v>
      </c>
      <c r="E39" s="299">
        <v>1</v>
      </c>
      <c r="F39" s="299">
        <v>1</v>
      </c>
      <c r="G39" s="299"/>
      <c r="H39" s="299">
        <v>0</v>
      </c>
      <c r="I39" s="299">
        <v>0</v>
      </c>
      <c r="J39" s="299">
        <v>1</v>
      </c>
      <c r="K39" s="299">
        <v>1</v>
      </c>
      <c r="L39" s="299"/>
      <c r="M39" s="299">
        <v>0</v>
      </c>
      <c r="N39" s="299">
        <v>0</v>
      </c>
      <c r="O39" s="299">
        <v>1</v>
      </c>
      <c r="P39" s="299">
        <v>1</v>
      </c>
      <c r="Q39" s="299"/>
      <c r="R39" s="570">
        <v>0</v>
      </c>
      <c r="S39" s="570">
        <v>0</v>
      </c>
      <c r="T39" s="570">
        <v>1</v>
      </c>
      <c r="U39" s="299">
        <v>1</v>
      </c>
      <c r="V39" s="299"/>
      <c r="W39" s="570">
        <v>0</v>
      </c>
      <c r="X39" s="570">
        <v>0</v>
      </c>
      <c r="Y39" s="570">
        <v>1</v>
      </c>
      <c r="Z39" s="589">
        <f t="shared" si="0"/>
        <v>1</v>
      </c>
    </row>
    <row r="40" spans="1:26" ht="15" customHeight="1" x14ac:dyDescent="0.2">
      <c r="A40" s="16"/>
      <c r="B40" s="570" t="s">
        <v>46</v>
      </c>
      <c r="C40" s="299">
        <v>11</v>
      </c>
      <c r="D40" s="299">
        <v>0</v>
      </c>
      <c r="E40" s="299">
        <v>1</v>
      </c>
      <c r="F40" s="299">
        <v>12</v>
      </c>
      <c r="G40" s="299"/>
      <c r="H40" s="299">
        <v>11</v>
      </c>
      <c r="I40" s="299">
        <v>0</v>
      </c>
      <c r="J40" s="299">
        <v>1</v>
      </c>
      <c r="K40" s="299">
        <v>12</v>
      </c>
      <c r="L40" s="299"/>
      <c r="M40" s="299">
        <v>11</v>
      </c>
      <c r="N40" s="299">
        <v>0</v>
      </c>
      <c r="O40" s="299">
        <v>1</v>
      </c>
      <c r="P40" s="299">
        <v>12</v>
      </c>
      <c r="Q40" s="299"/>
      <c r="R40" s="570">
        <v>11</v>
      </c>
      <c r="S40" s="570">
        <v>0</v>
      </c>
      <c r="T40" s="570">
        <v>1</v>
      </c>
      <c r="U40" s="299">
        <v>12</v>
      </c>
      <c r="V40" s="299"/>
      <c r="W40" s="570">
        <v>11</v>
      </c>
      <c r="X40" s="570">
        <v>0</v>
      </c>
      <c r="Y40" s="570">
        <v>1</v>
      </c>
      <c r="Z40" s="589">
        <f t="shared" si="0"/>
        <v>12</v>
      </c>
    </row>
    <row r="41" spans="1:26" ht="15" customHeight="1" x14ac:dyDescent="0.2">
      <c r="A41" s="16"/>
      <c r="B41" s="570" t="s">
        <v>47</v>
      </c>
      <c r="C41" s="299">
        <v>7</v>
      </c>
      <c r="D41" s="299">
        <v>2</v>
      </c>
      <c r="E41" s="299">
        <v>3</v>
      </c>
      <c r="F41" s="299">
        <v>12</v>
      </c>
      <c r="G41" s="299"/>
      <c r="H41" s="299">
        <v>7</v>
      </c>
      <c r="I41" s="299">
        <v>2</v>
      </c>
      <c r="J41" s="299">
        <v>3</v>
      </c>
      <c r="K41" s="299">
        <v>12</v>
      </c>
      <c r="L41" s="299"/>
      <c r="M41" s="299">
        <v>7</v>
      </c>
      <c r="N41" s="299">
        <v>2</v>
      </c>
      <c r="O41" s="299">
        <v>3</v>
      </c>
      <c r="P41" s="299">
        <v>12</v>
      </c>
      <c r="Q41" s="299"/>
      <c r="R41" s="570">
        <v>7</v>
      </c>
      <c r="S41" s="570">
        <v>2</v>
      </c>
      <c r="T41" s="570">
        <v>3</v>
      </c>
      <c r="U41" s="299">
        <v>12</v>
      </c>
      <c r="V41" s="299"/>
      <c r="W41" s="570">
        <v>7</v>
      </c>
      <c r="X41" s="570">
        <v>2</v>
      </c>
      <c r="Y41" s="570">
        <v>3</v>
      </c>
      <c r="Z41" s="589">
        <f t="shared" si="0"/>
        <v>12</v>
      </c>
    </row>
    <row r="42" spans="1:26" ht="15" customHeight="1" x14ac:dyDescent="0.2">
      <c r="A42" s="16"/>
      <c r="B42" s="570" t="s">
        <v>48</v>
      </c>
      <c r="C42" s="299">
        <v>12</v>
      </c>
      <c r="D42" s="299">
        <v>1</v>
      </c>
      <c r="E42" s="299">
        <v>1</v>
      </c>
      <c r="F42" s="299">
        <v>14</v>
      </c>
      <c r="G42" s="299"/>
      <c r="H42" s="299">
        <v>13</v>
      </c>
      <c r="I42" s="299">
        <v>1</v>
      </c>
      <c r="J42" s="299">
        <v>1</v>
      </c>
      <c r="K42" s="299">
        <v>15</v>
      </c>
      <c r="L42" s="299"/>
      <c r="M42" s="299">
        <v>13</v>
      </c>
      <c r="N42" s="299">
        <v>1</v>
      </c>
      <c r="O42" s="299">
        <v>1</v>
      </c>
      <c r="P42" s="299">
        <v>15</v>
      </c>
      <c r="Q42" s="299"/>
      <c r="R42" s="570">
        <v>13</v>
      </c>
      <c r="S42" s="570">
        <v>1</v>
      </c>
      <c r="T42" s="570">
        <v>1</v>
      </c>
      <c r="U42" s="299">
        <v>15</v>
      </c>
      <c r="V42" s="299"/>
      <c r="W42" s="570">
        <v>13</v>
      </c>
      <c r="X42" s="570">
        <v>1</v>
      </c>
      <c r="Y42" s="570">
        <v>1</v>
      </c>
      <c r="Z42" s="589">
        <f t="shared" si="0"/>
        <v>15</v>
      </c>
    </row>
    <row r="43" spans="1:26" ht="15" customHeight="1" x14ac:dyDescent="0.2">
      <c r="A43" s="16"/>
      <c r="B43" s="570" t="s">
        <v>49</v>
      </c>
      <c r="C43" s="299">
        <v>46</v>
      </c>
      <c r="D43" s="299">
        <v>10</v>
      </c>
      <c r="E43" s="299">
        <v>1</v>
      </c>
      <c r="F43" s="299">
        <v>57</v>
      </c>
      <c r="G43" s="299"/>
      <c r="H43" s="299">
        <v>46</v>
      </c>
      <c r="I43" s="299">
        <v>7</v>
      </c>
      <c r="J43" s="299">
        <v>1</v>
      </c>
      <c r="K43" s="299">
        <v>54</v>
      </c>
      <c r="L43" s="299"/>
      <c r="M43" s="299">
        <v>48</v>
      </c>
      <c r="N43" s="299">
        <v>7</v>
      </c>
      <c r="O43" s="299">
        <v>1</v>
      </c>
      <c r="P43" s="299">
        <v>56</v>
      </c>
      <c r="Q43" s="299"/>
      <c r="R43" s="570">
        <v>49</v>
      </c>
      <c r="S43" s="570">
        <v>8</v>
      </c>
      <c r="T43" s="570">
        <v>1</v>
      </c>
      <c r="U43" s="299">
        <v>58</v>
      </c>
      <c r="V43" s="299"/>
      <c r="W43" s="570">
        <v>51</v>
      </c>
      <c r="X43" s="570">
        <v>8</v>
      </c>
      <c r="Y43" s="570">
        <v>0</v>
      </c>
      <c r="Z43" s="589">
        <f t="shared" si="0"/>
        <v>59</v>
      </c>
    </row>
    <row r="44" spans="1:26" ht="15" customHeight="1" x14ac:dyDescent="0.2">
      <c r="A44" s="16"/>
      <c r="B44" s="570" t="s">
        <v>50</v>
      </c>
      <c r="C44" s="299">
        <v>12</v>
      </c>
      <c r="D44" s="299">
        <v>0</v>
      </c>
      <c r="E44" s="299">
        <v>0</v>
      </c>
      <c r="F44" s="299">
        <v>12</v>
      </c>
      <c r="G44" s="299"/>
      <c r="H44" s="299">
        <v>13</v>
      </c>
      <c r="I44" s="299">
        <v>0</v>
      </c>
      <c r="J44" s="299">
        <v>0</v>
      </c>
      <c r="K44" s="299">
        <v>13</v>
      </c>
      <c r="L44" s="299"/>
      <c r="M44" s="299">
        <v>12</v>
      </c>
      <c r="N44" s="299">
        <v>0</v>
      </c>
      <c r="O44" s="299">
        <v>0</v>
      </c>
      <c r="P44" s="299">
        <v>12</v>
      </c>
      <c r="Q44" s="299"/>
      <c r="R44" s="570">
        <v>11</v>
      </c>
      <c r="S44" s="570">
        <v>0</v>
      </c>
      <c r="T44" s="570">
        <v>0</v>
      </c>
      <c r="U44" s="299">
        <v>11</v>
      </c>
      <c r="V44" s="299"/>
      <c r="W44" s="570">
        <v>11</v>
      </c>
      <c r="X44" s="570">
        <v>0</v>
      </c>
      <c r="Y44" s="570">
        <v>0</v>
      </c>
      <c r="Z44" s="589">
        <f t="shared" si="0"/>
        <v>11</v>
      </c>
    </row>
    <row r="45" spans="1:26" ht="15" customHeight="1" x14ac:dyDescent="0.2">
      <c r="A45" s="16"/>
      <c r="B45" s="570" t="s">
        <v>549</v>
      </c>
      <c r="C45" s="299">
        <v>1</v>
      </c>
      <c r="D45" s="299">
        <v>1</v>
      </c>
      <c r="E45" s="299">
        <v>0</v>
      </c>
      <c r="F45" s="299">
        <v>2</v>
      </c>
      <c r="G45" s="299"/>
      <c r="H45" s="299">
        <v>1</v>
      </c>
      <c r="I45" s="299">
        <v>1</v>
      </c>
      <c r="J45" s="299">
        <v>0</v>
      </c>
      <c r="K45" s="299">
        <v>2</v>
      </c>
      <c r="L45" s="299"/>
      <c r="M45" s="299">
        <v>1</v>
      </c>
      <c r="N45" s="299">
        <v>1</v>
      </c>
      <c r="O45" s="299">
        <v>0</v>
      </c>
      <c r="P45" s="299">
        <v>2</v>
      </c>
      <c r="Q45" s="299"/>
      <c r="R45" s="570">
        <v>1</v>
      </c>
      <c r="S45" s="570">
        <v>1</v>
      </c>
      <c r="T45" s="570">
        <v>0</v>
      </c>
      <c r="U45" s="299">
        <v>2</v>
      </c>
      <c r="V45" s="299"/>
      <c r="W45" s="570">
        <v>1</v>
      </c>
      <c r="X45" s="570">
        <v>1</v>
      </c>
      <c r="Y45" s="570">
        <v>0</v>
      </c>
      <c r="Z45" s="589">
        <f t="shared" si="0"/>
        <v>2</v>
      </c>
    </row>
    <row r="46" spans="1:26" ht="15" customHeight="1" x14ac:dyDescent="0.2">
      <c r="A46" s="16"/>
      <c r="B46" s="570" t="s">
        <v>548</v>
      </c>
      <c r="C46" s="299">
        <v>4</v>
      </c>
      <c r="D46" s="299">
        <v>3</v>
      </c>
      <c r="E46" s="299">
        <v>3</v>
      </c>
      <c r="F46" s="299">
        <v>10</v>
      </c>
      <c r="G46" s="299"/>
      <c r="H46" s="299">
        <v>4</v>
      </c>
      <c r="I46" s="299">
        <v>3</v>
      </c>
      <c r="J46" s="299">
        <v>2</v>
      </c>
      <c r="K46" s="299">
        <v>9</v>
      </c>
      <c r="L46" s="299"/>
      <c r="M46" s="299">
        <v>5</v>
      </c>
      <c r="N46" s="299">
        <v>3</v>
      </c>
      <c r="O46" s="299">
        <v>2</v>
      </c>
      <c r="P46" s="299">
        <v>10</v>
      </c>
      <c r="Q46" s="299"/>
      <c r="R46" s="570">
        <v>5</v>
      </c>
      <c r="S46" s="570">
        <v>3</v>
      </c>
      <c r="T46" s="570">
        <v>2</v>
      </c>
      <c r="U46" s="299">
        <v>10</v>
      </c>
      <c r="V46" s="299"/>
      <c r="W46" s="570">
        <v>5</v>
      </c>
      <c r="X46" s="570">
        <v>3</v>
      </c>
      <c r="Y46" s="570">
        <v>1</v>
      </c>
      <c r="Z46" s="589">
        <f t="shared" si="0"/>
        <v>9</v>
      </c>
    </row>
    <row r="47" spans="1:26" ht="15" customHeight="1" x14ac:dyDescent="0.2">
      <c r="A47" s="16"/>
      <c r="B47" s="570" t="s">
        <v>76</v>
      </c>
      <c r="C47" s="299">
        <v>6</v>
      </c>
      <c r="D47" s="299">
        <v>3</v>
      </c>
      <c r="E47" s="299">
        <v>1</v>
      </c>
      <c r="F47" s="299">
        <v>10</v>
      </c>
      <c r="G47" s="299"/>
      <c r="H47" s="299">
        <v>6</v>
      </c>
      <c r="I47" s="299">
        <v>3</v>
      </c>
      <c r="J47" s="299">
        <v>1</v>
      </c>
      <c r="K47" s="299">
        <v>10</v>
      </c>
      <c r="L47" s="299"/>
      <c r="M47" s="299">
        <v>6</v>
      </c>
      <c r="N47" s="299">
        <v>3</v>
      </c>
      <c r="O47" s="299">
        <v>1</v>
      </c>
      <c r="P47" s="299">
        <v>10</v>
      </c>
      <c r="Q47" s="299"/>
      <c r="R47" s="570">
        <v>6</v>
      </c>
      <c r="S47" s="570">
        <v>3</v>
      </c>
      <c r="T47" s="570">
        <v>1</v>
      </c>
      <c r="U47" s="299">
        <v>10</v>
      </c>
      <c r="V47" s="299"/>
      <c r="W47" s="570">
        <v>6</v>
      </c>
      <c r="X47" s="570">
        <v>3</v>
      </c>
      <c r="Y47" s="570">
        <v>1</v>
      </c>
      <c r="Z47" s="589">
        <f t="shared" si="0"/>
        <v>10</v>
      </c>
    </row>
    <row r="48" spans="1:26" ht="15" customHeight="1" x14ac:dyDescent="0.2">
      <c r="A48" s="16"/>
      <c r="B48" s="570" t="s">
        <v>53</v>
      </c>
      <c r="C48" s="299">
        <v>7</v>
      </c>
      <c r="D48" s="299">
        <v>2</v>
      </c>
      <c r="E48" s="299">
        <v>1</v>
      </c>
      <c r="F48" s="299">
        <v>10</v>
      </c>
      <c r="G48" s="299"/>
      <c r="H48" s="299">
        <v>6</v>
      </c>
      <c r="I48" s="299">
        <v>2</v>
      </c>
      <c r="J48" s="299">
        <v>1</v>
      </c>
      <c r="K48" s="299">
        <v>9</v>
      </c>
      <c r="L48" s="299"/>
      <c r="M48" s="299">
        <v>6</v>
      </c>
      <c r="N48" s="299">
        <v>2</v>
      </c>
      <c r="O48" s="299">
        <v>1</v>
      </c>
      <c r="P48" s="299">
        <v>9</v>
      </c>
      <c r="Q48" s="299"/>
      <c r="R48" s="570">
        <v>6</v>
      </c>
      <c r="S48" s="570">
        <v>3</v>
      </c>
      <c r="T48" s="570">
        <v>1</v>
      </c>
      <c r="U48" s="299">
        <v>10</v>
      </c>
      <c r="V48" s="299"/>
      <c r="W48" s="570">
        <v>6</v>
      </c>
      <c r="X48" s="570">
        <v>3</v>
      </c>
      <c r="Y48" s="570">
        <v>1</v>
      </c>
      <c r="Z48" s="589">
        <f t="shared" si="0"/>
        <v>10</v>
      </c>
    </row>
    <row r="49" spans="1:102" s="805" customFormat="1" ht="30" customHeight="1" x14ac:dyDescent="0.2">
      <c r="A49" s="801"/>
      <c r="B49" s="802" t="s">
        <v>54</v>
      </c>
      <c r="C49" s="803">
        <v>0</v>
      </c>
      <c r="D49" s="803">
        <v>0</v>
      </c>
      <c r="E49" s="803">
        <v>0</v>
      </c>
      <c r="F49" s="803">
        <v>0</v>
      </c>
      <c r="G49" s="803"/>
      <c r="H49" s="803">
        <v>0</v>
      </c>
      <c r="I49" s="803">
        <v>0</v>
      </c>
      <c r="J49" s="803">
        <v>0</v>
      </c>
      <c r="K49" s="803">
        <v>1</v>
      </c>
      <c r="L49" s="803"/>
      <c r="M49" s="803">
        <v>0</v>
      </c>
      <c r="N49" s="803">
        <v>0</v>
      </c>
      <c r="O49" s="803">
        <v>0</v>
      </c>
      <c r="P49" s="803">
        <v>0</v>
      </c>
      <c r="Q49" s="803"/>
      <c r="R49" s="802">
        <v>0</v>
      </c>
      <c r="S49" s="802">
        <v>0</v>
      </c>
      <c r="T49" s="802">
        <v>0</v>
      </c>
      <c r="U49" s="803">
        <v>0</v>
      </c>
      <c r="V49" s="803"/>
      <c r="W49" s="802">
        <v>0</v>
      </c>
      <c r="X49" s="802">
        <v>0</v>
      </c>
      <c r="Y49" s="802">
        <v>0</v>
      </c>
      <c r="Z49" s="804">
        <f t="shared" si="0"/>
        <v>0</v>
      </c>
      <c r="AA49" s="423"/>
      <c r="AB49" s="423"/>
      <c r="AC49" s="423"/>
      <c r="AD49" s="423"/>
      <c r="AE49" s="423"/>
      <c r="AF49" s="423"/>
      <c r="AG49" s="423"/>
      <c r="AH49" s="423"/>
      <c r="AI49" s="423"/>
      <c r="AJ49" s="423"/>
      <c r="AK49" s="423"/>
      <c r="AL49" s="423"/>
      <c r="AM49" s="423"/>
      <c r="AN49" s="423"/>
      <c r="AO49" s="423"/>
      <c r="AP49" s="423"/>
      <c r="AQ49" s="423"/>
      <c r="AR49" s="423"/>
      <c r="AS49" s="423"/>
      <c r="AT49" s="423"/>
      <c r="AU49" s="423"/>
      <c r="AV49" s="423"/>
      <c r="AW49" s="423"/>
      <c r="AX49" s="423"/>
      <c r="AY49" s="423"/>
      <c r="AZ49" s="423"/>
      <c r="BA49" s="423"/>
      <c r="BB49" s="423"/>
      <c r="BC49" s="423"/>
      <c r="BD49" s="423"/>
      <c r="BE49" s="423"/>
      <c r="BF49" s="423"/>
      <c r="BG49" s="423"/>
      <c r="BH49" s="423"/>
      <c r="BI49" s="423"/>
      <c r="BJ49" s="423"/>
      <c r="BK49" s="423"/>
      <c r="BL49" s="423"/>
      <c r="BM49" s="423"/>
      <c r="BN49" s="423"/>
      <c r="BO49" s="423"/>
      <c r="BP49" s="423"/>
      <c r="BQ49" s="423"/>
      <c r="BR49" s="423"/>
      <c r="BS49" s="423"/>
      <c r="BT49" s="423"/>
      <c r="BU49" s="423"/>
      <c r="BV49" s="423"/>
      <c r="BW49" s="423"/>
      <c r="BX49" s="423"/>
      <c r="BY49" s="423"/>
      <c r="BZ49" s="423"/>
      <c r="CA49" s="423"/>
      <c r="CB49" s="423"/>
      <c r="CC49" s="423"/>
      <c r="CD49" s="423"/>
      <c r="CE49" s="423"/>
      <c r="CF49" s="423"/>
      <c r="CG49" s="423"/>
      <c r="CH49" s="423"/>
      <c r="CI49" s="423"/>
      <c r="CJ49" s="423"/>
      <c r="CK49" s="423"/>
      <c r="CL49" s="423"/>
      <c r="CM49" s="423"/>
      <c r="CN49" s="423"/>
      <c r="CO49" s="423"/>
      <c r="CP49" s="423"/>
      <c r="CQ49" s="423"/>
      <c r="CR49" s="423"/>
      <c r="CS49" s="423"/>
      <c r="CT49" s="423"/>
      <c r="CU49" s="423"/>
      <c r="CV49" s="423"/>
      <c r="CW49" s="423"/>
      <c r="CX49" s="423"/>
    </row>
    <row r="50" spans="1:102" ht="30.6" customHeight="1" x14ac:dyDescent="0.2">
      <c r="A50" s="572" t="s">
        <v>55</v>
      </c>
      <c r="B50" s="17"/>
      <c r="C50" s="487">
        <v>5</v>
      </c>
      <c r="D50" s="487">
        <v>8</v>
      </c>
      <c r="E50" s="487">
        <v>0</v>
      </c>
      <c r="F50" s="487">
        <v>13</v>
      </c>
      <c r="G50" s="487"/>
      <c r="H50" s="487">
        <v>6</v>
      </c>
      <c r="I50" s="487">
        <v>8</v>
      </c>
      <c r="J50" s="487">
        <v>0</v>
      </c>
      <c r="K50" s="487">
        <v>14</v>
      </c>
      <c r="L50" s="487"/>
      <c r="M50" s="487">
        <v>6</v>
      </c>
      <c r="N50" s="487">
        <v>8</v>
      </c>
      <c r="O50" s="487">
        <v>0</v>
      </c>
      <c r="P50" s="487">
        <v>14</v>
      </c>
      <c r="Q50" s="487"/>
      <c r="R50" s="580">
        <v>5</v>
      </c>
      <c r="S50" s="580">
        <v>8</v>
      </c>
      <c r="T50" s="580">
        <v>0</v>
      </c>
      <c r="U50" s="487">
        <v>13</v>
      </c>
      <c r="V50" s="487"/>
      <c r="W50" s="580">
        <v>5</v>
      </c>
      <c r="X50" s="580">
        <v>8</v>
      </c>
      <c r="Y50" s="580">
        <v>0</v>
      </c>
      <c r="Z50" s="589">
        <f t="shared" si="0"/>
        <v>13</v>
      </c>
    </row>
    <row r="51" spans="1:102" ht="30.6" customHeight="1" x14ac:dyDescent="0.2">
      <c r="A51" s="572" t="s">
        <v>91</v>
      </c>
      <c r="B51" s="17"/>
      <c r="C51" s="487">
        <v>51</v>
      </c>
      <c r="D51" s="487">
        <v>17</v>
      </c>
      <c r="E51" s="487">
        <v>6</v>
      </c>
      <c r="F51" s="487">
        <v>74</v>
      </c>
      <c r="G51" s="487"/>
      <c r="H51" s="487">
        <v>51</v>
      </c>
      <c r="I51" s="487">
        <v>17</v>
      </c>
      <c r="J51" s="487">
        <v>6</v>
      </c>
      <c r="K51" s="487">
        <v>74</v>
      </c>
      <c r="L51" s="487"/>
      <c r="M51" s="487">
        <f>SUM(M52:M54)</f>
        <v>75</v>
      </c>
      <c r="N51" s="487">
        <f>SUM(N52:N54)</f>
        <v>19</v>
      </c>
      <c r="O51" s="487">
        <f>SUM(O52:O54)</f>
        <v>6</v>
      </c>
      <c r="P51" s="487">
        <f>SUM(P52:P54)</f>
        <v>100</v>
      </c>
      <c r="Q51" s="487"/>
      <c r="R51" s="580">
        <f>SUM(R52:R54)</f>
        <v>75</v>
      </c>
      <c r="S51" s="580">
        <f>SUM(S52:S54)</f>
        <v>20</v>
      </c>
      <c r="T51" s="580">
        <f>SUM(T52:T54)</f>
        <v>6</v>
      </c>
      <c r="U51" s="487">
        <f>SUM(U52:U54)</f>
        <v>101</v>
      </c>
      <c r="V51" s="487"/>
      <c r="W51" s="580">
        <f>SUM(W52:W54)</f>
        <v>75</v>
      </c>
      <c r="X51" s="580">
        <f>SUM(X52:X54)</f>
        <v>20</v>
      </c>
      <c r="Y51" s="580">
        <f>SUM(Y52:Y54)</f>
        <v>6</v>
      </c>
      <c r="Z51" s="585">
        <f>SUM(Z52:Z54)</f>
        <v>101</v>
      </c>
    </row>
    <row r="52" spans="1:102" ht="15" customHeight="1" x14ac:dyDescent="0.2">
      <c r="A52" s="16"/>
      <c r="B52" s="570" t="s">
        <v>547</v>
      </c>
      <c r="C52" s="299">
        <v>11</v>
      </c>
      <c r="D52" s="299">
        <v>2</v>
      </c>
      <c r="E52" s="299">
        <v>3</v>
      </c>
      <c r="F52" s="570">
        <v>16</v>
      </c>
      <c r="G52" s="299"/>
      <c r="H52" s="299">
        <v>11</v>
      </c>
      <c r="I52" s="299">
        <v>2</v>
      </c>
      <c r="J52" s="299">
        <v>3</v>
      </c>
      <c r="K52" s="570">
        <v>16</v>
      </c>
      <c r="L52" s="299"/>
      <c r="M52" s="299">
        <v>12</v>
      </c>
      <c r="N52" s="299">
        <v>3</v>
      </c>
      <c r="O52" s="299">
        <v>3</v>
      </c>
      <c r="P52" s="570">
        <v>18</v>
      </c>
      <c r="Q52" s="299"/>
      <c r="R52" s="570">
        <v>12</v>
      </c>
      <c r="S52" s="570">
        <v>3</v>
      </c>
      <c r="T52" s="570">
        <v>3</v>
      </c>
      <c r="U52" s="570">
        <v>18</v>
      </c>
      <c r="V52" s="299"/>
      <c r="W52" s="570">
        <v>12</v>
      </c>
      <c r="X52" s="570">
        <v>3</v>
      </c>
      <c r="Y52" s="570">
        <v>3</v>
      </c>
      <c r="Z52" s="589">
        <f t="shared" ref="Z52:Z54" si="1">SUM(W52:Y52)</f>
        <v>18</v>
      </c>
    </row>
    <row r="53" spans="1:102" ht="15" customHeight="1" x14ac:dyDescent="0.2">
      <c r="A53" s="16"/>
      <c r="B53" s="570" t="s">
        <v>546</v>
      </c>
      <c r="C53" s="299">
        <v>6</v>
      </c>
      <c r="D53" s="299">
        <v>7</v>
      </c>
      <c r="E53" s="299">
        <v>0</v>
      </c>
      <c r="F53" s="570">
        <v>13</v>
      </c>
      <c r="G53" s="299"/>
      <c r="H53" s="299">
        <v>6</v>
      </c>
      <c r="I53" s="299">
        <v>6</v>
      </c>
      <c r="J53" s="299">
        <v>0</v>
      </c>
      <c r="K53" s="570">
        <v>12</v>
      </c>
      <c r="L53" s="299"/>
      <c r="M53" s="299">
        <v>10</v>
      </c>
      <c r="N53" s="299">
        <v>6</v>
      </c>
      <c r="O53" s="299">
        <v>0</v>
      </c>
      <c r="P53" s="570">
        <v>16</v>
      </c>
      <c r="Q53" s="299"/>
      <c r="R53" s="570">
        <v>10</v>
      </c>
      <c r="S53" s="570">
        <v>6</v>
      </c>
      <c r="T53" s="570">
        <v>0</v>
      </c>
      <c r="U53" s="570">
        <v>16</v>
      </c>
      <c r="V53" s="299"/>
      <c r="W53" s="570">
        <v>10</v>
      </c>
      <c r="X53" s="570">
        <v>6</v>
      </c>
      <c r="Y53" s="570">
        <v>0</v>
      </c>
      <c r="Z53" s="589">
        <f t="shared" si="1"/>
        <v>16</v>
      </c>
    </row>
    <row r="54" spans="1:102" ht="15" customHeight="1" x14ac:dyDescent="0.2">
      <c r="A54" s="16"/>
      <c r="B54" s="570" t="s">
        <v>545</v>
      </c>
      <c r="C54" s="299">
        <v>34</v>
      </c>
      <c r="D54" s="299">
        <v>8</v>
      </c>
      <c r="E54" s="299">
        <v>3</v>
      </c>
      <c r="F54" s="570">
        <v>45</v>
      </c>
      <c r="G54" s="299"/>
      <c r="H54" s="299">
        <v>34</v>
      </c>
      <c r="I54" s="299">
        <v>9</v>
      </c>
      <c r="J54" s="299">
        <v>3</v>
      </c>
      <c r="K54" s="570">
        <v>46</v>
      </c>
      <c r="L54" s="299"/>
      <c r="M54" s="299">
        <v>53</v>
      </c>
      <c r="N54" s="299">
        <v>10</v>
      </c>
      <c r="O54" s="299">
        <v>3</v>
      </c>
      <c r="P54" s="570">
        <v>66</v>
      </c>
      <c r="Q54" s="299"/>
      <c r="R54" s="570">
        <v>53</v>
      </c>
      <c r="S54" s="570">
        <v>11</v>
      </c>
      <c r="T54" s="570">
        <v>3</v>
      </c>
      <c r="U54" s="570">
        <v>67</v>
      </c>
      <c r="V54" s="299"/>
      <c r="W54" s="570">
        <v>53</v>
      </c>
      <c r="X54" s="570">
        <v>11</v>
      </c>
      <c r="Y54" s="570">
        <v>3</v>
      </c>
      <c r="Z54" s="589">
        <f t="shared" si="1"/>
        <v>67</v>
      </c>
    </row>
    <row r="55" spans="1:102" ht="31.15" customHeight="1" x14ac:dyDescent="0.2">
      <c r="A55" s="572" t="s">
        <v>544</v>
      </c>
      <c r="B55" s="17"/>
      <c r="C55" s="586">
        <v>47</v>
      </c>
      <c r="D55" s="586">
        <v>0</v>
      </c>
      <c r="E55" s="586">
        <v>0</v>
      </c>
      <c r="F55" s="580">
        <v>47</v>
      </c>
      <c r="G55" s="586"/>
      <c r="H55" s="586">
        <v>47</v>
      </c>
      <c r="I55" s="586">
        <v>0</v>
      </c>
      <c r="J55" s="586">
        <v>1</v>
      </c>
      <c r="K55" s="580">
        <v>48</v>
      </c>
      <c r="L55" s="586"/>
      <c r="M55" s="586">
        <v>46</v>
      </c>
      <c r="N55" s="586">
        <v>0</v>
      </c>
      <c r="O55" s="586">
        <v>1</v>
      </c>
      <c r="P55" s="580">
        <v>47</v>
      </c>
      <c r="Q55" s="586"/>
      <c r="R55" s="580">
        <v>46</v>
      </c>
      <c r="S55" s="580">
        <v>0</v>
      </c>
      <c r="T55" s="580">
        <v>2</v>
      </c>
      <c r="U55" s="580">
        <v>48</v>
      </c>
      <c r="V55" s="586"/>
      <c r="W55" s="580">
        <v>46</v>
      </c>
      <c r="X55" s="580">
        <v>0</v>
      </c>
      <c r="Y55" s="580">
        <v>0</v>
      </c>
      <c r="Z55" s="585">
        <v>46</v>
      </c>
    </row>
    <row r="56" spans="1:102" ht="31.15" customHeight="1" x14ac:dyDescent="0.2">
      <c r="A56" s="572" t="s">
        <v>641</v>
      </c>
      <c r="B56" s="580"/>
      <c r="C56" s="586">
        <v>367</v>
      </c>
      <c r="D56" s="586">
        <v>44</v>
      </c>
      <c r="E56" s="586">
        <v>9</v>
      </c>
      <c r="F56" s="580">
        <v>320</v>
      </c>
      <c r="G56" s="586"/>
      <c r="H56" s="586">
        <v>268</v>
      </c>
      <c r="I56" s="586">
        <v>42</v>
      </c>
      <c r="J56" s="586">
        <v>8</v>
      </c>
      <c r="K56" s="580">
        <v>321</v>
      </c>
      <c r="L56" s="586"/>
      <c r="M56" s="586">
        <f>SUM(M57:M61)</f>
        <v>258</v>
      </c>
      <c r="N56" s="586">
        <f>SUM(N57:N61)</f>
        <v>47</v>
      </c>
      <c r="O56" s="586">
        <f>SUM(O57:O61)</f>
        <v>7</v>
      </c>
      <c r="P56" s="580">
        <f>SUM(P57:P61)</f>
        <v>312</v>
      </c>
      <c r="Q56" s="586"/>
      <c r="R56" s="586">
        <f>SUM(R57:R61)</f>
        <v>252</v>
      </c>
      <c r="S56" s="586">
        <f>SUM(S57:S61)</f>
        <v>47</v>
      </c>
      <c r="T56" s="586">
        <f>SUM(T57:T61)</f>
        <v>6</v>
      </c>
      <c r="U56" s="580">
        <f>SUM(U57:U61)</f>
        <v>305</v>
      </c>
      <c r="V56" s="800"/>
      <c r="W56" s="806">
        <f>SUM(W57:W61)</f>
        <v>78</v>
      </c>
      <c r="X56" s="806">
        <f>SUM(X57:X61)</f>
        <v>13</v>
      </c>
      <c r="Y56" s="806">
        <f>SUM(Y57:Y61)</f>
        <v>3</v>
      </c>
      <c r="Z56" s="807">
        <f>SUM(Z57:Z61)</f>
        <v>94</v>
      </c>
    </row>
    <row r="57" spans="1:102" ht="15" customHeight="1" x14ac:dyDescent="0.2">
      <c r="A57" s="16"/>
      <c r="B57" s="570" t="s">
        <v>542</v>
      </c>
      <c r="C57" s="581">
        <v>5</v>
      </c>
      <c r="D57" s="581">
        <v>0</v>
      </c>
      <c r="E57" s="581">
        <v>0</v>
      </c>
      <c r="F57" s="570">
        <v>5</v>
      </c>
      <c r="G57" s="581"/>
      <c r="H57" s="581">
        <v>5</v>
      </c>
      <c r="I57" s="581">
        <v>0</v>
      </c>
      <c r="J57" s="581">
        <v>0</v>
      </c>
      <c r="K57" s="570">
        <v>5</v>
      </c>
      <c r="L57" s="581"/>
      <c r="M57" s="581">
        <v>5</v>
      </c>
      <c r="N57" s="581">
        <v>0</v>
      </c>
      <c r="O57" s="581">
        <v>0</v>
      </c>
      <c r="P57" s="570">
        <v>5</v>
      </c>
      <c r="Q57" s="581"/>
      <c r="R57" s="581">
        <v>5</v>
      </c>
      <c r="S57" s="581">
        <v>0</v>
      </c>
      <c r="T57" s="581">
        <v>0</v>
      </c>
      <c r="U57" s="570">
        <v>5</v>
      </c>
      <c r="V57" s="800"/>
      <c r="W57" s="808">
        <v>5</v>
      </c>
      <c r="X57" s="808">
        <v>0</v>
      </c>
      <c r="Y57" s="808">
        <v>0</v>
      </c>
      <c r="Z57" s="809">
        <v>5</v>
      </c>
    </row>
    <row r="58" spans="1:102" ht="15" customHeight="1" x14ac:dyDescent="0.2">
      <c r="A58" s="16"/>
      <c r="B58" s="570" t="s">
        <v>541</v>
      </c>
      <c r="C58" s="581">
        <v>4</v>
      </c>
      <c r="D58" s="581">
        <v>0</v>
      </c>
      <c r="E58" s="581">
        <v>0</v>
      </c>
      <c r="F58" s="570">
        <v>4</v>
      </c>
      <c r="G58" s="581"/>
      <c r="H58" s="581">
        <v>5</v>
      </c>
      <c r="I58" s="581">
        <v>0</v>
      </c>
      <c r="J58" s="581">
        <v>0</v>
      </c>
      <c r="K58" s="570">
        <v>5</v>
      </c>
      <c r="L58" s="581"/>
      <c r="M58" s="581">
        <v>4</v>
      </c>
      <c r="N58" s="581">
        <v>0</v>
      </c>
      <c r="O58" s="581">
        <v>0</v>
      </c>
      <c r="P58" s="570">
        <v>4</v>
      </c>
      <c r="Q58" s="581"/>
      <c r="R58" s="581">
        <v>4</v>
      </c>
      <c r="S58" s="581">
        <v>0</v>
      </c>
      <c r="T58" s="581">
        <v>0</v>
      </c>
      <c r="U58" s="570">
        <v>4</v>
      </c>
      <c r="V58" s="800"/>
      <c r="W58" s="808">
        <v>4</v>
      </c>
      <c r="X58" s="808">
        <v>0</v>
      </c>
      <c r="Y58" s="808">
        <v>0</v>
      </c>
      <c r="Z58" s="809">
        <v>4</v>
      </c>
    </row>
    <row r="59" spans="1:102" ht="15" customHeight="1" x14ac:dyDescent="0.2">
      <c r="A59" s="16"/>
      <c r="B59" s="570" t="s">
        <v>540</v>
      </c>
      <c r="C59" s="581">
        <v>2</v>
      </c>
      <c r="D59" s="581">
        <v>2</v>
      </c>
      <c r="E59" s="581">
        <v>0</v>
      </c>
      <c r="F59" s="570">
        <v>4</v>
      </c>
      <c r="G59" s="581"/>
      <c r="H59" s="581">
        <v>2</v>
      </c>
      <c r="I59" s="581">
        <v>1</v>
      </c>
      <c r="J59" s="581">
        <v>0</v>
      </c>
      <c r="K59" s="570">
        <v>3</v>
      </c>
      <c r="L59" s="581"/>
      <c r="M59" s="581">
        <v>2</v>
      </c>
      <c r="N59" s="581">
        <v>1</v>
      </c>
      <c r="O59" s="581">
        <v>0</v>
      </c>
      <c r="P59" s="570">
        <v>3</v>
      </c>
      <c r="Q59" s="581"/>
      <c r="R59" s="581">
        <v>2</v>
      </c>
      <c r="S59" s="581">
        <v>1</v>
      </c>
      <c r="T59" s="581">
        <v>0</v>
      </c>
      <c r="U59" s="570">
        <v>3</v>
      </c>
      <c r="V59" s="800"/>
      <c r="W59" s="808">
        <v>2</v>
      </c>
      <c r="X59" s="808">
        <v>1</v>
      </c>
      <c r="Y59" s="808">
        <v>0</v>
      </c>
      <c r="Z59" s="809">
        <v>3</v>
      </c>
    </row>
    <row r="60" spans="1:102" ht="15" customHeight="1" x14ac:dyDescent="0.2">
      <c r="A60" s="16"/>
      <c r="B60" s="570" t="s">
        <v>539</v>
      </c>
      <c r="C60" s="581">
        <v>0</v>
      </c>
      <c r="D60" s="581">
        <v>0</v>
      </c>
      <c r="E60" s="581">
        <v>0</v>
      </c>
      <c r="F60" s="570">
        <v>0</v>
      </c>
      <c r="G60" s="581"/>
      <c r="H60" s="581">
        <v>0</v>
      </c>
      <c r="I60" s="581">
        <v>0</v>
      </c>
      <c r="J60" s="581">
        <v>0</v>
      </c>
      <c r="K60" s="570">
        <v>0</v>
      </c>
      <c r="L60" s="581"/>
      <c r="M60" s="581">
        <v>0</v>
      </c>
      <c r="N60" s="581">
        <v>0</v>
      </c>
      <c r="O60" s="581">
        <v>0</v>
      </c>
      <c r="P60" s="570">
        <v>0</v>
      </c>
      <c r="Q60" s="581"/>
      <c r="R60" s="581">
        <v>0</v>
      </c>
      <c r="S60" s="581">
        <v>0</v>
      </c>
      <c r="T60" s="581">
        <v>0</v>
      </c>
      <c r="U60" s="570">
        <v>0</v>
      </c>
      <c r="V60" s="800"/>
      <c r="W60" s="808">
        <v>0</v>
      </c>
      <c r="X60" s="808">
        <v>0</v>
      </c>
      <c r="Y60" s="808">
        <v>0</v>
      </c>
      <c r="Z60" s="809">
        <v>0</v>
      </c>
    </row>
    <row r="61" spans="1:102" ht="15" customHeight="1" x14ac:dyDescent="0.2">
      <c r="A61" s="16"/>
      <c r="B61" s="570" t="s">
        <v>639</v>
      </c>
      <c r="C61" s="581">
        <v>356</v>
      </c>
      <c r="D61" s="581">
        <v>42</v>
      </c>
      <c r="E61" s="581">
        <v>9</v>
      </c>
      <c r="F61" s="570">
        <v>307</v>
      </c>
      <c r="G61" s="581"/>
      <c r="H61" s="581">
        <v>256</v>
      </c>
      <c r="I61" s="581">
        <v>41</v>
      </c>
      <c r="J61" s="581">
        <v>8</v>
      </c>
      <c r="K61" s="570">
        <v>308</v>
      </c>
      <c r="L61" s="581"/>
      <c r="M61" s="581">
        <v>247</v>
      </c>
      <c r="N61" s="581">
        <v>46</v>
      </c>
      <c r="O61" s="581">
        <v>7</v>
      </c>
      <c r="P61" s="570">
        <v>300</v>
      </c>
      <c r="Q61" s="581"/>
      <c r="R61" s="581">
        <v>241</v>
      </c>
      <c r="S61" s="581">
        <v>46</v>
      </c>
      <c r="T61" s="581">
        <v>6</v>
      </c>
      <c r="U61" s="570">
        <v>293</v>
      </c>
      <c r="V61" s="800"/>
      <c r="W61" s="808">
        <v>67</v>
      </c>
      <c r="X61" s="808">
        <v>12</v>
      </c>
      <c r="Y61" s="808">
        <v>3</v>
      </c>
      <c r="Z61" s="809">
        <v>82</v>
      </c>
    </row>
    <row r="62" spans="1:102" ht="9.9499999999999993" customHeight="1" x14ac:dyDescent="0.2">
      <c r="A62" s="54"/>
      <c r="B62" s="569"/>
      <c r="C62" s="588"/>
      <c r="D62" s="588"/>
      <c r="E62" s="588"/>
      <c r="F62" s="569"/>
      <c r="G62" s="588"/>
      <c r="H62" s="588"/>
      <c r="I62" s="588"/>
      <c r="J62" s="588"/>
      <c r="K62" s="569"/>
      <c r="L62" s="588"/>
      <c r="M62" s="588"/>
      <c r="N62" s="588"/>
      <c r="O62" s="588"/>
      <c r="P62" s="569"/>
      <c r="Q62" s="588"/>
      <c r="R62" s="588"/>
      <c r="S62" s="588"/>
      <c r="T62" s="588"/>
      <c r="U62" s="569"/>
      <c r="V62" s="588"/>
      <c r="W62" s="569"/>
      <c r="X62" s="569"/>
      <c r="Y62" s="569"/>
      <c r="Z62" s="587"/>
    </row>
    <row r="63" spans="1:102" ht="15" customHeight="1" x14ac:dyDescent="0.2">
      <c r="A63" s="16"/>
      <c r="B63" s="580"/>
      <c r="C63" s="586"/>
      <c r="D63" s="586"/>
      <c r="E63" s="586"/>
      <c r="F63" s="570"/>
      <c r="G63" s="586"/>
      <c r="H63" s="586"/>
      <c r="I63" s="586"/>
      <c r="J63" s="586"/>
      <c r="K63" s="570"/>
      <c r="L63" s="586"/>
      <c r="M63" s="586"/>
      <c r="N63" s="586"/>
      <c r="O63" s="586"/>
      <c r="P63" s="570"/>
      <c r="Q63" s="586"/>
      <c r="R63" s="586"/>
      <c r="S63" s="586"/>
      <c r="T63" s="586"/>
      <c r="U63" s="570"/>
      <c r="V63" s="586"/>
      <c r="W63" s="580"/>
      <c r="X63" s="580"/>
      <c r="Y63" s="580"/>
      <c r="Z63" s="585"/>
    </row>
    <row r="64" spans="1:102" x14ac:dyDescent="0.2">
      <c r="A64" s="16" t="s">
        <v>559</v>
      </c>
      <c r="B64" s="17"/>
      <c r="C64" s="17"/>
      <c r="D64" s="17"/>
      <c r="E64" s="17"/>
      <c r="F64" s="17"/>
      <c r="G64" s="17"/>
      <c r="H64" s="17"/>
      <c r="I64" s="17"/>
      <c r="J64" s="17"/>
      <c r="K64" s="17"/>
      <c r="L64" s="17"/>
      <c r="M64" s="17"/>
      <c r="N64" s="17"/>
      <c r="O64" s="17"/>
      <c r="P64" s="17"/>
      <c r="Q64" s="17"/>
      <c r="R64" s="17"/>
      <c r="S64" s="17"/>
      <c r="T64" s="17"/>
      <c r="U64" s="17"/>
      <c r="V64" s="17"/>
      <c r="W64" s="17"/>
      <c r="X64" s="17"/>
      <c r="Y64" s="17"/>
      <c r="Z64" s="187"/>
    </row>
    <row r="65" spans="1:26" x14ac:dyDescent="0.2">
      <c r="A65" s="16" t="s">
        <v>558</v>
      </c>
      <c r="B65" s="17"/>
      <c r="C65" s="17"/>
      <c r="D65" s="17"/>
      <c r="E65" s="17"/>
      <c r="F65" s="17"/>
      <c r="G65" s="17"/>
      <c r="H65" s="17"/>
      <c r="I65" s="17"/>
      <c r="J65" s="17"/>
      <c r="K65" s="17"/>
      <c r="L65" s="17"/>
      <c r="M65" s="17"/>
      <c r="N65" s="17"/>
      <c r="O65" s="17"/>
      <c r="P65" s="17"/>
      <c r="Q65" s="17"/>
      <c r="R65" s="17"/>
      <c r="S65" s="17"/>
      <c r="T65" s="17"/>
      <c r="U65" s="17"/>
      <c r="V65" s="17"/>
      <c r="W65" s="17"/>
      <c r="X65" s="17"/>
      <c r="Y65" s="17"/>
      <c r="Z65" s="585"/>
    </row>
    <row r="66" spans="1:26" x14ac:dyDescent="0.2">
      <c r="A66" s="16" t="s">
        <v>640</v>
      </c>
      <c r="B66" s="17"/>
      <c r="C66" s="17"/>
      <c r="D66" s="17"/>
      <c r="E66" s="17"/>
      <c r="F66" s="17"/>
      <c r="G66" s="17"/>
      <c r="H66" s="17"/>
      <c r="I66" s="17"/>
      <c r="J66" s="17"/>
      <c r="K66" s="17"/>
      <c r="L66" s="17"/>
      <c r="M66" s="17"/>
      <c r="N66" s="17"/>
      <c r="O66" s="17"/>
      <c r="P66" s="17"/>
      <c r="Q66" s="17"/>
      <c r="R66" s="17"/>
      <c r="S66" s="17"/>
      <c r="T66" s="17"/>
      <c r="U66" s="17"/>
      <c r="V66" s="17"/>
      <c r="W66" s="17"/>
      <c r="X66" s="17"/>
      <c r="Y66" s="17"/>
      <c r="Z66" s="585"/>
    </row>
    <row r="67" spans="1:26" x14ac:dyDescent="0.2">
      <c r="A67" s="54"/>
      <c r="B67" s="55"/>
      <c r="C67" s="55"/>
      <c r="D67" s="55"/>
      <c r="E67" s="55"/>
      <c r="F67" s="55"/>
      <c r="G67" s="55"/>
      <c r="H67" s="55"/>
      <c r="I67" s="55"/>
      <c r="J67" s="55"/>
      <c r="K67" s="55"/>
      <c r="L67" s="55"/>
      <c r="M67" s="55"/>
      <c r="N67" s="55"/>
      <c r="O67" s="55"/>
      <c r="P67" s="55"/>
      <c r="Q67" s="55"/>
      <c r="R67" s="55"/>
      <c r="S67" s="55"/>
      <c r="T67" s="55"/>
      <c r="U67" s="55"/>
      <c r="V67" s="55"/>
      <c r="W67" s="55"/>
      <c r="X67" s="55"/>
      <c r="Y67" s="55"/>
      <c r="Z67" s="188"/>
    </row>
    <row r="68" spans="1:26" s="20" customFormat="1" x14ac:dyDescent="0.2"/>
    <row r="69" spans="1:26" s="20" customFormat="1" x14ac:dyDescent="0.2"/>
    <row r="70" spans="1:26" s="20" customFormat="1" x14ac:dyDescent="0.2"/>
    <row r="71" spans="1:26" s="20" customFormat="1" x14ac:dyDescent="0.2"/>
    <row r="72" spans="1:26" s="20" customFormat="1" x14ac:dyDescent="0.2"/>
    <row r="73" spans="1:26" s="20" customFormat="1" x14ac:dyDescent="0.2"/>
    <row r="74" spans="1:26" s="20" customFormat="1" x14ac:dyDescent="0.2"/>
    <row r="75" spans="1:26" s="20" customFormat="1" x14ac:dyDescent="0.2"/>
    <row r="76" spans="1:26" s="20" customFormat="1" x14ac:dyDescent="0.2"/>
    <row r="77" spans="1:26" s="20" customFormat="1" x14ac:dyDescent="0.2"/>
    <row r="78" spans="1:26" s="20" customFormat="1" x14ac:dyDescent="0.2"/>
    <row r="79" spans="1:26" s="20" customFormat="1" x14ac:dyDescent="0.2"/>
    <row r="80" spans="1:26" s="20" customFormat="1" x14ac:dyDescent="0.2"/>
    <row r="81" s="20" customFormat="1" x14ac:dyDescent="0.2"/>
    <row r="82" s="20" customFormat="1" x14ac:dyDescent="0.2"/>
    <row r="83" s="20" customFormat="1" x14ac:dyDescent="0.2"/>
    <row r="84" s="20" customFormat="1" x14ac:dyDescent="0.2"/>
    <row r="85" s="20" customFormat="1" x14ac:dyDescent="0.2"/>
    <row r="86" s="20" customFormat="1" x14ac:dyDescent="0.2"/>
    <row r="87" s="20" customFormat="1" x14ac:dyDescent="0.2"/>
    <row r="88" s="20" customFormat="1" x14ac:dyDescent="0.2"/>
    <row r="89" s="20" customFormat="1" x14ac:dyDescent="0.2"/>
    <row r="90" s="20" customFormat="1" x14ac:dyDescent="0.2"/>
    <row r="91" s="20" customFormat="1" x14ac:dyDescent="0.2"/>
    <row r="92" s="20" customFormat="1" x14ac:dyDescent="0.2"/>
    <row r="93" s="20" customFormat="1" x14ac:dyDescent="0.2"/>
    <row r="94" s="20" customFormat="1" x14ac:dyDescent="0.2"/>
    <row r="95" s="20" customFormat="1" x14ac:dyDescent="0.2"/>
    <row r="96" s="20" customFormat="1" x14ac:dyDescent="0.2"/>
    <row r="97" s="20" customFormat="1" x14ac:dyDescent="0.2"/>
    <row r="98" s="20" customFormat="1" x14ac:dyDescent="0.2"/>
    <row r="99" s="20" customFormat="1" x14ac:dyDescent="0.2"/>
    <row r="100" s="20" customFormat="1" x14ac:dyDescent="0.2"/>
    <row r="101" s="20" customFormat="1" x14ac:dyDescent="0.2"/>
    <row r="102" s="20" customFormat="1" x14ac:dyDescent="0.2"/>
    <row r="103" s="20" customFormat="1" x14ac:dyDescent="0.2"/>
    <row r="104" s="20" customFormat="1" x14ac:dyDescent="0.2"/>
    <row r="105" s="20" customFormat="1" x14ac:dyDescent="0.2"/>
    <row r="106" s="20" customFormat="1" x14ac:dyDescent="0.2"/>
    <row r="107" s="20" customFormat="1" x14ac:dyDescent="0.2"/>
    <row r="108" s="20" customFormat="1" x14ac:dyDescent="0.2"/>
    <row r="109" s="20" customFormat="1" x14ac:dyDescent="0.2"/>
    <row r="110" s="20" customFormat="1" x14ac:dyDescent="0.2"/>
    <row r="111" s="20" customFormat="1" x14ac:dyDescent="0.2"/>
    <row r="112" s="20" customFormat="1" x14ac:dyDescent="0.2"/>
    <row r="113" s="20" customFormat="1" x14ac:dyDescent="0.2"/>
    <row r="114" s="20" customFormat="1" x14ac:dyDescent="0.2"/>
    <row r="115" s="20" customFormat="1" x14ac:dyDescent="0.2"/>
    <row r="116" s="20" customFormat="1" x14ac:dyDescent="0.2"/>
    <row r="117" s="20" customFormat="1" x14ac:dyDescent="0.2"/>
    <row r="118" s="20" customFormat="1" x14ac:dyDescent="0.2"/>
    <row r="119" s="20" customFormat="1" x14ac:dyDescent="0.2"/>
    <row r="120" s="20" customFormat="1" x14ac:dyDescent="0.2"/>
    <row r="121" s="20" customFormat="1" x14ac:dyDescent="0.2"/>
    <row r="122" s="20" customFormat="1" x14ac:dyDescent="0.2"/>
    <row r="123" s="20" customFormat="1" x14ac:dyDescent="0.2"/>
    <row r="124" s="20" customFormat="1" x14ac:dyDescent="0.2"/>
    <row r="125" s="20" customFormat="1" x14ac:dyDescent="0.2"/>
    <row r="126" s="20" customFormat="1" x14ac:dyDescent="0.2"/>
    <row r="127" s="20" customFormat="1" x14ac:dyDescent="0.2"/>
    <row r="128" s="20" customFormat="1" x14ac:dyDescent="0.2"/>
    <row r="129" s="20" customFormat="1" x14ac:dyDescent="0.2"/>
    <row r="130" s="20" customFormat="1" x14ac:dyDescent="0.2"/>
    <row r="131" s="20" customFormat="1" x14ac:dyDescent="0.2"/>
    <row r="132" s="20" customFormat="1" x14ac:dyDescent="0.2"/>
    <row r="133" s="20" customFormat="1" x14ac:dyDescent="0.2"/>
    <row r="134" s="20" customFormat="1" x14ac:dyDescent="0.2"/>
    <row r="135" s="20" customFormat="1" x14ac:dyDescent="0.2"/>
    <row r="136" s="20" customFormat="1" x14ac:dyDescent="0.2"/>
    <row r="137" s="20" customFormat="1" x14ac:dyDescent="0.2"/>
    <row r="138" s="20" customFormat="1" x14ac:dyDescent="0.2"/>
    <row r="139" s="20" customFormat="1" x14ac:dyDescent="0.2"/>
    <row r="140" s="20" customFormat="1" x14ac:dyDescent="0.2"/>
    <row r="141" s="20" customFormat="1" x14ac:dyDescent="0.2"/>
    <row r="142" s="20" customFormat="1" x14ac:dyDescent="0.2"/>
    <row r="143" s="20" customFormat="1" x14ac:dyDescent="0.2"/>
    <row r="144" s="20" customFormat="1" x14ac:dyDescent="0.2"/>
    <row r="145" s="20" customFormat="1" x14ac:dyDescent="0.2"/>
    <row r="146" s="20" customFormat="1" x14ac:dyDescent="0.2"/>
    <row r="147" s="20" customFormat="1" x14ac:dyDescent="0.2"/>
    <row r="148" s="20" customFormat="1" x14ac:dyDescent="0.2"/>
    <row r="149" s="20" customFormat="1" x14ac:dyDescent="0.2"/>
    <row r="150" s="20" customFormat="1" x14ac:dyDescent="0.2"/>
    <row r="151" s="20" customFormat="1" x14ac:dyDescent="0.2"/>
    <row r="152" s="20" customFormat="1" x14ac:dyDescent="0.2"/>
    <row r="153" s="20" customFormat="1" x14ac:dyDescent="0.2"/>
    <row r="154" s="20" customFormat="1" x14ac:dyDescent="0.2"/>
    <row r="155" s="20" customFormat="1" x14ac:dyDescent="0.2"/>
    <row r="156" s="20" customFormat="1" x14ac:dyDescent="0.2"/>
    <row r="157" s="20" customFormat="1" x14ac:dyDescent="0.2"/>
    <row r="158" s="20" customFormat="1" x14ac:dyDescent="0.2"/>
    <row r="159" s="20" customFormat="1" x14ac:dyDescent="0.2"/>
    <row r="160" s="20" customFormat="1" x14ac:dyDescent="0.2"/>
    <row r="161" s="20" customFormat="1" x14ac:dyDescent="0.2"/>
    <row r="162" s="20" customFormat="1" x14ac:dyDescent="0.2"/>
    <row r="163" s="20" customFormat="1" x14ac:dyDescent="0.2"/>
    <row r="164" s="20" customFormat="1" x14ac:dyDescent="0.2"/>
    <row r="165" s="20" customFormat="1" x14ac:dyDescent="0.2"/>
    <row r="166" s="20" customFormat="1" x14ac:dyDescent="0.2"/>
    <row r="167" s="20" customFormat="1" x14ac:dyDescent="0.2"/>
    <row r="168" s="20" customFormat="1" x14ac:dyDescent="0.2"/>
    <row r="169" s="20" customFormat="1" x14ac:dyDescent="0.2"/>
    <row r="170" s="20" customFormat="1" x14ac:dyDescent="0.2"/>
    <row r="171" s="20" customFormat="1" x14ac:dyDescent="0.2"/>
    <row r="172" s="20" customFormat="1" x14ac:dyDescent="0.2"/>
    <row r="173" s="20" customFormat="1" x14ac:dyDescent="0.2"/>
    <row r="174" s="20" customFormat="1" x14ac:dyDescent="0.2"/>
    <row r="175" s="20" customFormat="1" x14ac:dyDescent="0.2"/>
    <row r="176" s="20" customFormat="1" x14ac:dyDescent="0.2"/>
    <row r="177" s="20" customFormat="1" x14ac:dyDescent="0.2"/>
    <row r="178" s="20" customFormat="1" x14ac:dyDescent="0.2"/>
    <row r="179" s="20" customFormat="1" x14ac:dyDescent="0.2"/>
    <row r="180" s="20" customFormat="1" x14ac:dyDescent="0.2"/>
    <row r="181" s="20" customFormat="1" x14ac:dyDescent="0.2"/>
    <row r="182" s="20" customFormat="1" x14ac:dyDescent="0.2"/>
    <row r="183" s="20" customFormat="1" x14ac:dyDescent="0.2"/>
    <row r="184" s="20" customFormat="1" x14ac:dyDescent="0.2"/>
    <row r="185" s="20" customFormat="1" x14ac:dyDescent="0.2"/>
    <row r="186" s="20" customFormat="1" x14ac:dyDescent="0.2"/>
    <row r="187" s="20" customFormat="1" x14ac:dyDescent="0.2"/>
    <row r="188" s="20" customFormat="1" x14ac:dyDescent="0.2"/>
    <row r="189" s="20" customFormat="1" x14ac:dyDescent="0.2"/>
    <row r="190" s="20" customFormat="1" x14ac:dyDescent="0.2"/>
    <row r="191" s="20" customFormat="1" x14ac:dyDescent="0.2"/>
    <row r="192" s="20" customFormat="1" x14ac:dyDescent="0.2"/>
    <row r="193" s="20" customFormat="1" x14ac:dyDescent="0.2"/>
    <row r="194" s="20" customFormat="1" x14ac:dyDescent="0.2"/>
    <row r="195" s="20" customFormat="1" x14ac:dyDescent="0.2"/>
    <row r="196" s="20" customFormat="1" x14ac:dyDescent="0.2"/>
    <row r="197" s="20" customFormat="1" x14ac:dyDescent="0.2"/>
    <row r="198" s="20" customFormat="1" x14ac:dyDescent="0.2"/>
    <row r="199" s="20" customFormat="1" x14ac:dyDescent="0.2"/>
    <row r="200" s="20" customFormat="1" x14ac:dyDescent="0.2"/>
    <row r="201" s="20" customFormat="1" x14ac:dyDescent="0.2"/>
    <row r="202" s="20" customFormat="1" x14ac:dyDescent="0.2"/>
    <row r="203" s="20" customFormat="1" x14ac:dyDescent="0.2"/>
    <row r="204" s="20" customFormat="1" x14ac:dyDescent="0.2"/>
    <row r="205" s="20" customFormat="1" x14ac:dyDescent="0.2"/>
    <row r="206" s="20" customFormat="1" x14ac:dyDescent="0.2"/>
    <row r="207" s="20" customFormat="1" x14ac:dyDescent="0.2"/>
    <row r="208" s="20" customFormat="1" x14ac:dyDescent="0.2"/>
    <row r="209" s="20" customFormat="1" x14ac:dyDescent="0.2"/>
    <row r="210" s="20" customFormat="1" x14ac:dyDescent="0.2"/>
    <row r="211" s="20" customFormat="1" x14ac:dyDescent="0.2"/>
    <row r="212" s="20" customFormat="1" x14ac:dyDescent="0.2"/>
    <row r="213" s="20" customFormat="1" x14ac:dyDescent="0.2"/>
    <row r="214" s="20" customFormat="1" x14ac:dyDescent="0.2"/>
    <row r="215" s="20" customFormat="1" x14ac:dyDescent="0.2"/>
    <row r="216" s="20" customFormat="1" x14ac:dyDescent="0.2"/>
    <row r="217" s="20" customFormat="1" x14ac:dyDescent="0.2"/>
    <row r="218" s="20" customFormat="1" x14ac:dyDescent="0.2"/>
    <row r="219" s="20" customFormat="1" x14ac:dyDescent="0.2"/>
    <row r="220" s="20" customFormat="1" x14ac:dyDescent="0.2"/>
    <row r="221" s="20" customFormat="1" x14ac:dyDescent="0.2"/>
    <row r="222" s="20" customFormat="1" x14ac:dyDescent="0.2"/>
    <row r="223" s="20" customFormat="1" x14ac:dyDescent="0.2"/>
    <row r="224" s="20" customFormat="1" x14ac:dyDescent="0.2"/>
    <row r="225" s="20" customFormat="1" x14ac:dyDescent="0.2"/>
    <row r="226" s="20" customFormat="1" x14ac:dyDescent="0.2"/>
    <row r="227" s="20" customFormat="1" x14ac:dyDescent="0.2"/>
    <row r="228" s="20" customFormat="1" x14ac:dyDescent="0.2"/>
    <row r="229" s="20" customFormat="1" x14ac:dyDescent="0.2"/>
    <row r="230" s="20" customFormat="1" x14ac:dyDescent="0.2"/>
    <row r="231" s="20" customFormat="1" x14ac:dyDescent="0.2"/>
    <row r="232" s="20" customFormat="1" x14ac:dyDescent="0.2"/>
    <row r="233" s="20" customFormat="1" x14ac:dyDescent="0.2"/>
    <row r="234" s="20" customFormat="1" x14ac:dyDescent="0.2"/>
    <row r="235" s="20" customFormat="1" x14ac:dyDescent="0.2"/>
    <row r="236" s="20" customFormat="1" x14ac:dyDescent="0.2"/>
    <row r="237" s="20" customFormat="1" x14ac:dyDescent="0.2"/>
    <row r="238" s="20" customFormat="1" x14ac:dyDescent="0.2"/>
    <row r="239" s="20" customFormat="1" x14ac:dyDescent="0.2"/>
    <row r="240" s="20" customFormat="1" x14ac:dyDescent="0.2"/>
    <row r="241" s="20" customFormat="1" x14ac:dyDescent="0.2"/>
    <row r="242" s="20" customFormat="1" x14ac:dyDescent="0.2"/>
    <row r="243" s="20" customFormat="1" x14ac:dyDescent="0.2"/>
    <row r="244" s="20" customFormat="1" x14ac:dyDescent="0.2"/>
    <row r="245" s="20" customFormat="1" x14ac:dyDescent="0.2"/>
    <row r="246" s="20" customFormat="1" x14ac:dyDescent="0.2"/>
    <row r="247" s="20" customFormat="1" x14ac:dyDescent="0.2"/>
    <row r="248" s="20" customFormat="1" x14ac:dyDescent="0.2"/>
    <row r="249" s="20" customFormat="1" x14ac:dyDescent="0.2"/>
    <row r="250" s="20" customFormat="1" x14ac:dyDescent="0.2"/>
    <row r="251" s="20" customFormat="1" x14ac:dyDescent="0.2"/>
    <row r="252" s="20" customFormat="1" x14ac:dyDescent="0.2"/>
    <row r="253" s="20" customFormat="1" x14ac:dyDescent="0.2"/>
    <row r="254" s="20" customFormat="1" x14ac:dyDescent="0.2"/>
    <row r="255" s="20" customFormat="1" x14ac:dyDescent="0.2"/>
    <row r="256" s="20" customFormat="1" x14ac:dyDescent="0.2"/>
    <row r="257" s="20" customFormat="1" x14ac:dyDescent="0.2"/>
    <row r="258" s="20" customFormat="1" x14ac:dyDescent="0.2"/>
    <row r="259" s="20" customFormat="1" x14ac:dyDescent="0.2"/>
    <row r="260" s="20" customFormat="1" x14ac:dyDescent="0.2"/>
    <row r="261" s="20" customFormat="1" x14ac:dyDescent="0.2"/>
    <row r="262" s="20" customFormat="1" x14ac:dyDescent="0.2"/>
    <row r="263" s="20" customFormat="1" x14ac:dyDescent="0.2"/>
    <row r="264" s="20" customFormat="1" x14ac:dyDescent="0.2"/>
    <row r="265" s="20" customFormat="1" x14ac:dyDescent="0.2"/>
    <row r="266" s="20" customFormat="1" x14ac:dyDescent="0.2"/>
    <row r="267" s="20" customFormat="1" x14ac:dyDescent="0.2"/>
    <row r="268" s="20" customFormat="1" x14ac:dyDescent="0.2"/>
    <row r="269" s="20" customFormat="1" x14ac:dyDescent="0.2"/>
    <row r="270" s="20" customFormat="1" x14ac:dyDescent="0.2"/>
    <row r="271" s="20" customFormat="1" x14ac:dyDescent="0.2"/>
    <row r="272" s="20" customFormat="1" x14ac:dyDescent="0.2"/>
  </sheetData>
  <mergeCells count="5">
    <mergeCell ref="W3:Z3"/>
    <mergeCell ref="C3:F3"/>
    <mergeCell ref="H3:K3"/>
    <mergeCell ref="M3:P3"/>
    <mergeCell ref="R3:U3"/>
  </mergeCells>
  <hyperlinks>
    <hyperlink ref="B1" location="CONTENTS!A1" display="Contents"/>
  </hyperlinks>
  <printOptions horizontalCentered="1"/>
  <pageMargins left="0.11811023622047245" right="0.27559055118110237" top="0.55118110236220474" bottom="0.55118110236220474" header="0.31496062992125984" footer="0.31496062992125984"/>
  <pageSetup paperSize="9" scale="58"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rowBreaks count="1" manualBreakCount="1">
    <brk id="49" max="25"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fitToPage="1"/>
  </sheetPr>
  <dimension ref="A1:BE297"/>
  <sheetViews>
    <sheetView zoomScale="110" zoomScaleNormal="110" workbookViewId="0">
      <pane activePane="bottomRight" state="frozen"/>
      <selection activeCell="D13" sqref="D13"/>
    </sheetView>
  </sheetViews>
  <sheetFormatPr defaultRowHeight="12.75" x14ac:dyDescent="0.2"/>
  <cols>
    <col min="1" max="1" width="8.5703125" customWidth="1"/>
    <col min="2" max="2" width="29.140625" customWidth="1"/>
    <col min="3" max="3" width="37.7109375" customWidth="1"/>
    <col min="4" max="4" width="52.7109375" customWidth="1"/>
    <col min="257" max="257" width="8.5703125" customWidth="1"/>
    <col min="258" max="258" width="29.140625" customWidth="1"/>
    <col min="259" max="259" width="37.7109375" customWidth="1"/>
    <col min="260" max="260" width="52.7109375" customWidth="1"/>
    <col min="513" max="513" width="8.5703125" customWidth="1"/>
    <col min="514" max="514" width="29.140625" customWidth="1"/>
    <col min="515" max="515" width="37.7109375" customWidth="1"/>
    <col min="516" max="516" width="52.7109375" customWidth="1"/>
    <col min="769" max="769" width="8.5703125" customWidth="1"/>
    <col min="770" max="770" width="29.140625" customWidth="1"/>
    <col min="771" max="771" width="37.7109375" customWidth="1"/>
    <col min="772" max="772" width="52.7109375" customWidth="1"/>
    <col min="1025" max="1025" width="8.5703125" customWidth="1"/>
    <col min="1026" max="1026" width="29.140625" customWidth="1"/>
    <col min="1027" max="1027" width="37.7109375" customWidth="1"/>
    <col min="1028" max="1028" width="52.7109375" customWidth="1"/>
    <col min="1281" max="1281" width="8.5703125" customWidth="1"/>
    <col min="1282" max="1282" width="29.140625" customWidth="1"/>
    <col min="1283" max="1283" width="37.7109375" customWidth="1"/>
    <col min="1284" max="1284" width="52.7109375" customWidth="1"/>
    <col min="1537" max="1537" width="8.5703125" customWidth="1"/>
    <col min="1538" max="1538" width="29.140625" customWidth="1"/>
    <col min="1539" max="1539" width="37.7109375" customWidth="1"/>
    <col min="1540" max="1540" width="52.7109375" customWidth="1"/>
    <col min="1793" max="1793" width="8.5703125" customWidth="1"/>
    <col min="1794" max="1794" width="29.140625" customWidth="1"/>
    <col min="1795" max="1795" width="37.7109375" customWidth="1"/>
    <col min="1796" max="1796" width="52.7109375" customWidth="1"/>
    <col min="2049" max="2049" width="8.5703125" customWidth="1"/>
    <col min="2050" max="2050" width="29.140625" customWidth="1"/>
    <col min="2051" max="2051" width="37.7109375" customWidth="1"/>
    <col min="2052" max="2052" width="52.7109375" customWidth="1"/>
    <col min="2305" max="2305" width="8.5703125" customWidth="1"/>
    <col min="2306" max="2306" width="29.140625" customWidth="1"/>
    <col min="2307" max="2307" width="37.7109375" customWidth="1"/>
    <col min="2308" max="2308" width="52.7109375" customWidth="1"/>
    <col min="2561" max="2561" width="8.5703125" customWidth="1"/>
    <col min="2562" max="2562" width="29.140625" customWidth="1"/>
    <col min="2563" max="2563" width="37.7109375" customWidth="1"/>
    <col min="2564" max="2564" width="52.7109375" customWidth="1"/>
    <col min="2817" max="2817" width="8.5703125" customWidth="1"/>
    <col min="2818" max="2818" width="29.140625" customWidth="1"/>
    <col min="2819" max="2819" width="37.7109375" customWidth="1"/>
    <col min="2820" max="2820" width="52.7109375" customWidth="1"/>
    <col min="3073" max="3073" width="8.5703125" customWidth="1"/>
    <col min="3074" max="3074" width="29.140625" customWidth="1"/>
    <col min="3075" max="3075" width="37.7109375" customWidth="1"/>
    <col min="3076" max="3076" width="52.7109375" customWidth="1"/>
    <col min="3329" max="3329" width="8.5703125" customWidth="1"/>
    <col min="3330" max="3330" width="29.140625" customWidth="1"/>
    <col min="3331" max="3331" width="37.7109375" customWidth="1"/>
    <col min="3332" max="3332" width="52.7109375" customWidth="1"/>
    <col min="3585" max="3585" width="8.5703125" customWidth="1"/>
    <col min="3586" max="3586" width="29.140625" customWidth="1"/>
    <col min="3587" max="3587" width="37.7109375" customWidth="1"/>
    <col min="3588" max="3588" width="52.7109375" customWidth="1"/>
    <col min="3841" max="3841" width="8.5703125" customWidth="1"/>
    <col min="3842" max="3842" width="29.140625" customWidth="1"/>
    <col min="3843" max="3843" width="37.7109375" customWidth="1"/>
    <col min="3844" max="3844" width="52.7109375" customWidth="1"/>
    <col min="4097" max="4097" width="8.5703125" customWidth="1"/>
    <col min="4098" max="4098" width="29.140625" customWidth="1"/>
    <col min="4099" max="4099" width="37.7109375" customWidth="1"/>
    <col min="4100" max="4100" width="52.7109375" customWidth="1"/>
    <col min="4353" max="4353" width="8.5703125" customWidth="1"/>
    <col min="4354" max="4354" width="29.140625" customWidth="1"/>
    <col min="4355" max="4355" width="37.7109375" customWidth="1"/>
    <col min="4356" max="4356" width="52.7109375" customWidth="1"/>
    <col min="4609" max="4609" width="8.5703125" customWidth="1"/>
    <col min="4610" max="4610" width="29.140625" customWidth="1"/>
    <col min="4611" max="4611" width="37.7109375" customWidth="1"/>
    <col min="4612" max="4612" width="52.7109375" customWidth="1"/>
    <col min="4865" max="4865" width="8.5703125" customWidth="1"/>
    <col min="4866" max="4866" width="29.140625" customWidth="1"/>
    <col min="4867" max="4867" width="37.7109375" customWidth="1"/>
    <col min="4868" max="4868" width="52.7109375" customWidth="1"/>
    <col min="5121" max="5121" width="8.5703125" customWidth="1"/>
    <col min="5122" max="5122" width="29.140625" customWidth="1"/>
    <col min="5123" max="5123" width="37.7109375" customWidth="1"/>
    <col min="5124" max="5124" width="52.7109375" customWidth="1"/>
    <col min="5377" max="5377" width="8.5703125" customWidth="1"/>
    <col min="5378" max="5378" width="29.140625" customWidth="1"/>
    <col min="5379" max="5379" width="37.7109375" customWidth="1"/>
    <col min="5380" max="5380" width="52.7109375" customWidth="1"/>
    <col min="5633" max="5633" width="8.5703125" customWidth="1"/>
    <col min="5634" max="5634" width="29.140625" customWidth="1"/>
    <col min="5635" max="5635" width="37.7109375" customWidth="1"/>
    <col min="5636" max="5636" width="52.7109375" customWidth="1"/>
    <col min="5889" max="5889" width="8.5703125" customWidth="1"/>
    <col min="5890" max="5890" width="29.140625" customWidth="1"/>
    <col min="5891" max="5891" width="37.7109375" customWidth="1"/>
    <col min="5892" max="5892" width="52.7109375" customWidth="1"/>
    <col min="6145" max="6145" width="8.5703125" customWidth="1"/>
    <col min="6146" max="6146" width="29.140625" customWidth="1"/>
    <col min="6147" max="6147" width="37.7109375" customWidth="1"/>
    <col min="6148" max="6148" width="52.7109375" customWidth="1"/>
    <col min="6401" max="6401" width="8.5703125" customWidth="1"/>
    <col min="6402" max="6402" width="29.140625" customWidth="1"/>
    <col min="6403" max="6403" width="37.7109375" customWidth="1"/>
    <col min="6404" max="6404" width="52.7109375" customWidth="1"/>
    <col min="6657" max="6657" width="8.5703125" customWidth="1"/>
    <col min="6658" max="6658" width="29.140625" customWidth="1"/>
    <col min="6659" max="6659" width="37.7109375" customWidth="1"/>
    <col min="6660" max="6660" width="52.7109375" customWidth="1"/>
    <col min="6913" max="6913" width="8.5703125" customWidth="1"/>
    <col min="6914" max="6914" width="29.140625" customWidth="1"/>
    <col min="6915" max="6915" width="37.7109375" customWidth="1"/>
    <col min="6916" max="6916" width="52.7109375" customWidth="1"/>
    <col min="7169" max="7169" width="8.5703125" customWidth="1"/>
    <col min="7170" max="7170" width="29.140625" customWidth="1"/>
    <col min="7171" max="7171" width="37.7109375" customWidth="1"/>
    <col min="7172" max="7172" width="52.7109375" customWidth="1"/>
    <col min="7425" max="7425" width="8.5703125" customWidth="1"/>
    <col min="7426" max="7426" width="29.140625" customWidth="1"/>
    <col min="7427" max="7427" width="37.7109375" customWidth="1"/>
    <col min="7428" max="7428" width="52.7109375" customWidth="1"/>
    <col min="7681" max="7681" width="8.5703125" customWidth="1"/>
    <col min="7682" max="7682" width="29.140625" customWidth="1"/>
    <col min="7683" max="7683" width="37.7109375" customWidth="1"/>
    <col min="7684" max="7684" width="52.7109375" customWidth="1"/>
    <col min="7937" max="7937" width="8.5703125" customWidth="1"/>
    <col min="7938" max="7938" width="29.140625" customWidth="1"/>
    <col min="7939" max="7939" width="37.7109375" customWidth="1"/>
    <col min="7940" max="7940" width="52.7109375" customWidth="1"/>
    <col min="8193" max="8193" width="8.5703125" customWidth="1"/>
    <col min="8194" max="8194" width="29.140625" customWidth="1"/>
    <col min="8195" max="8195" width="37.7109375" customWidth="1"/>
    <col min="8196" max="8196" width="52.7109375" customWidth="1"/>
    <col min="8449" max="8449" width="8.5703125" customWidth="1"/>
    <col min="8450" max="8450" width="29.140625" customWidth="1"/>
    <col min="8451" max="8451" width="37.7109375" customWidth="1"/>
    <col min="8452" max="8452" width="52.7109375" customWidth="1"/>
    <col min="8705" max="8705" width="8.5703125" customWidth="1"/>
    <col min="8706" max="8706" width="29.140625" customWidth="1"/>
    <col min="8707" max="8707" width="37.7109375" customWidth="1"/>
    <col min="8708" max="8708" width="52.7109375" customWidth="1"/>
    <col min="8961" max="8961" width="8.5703125" customWidth="1"/>
    <col min="8962" max="8962" width="29.140625" customWidth="1"/>
    <col min="8963" max="8963" width="37.7109375" customWidth="1"/>
    <col min="8964" max="8964" width="52.7109375" customWidth="1"/>
    <col min="9217" max="9217" width="8.5703125" customWidth="1"/>
    <col min="9218" max="9218" width="29.140625" customWidth="1"/>
    <col min="9219" max="9219" width="37.7109375" customWidth="1"/>
    <col min="9220" max="9220" width="52.7109375" customWidth="1"/>
    <col min="9473" max="9473" width="8.5703125" customWidth="1"/>
    <col min="9474" max="9474" width="29.140625" customWidth="1"/>
    <col min="9475" max="9475" width="37.7109375" customWidth="1"/>
    <col min="9476" max="9476" width="52.7109375" customWidth="1"/>
    <col min="9729" max="9729" width="8.5703125" customWidth="1"/>
    <col min="9730" max="9730" width="29.140625" customWidth="1"/>
    <col min="9731" max="9731" width="37.7109375" customWidth="1"/>
    <col min="9732" max="9732" width="52.7109375" customWidth="1"/>
    <col min="9985" max="9985" width="8.5703125" customWidth="1"/>
    <col min="9986" max="9986" width="29.140625" customWidth="1"/>
    <col min="9987" max="9987" width="37.7109375" customWidth="1"/>
    <col min="9988" max="9988" width="52.7109375" customWidth="1"/>
    <col min="10241" max="10241" width="8.5703125" customWidth="1"/>
    <col min="10242" max="10242" width="29.140625" customWidth="1"/>
    <col min="10243" max="10243" width="37.7109375" customWidth="1"/>
    <col min="10244" max="10244" width="52.7109375" customWidth="1"/>
    <col min="10497" max="10497" width="8.5703125" customWidth="1"/>
    <col min="10498" max="10498" width="29.140625" customWidth="1"/>
    <col min="10499" max="10499" width="37.7109375" customWidth="1"/>
    <col min="10500" max="10500" width="52.7109375" customWidth="1"/>
    <col min="10753" max="10753" width="8.5703125" customWidth="1"/>
    <col min="10754" max="10754" width="29.140625" customWidth="1"/>
    <col min="10755" max="10755" width="37.7109375" customWidth="1"/>
    <col min="10756" max="10756" width="52.7109375" customWidth="1"/>
    <col min="11009" max="11009" width="8.5703125" customWidth="1"/>
    <col min="11010" max="11010" width="29.140625" customWidth="1"/>
    <col min="11011" max="11011" width="37.7109375" customWidth="1"/>
    <col min="11012" max="11012" width="52.7109375" customWidth="1"/>
    <col min="11265" max="11265" width="8.5703125" customWidth="1"/>
    <col min="11266" max="11266" width="29.140625" customWidth="1"/>
    <col min="11267" max="11267" width="37.7109375" customWidth="1"/>
    <col min="11268" max="11268" width="52.7109375" customWidth="1"/>
    <col min="11521" max="11521" width="8.5703125" customWidth="1"/>
    <col min="11522" max="11522" width="29.140625" customWidth="1"/>
    <col min="11523" max="11523" width="37.7109375" customWidth="1"/>
    <col min="11524" max="11524" width="52.7109375" customWidth="1"/>
    <col min="11777" max="11777" width="8.5703125" customWidth="1"/>
    <col min="11778" max="11778" width="29.140625" customWidth="1"/>
    <col min="11779" max="11779" width="37.7109375" customWidth="1"/>
    <col min="11780" max="11780" width="52.7109375" customWidth="1"/>
    <col min="12033" max="12033" width="8.5703125" customWidth="1"/>
    <col min="12034" max="12034" width="29.140625" customWidth="1"/>
    <col min="12035" max="12035" width="37.7109375" customWidth="1"/>
    <col min="12036" max="12036" width="52.7109375" customWidth="1"/>
    <col min="12289" max="12289" width="8.5703125" customWidth="1"/>
    <col min="12290" max="12290" width="29.140625" customWidth="1"/>
    <col min="12291" max="12291" width="37.7109375" customWidth="1"/>
    <col min="12292" max="12292" width="52.7109375" customWidth="1"/>
    <col min="12545" max="12545" width="8.5703125" customWidth="1"/>
    <col min="12546" max="12546" width="29.140625" customWidth="1"/>
    <col min="12547" max="12547" width="37.7109375" customWidth="1"/>
    <col min="12548" max="12548" width="52.7109375" customWidth="1"/>
    <col min="12801" max="12801" width="8.5703125" customWidth="1"/>
    <col min="12802" max="12802" width="29.140625" customWidth="1"/>
    <col min="12803" max="12803" width="37.7109375" customWidth="1"/>
    <col min="12804" max="12804" width="52.7109375" customWidth="1"/>
    <col min="13057" max="13057" width="8.5703125" customWidth="1"/>
    <col min="13058" max="13058" width="29.140625" customWidth="1"/>
    <col min="13059" max="13059" width="37.7109375" customWidth="1"/>
    <col min="13060" max="13060" width="52.7109375" customWidth="1"/>
    <col min="13313" max="13313" width="8.5703125" customWidth="1"/>
    <col min="13314" max="13314" width="29.140625" customWidth="1"/>
    <col min="13315" max="13315" width="37.7109375" customWidth="1"/>
    <col min="13316" max="13316" width="52.7109375" customWidth="1"/>
    <col min="13569" max="13569" width="8.5703125" customWidth="1"/>
    <col min="13570" max="13570" width="29.140625" customWidth="1"/>
    <col min="13571" max="13571" width="37.7109375" customWidth="1"/>
    <col min="13572" max="13572" width="52.7109375" customWidth="1"/>
    <col min="13825" max="13825" width="8.5703125" customWidth="1"/>
    <col min="13826" max="13826" width="29.140625" customWidth="1"/>
    <col min="13827" max="13827" width="37.7109375" customWidth="1"/>
    <col min="13828" max="13828" width="52.7109375" customWidth="1"/>
    <col min="14081" max="14081" width="8.5703125" customWidth="1"/>
    <col min="14082" max="14082" width="29.140625" customWidth="1"/>
    <col min="14083" max="14083" width="37.7109375" customWidth="1"/>
    <col min="14084" max="14084" width="52.7109375" customWidth="1"/>
    <col min="14337" max="14337" width="8.5703125" customWidth="1"/>
    <col min="14338" max="14338" width="29.140625" customWidth="1"/>
    <col min="14339" max="14339" width="37.7109375" customWidth="1"/>
    <col min="14340" max="14340" width="52.7109375" customWidth="1"/>
    <col min="14593" max="14593" width="8.5703125" customWidth="1"/>
    <col min="14594" max="14594" width="29.140625" customWidth="1"/>
    <col min="14595" max="14595" width="37.7109375" customWidth="1"/>
    <col min="14596" max="14596" width="52.7109375" customWidth="1"/>
    <col min="14849" max="14849" width="8.5703125" customWidth="1"/>
    <col min="14850" max="14850" width="29.140625" customWidth="1"/>
    <col min="14851" max="14851" width="37.7109375" customWidth="1"/>
    <col min="14852" max="14852" width="52.7109375" customWidth="1"/>
    <col min="15105" max="15105" width="8.5703125" customWidth="1"/>
    <col min="15106" max="15106" width="29.140625" customWidth="1"/>
    <col min="15107" max="15107" width="37.7109375" customWidth="1"/>
    <col min="15108" max="15108" width="52.7109375" customWidth="1"/>
    <col min="15361" max="15361" width="8.5703125" customWidth="1"/>
    <col min="15362" max="15362" width="29.140625" customWidth="1"/>
    <col min="15363" max="15363" width="37.7109375" customWidth="1"/>
    <col min="15364" max="15364" width="52.7109375" customWidth="1"/>
    <col min="15617" max="15617" width="8.5703125" customWidth="1"/>
    <col min="15618" max="15618" width="29.140625" customWidth="1"/>
    <col min="15619" max="15619" width="37.7109375" customWidth="1"/>
    <col min="15620" max="15620" width="52.7109375" customWidth="1"/>
    <col min="15873" max="15873" width="8.5703125" customWidth="1"/>
    <col min="15874" max="15874" width="29.140625" customWidth="1"/>
    <col min="15875" max="15875" width="37.7109375" customWidth="1"/>
    <col min="15876" max="15876" width="52.7109375" customWidth="1"/>
    <col min="16129" max="16129" width="8.5703125" customWidth="1"/>
    <col min="16130" max="16130" width="29.140625" customWidth="1"/>
    <col min="16131" max="16131" width="37.7109375" customWidth="1"/>
    <col min="16132" max="16132" width="52.7109375" customWidth="1"/>
  </cols>
  <sheetData>
    <row r="1" spans="1:57" ht="21" customHeight="1" x14ac:dyDescent="0.2">
      <c r="A1" s="1" t="s">
        <v>0</v>
      </c>
      <c r="B1" s="2" t="s">
        <v>1</v>
      </c>
      <c r="C1" s="3"/>
      <c r="D1" s="4"/>
      <c r="E1" s="9"/>
      <c r="F1" s="9"/>
      <c r="G1" s="9"/>
      <c r="H1" s="9"/>
      <c r="I1" s="9"/>
      <c r="J1" s="9"/>
      <c r="K1" s="9"/>
      <c r="L1" s="9"/>
      <c r="M1" s="9"/>
      <c r="N1" s="9"/>
      <c r="O1" s="9"/>
      <c r="P1" s="9"/>
      <c r="Q1" s="9"/>
      <c r="R1" s="9"/>
      <c r="S1" s="9"/>
      <c r="T1" s="9"/>
      <c r="U1" s="9"/>
      <c r="V1" s="10"/>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row>
    <row r="2" spans="1:57" ht="30" customHeight="1" x14ac:dyDescent="0.2">
      <c r="A2" s="920" t="s">
        <v>336</v>
      </c>
      <c r="B2" s="921"/>
      <c r="C2" s="921"/>
      <c r="D2" s="96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row>
    <row r="3" spans="1:57" ht="30" customHeight="1" x14ac:dyDescent="0.2">
      <c r="A3" s="499"/>
      <c r="B3" s="500"/>
      <c r="C3" s="501" t="s">
        <v>337</v>
      </c>
      <c r="D3" s="502" t="s">
        <v>338</v>
      </c>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row>
    <row r="4" spans="1:57" ht="30" customHeight="1" x14ac:dyDescent="0.2">
      <c r="A4" s="172" t="s">
        <v>11</v>
      </c>
      <c r="B4" s="500"/>
      <c r="C4" s="500"/>
      <c r="D4" s="503"/>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row>
    <row r="5" spans="1:57" x14ac:dyDescent="0.2">
      <c r="A5" s="504"/>
      <c r="B5" s="505" t="s">
        <v>12</v>
      </c>
      <c r="C5" s="505" t="s">
        <v>339</v>
      </c>
      <c r="D5" s="506" t="s">
        <v>340</v>
      </c>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row>
    <row r="6" spans="1:57" x14ac:dyDescent="0.2">
      <c r="A6" s="504"/>
      <c r="B6" s="505" t="s">
        <v>13</v>
      </c>
      <c r="C6" s="505" t="s">
        <v>339</v>
      </c>
      <c r="D6" s="506" t="s">
        <v>341</v>
      </c>
      <c r="E6" s="21"/>
      <c r="F6" s="20"/>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row>
    <row r="7" spans="1:57" x14ac:dyDescent="0.2">
      <c r="A7" s="504"/>
      <c r="B7" s="505" t="s">
        <v>14</v>
      </c>
      <c r="C7" s="505" t="s">
        <v>342</v>
      </c>
      <c r="D7" s="506" t="s">
        <v>343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row>
    <row r="8" spans="1:57" x14ac:dyDescent="0.2">
      <c r="A8" s="504"/>
      <c r="B8" s="505" t="s">
        <v>15</v>
      </c>
      <c r="C8" s="505" t="s">
        <v>344</v>
      </c>
      <c r="D8" s="506" t="s">
        <v>345</v>
      </c>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row>
    <row r="9" spans="1:57" x14ac:dyDescent="0.2">
      <c r="A9" s="504"/>
      <c r="B9" s="505" t="s">
        <v>16</v>
      </c>
      <c r="C9" s="505" t="s">
        <v>346</v>
      </c>
      <c r="D9" s="506" t="s">
        <v>340</v>
      </c>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row>
    <row r="10" spans="1:57" x14ac:dyDescent="0.2">
      <c r="A10" s="504"/>
      <c r="B10" s="505" t="s">
        <v>17</v>
      </c>
      <c r="C10" s="505" t="s">
        <v>347</v>
      </c>
      <c r="D10" s="506" t="s">
        <v>348</v>
      </c>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row>
    <row r="11" spans="1:57" x14ac:dyDescent="0.2">
      <c r="A11" s="504"/>
      <c r="B11" s="505" t="s">
        <v>18</v>
      </c>
      <c r="C11" s="505" t="s">
        <v>339</v>
      </c>
      <c r="D11" s="506" t="s">
        <v>340</v>
      </c>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row>
    <row r="12" spans="1:57" x14ac:dyDescent="0.2">
      <c r="A12" s="504"/>
      <c r="B12" s="505" t="s">
        <v>19</v>
      </c>
      <c r="C12" s="505" t="s">
        <v>349</v>
      </c>
      <c r="D12" s="506" t="s">
        <v>350</v>
      </c>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row>
    <row r="13" spans="1:57" x14ac:dyDescent="0.2">
      <c r="A13" s="504"/>
      <c r="B13" s="505" t="s">
        <v>20</v>
      </c>
      <c r="C13" s="505" t="s">
        <v>339</v>
      </c>
      <c r="D13" s="506" t="s">
        <v>351</v>
      </c>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row>
    <row r="14" spans="1:57" x14ac:dyDescent="0.2">
      <c r="A14" s="504"/>
      <c r="B14" s="505" t="s">
        <v>21</v>
      </c>
      <c r="C14" s="505" t="s">
        <v>352</v>
      </c>
      <c r="D14" s="506" t="s">
        <v>340</v>
      </c>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row>
    <row r="15" spans="1:57" x14ac:dyDescent="0.2">
      <c r="A15" s="504"/>
      <c r="B15" s="505" t="s">
        <v>23</v>
      </c>
      <c r="C15" s="505" t="s">
        <v>339</v>
      </c>
      <c r="D15" s="506" t="s">
        <v>353</v>
      </c>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row>
    <row r="16" spans="1:57" x14ac:dyDescent="0.2">
      <c r="A16" s="504"/>
      <c r="B16" s="505" t="s">
        <v>24</v>
      </c>
      <c r="C16" s="505" t="s">
        <v>339</v>
      </c>
      <c r="D16" s="506" t="s">
        <v>354</v>
      </c>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row>
    <row r="17" spans="1:57" x14ac:dyDescent="0.2">
      <c r="A17" s="504"/>
      <c r="B17" s="505" t="s">
        <v>25</v>
      </c>
      <c r="C17" s="505" t="s">
        <v>355</v>
      </c>
      <c r="D17" s="506" t="s">
        <v>356</v>
      </c>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row>
    <row r="18" spans="1:57" x14ac:dyDescent="0.2">
      <c r="A18" s="504"/>
      <c r="B18" s="505" t="s">
        <v>26</v>
      </c>
      <c r="C18" s="505" t="s">
        <v>357</v>
      </c>
      <c r="D18" s="506" t="s">
        <v>358</v>
      </c>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row>
    <row r="19" spans="1:57" x14ac:dyDescent="0.2">
      <c r="A19" s="504"/>
      <c r="B19" s="505" t="s">
        <v>70</v>
      </c>
      <c r="C19" s="505" t="s">
        <v>359</v>
      </c>
      <c r="D19" s="506" t="s">
        <v>360</v>
      </c>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row>
    <row r="20" spans="1:57" x14ac:dyDescent="0.2">
      <c r="A20" s="504"/>
      <c r="B20" s="505" t="s">
        <v>28</v>
      </c>
      <c r="C20" s="505" t="s">
        <v>339</v>
      </c>
      <c r="D20" s="506" t="s">
        <v>340</v>
      </c>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row>
    <row r="21" spans="1:57" x14ac:dyDescent="0.2">
      <c r="A21" s="504"/>
      <c r="B21" s="505" t="s">
        <v>29</v>
      </c>
      <c r="C21" s="505" t="s">
        <v>361</v>
      </c>
      <c r="D21" s="506" t="s">
        <v>362</v>
      </c>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row>
    <row r="22" spans="1:57" x14ac:dyDescent="0.2">
      <c r="A22" s="504"/>
      <c r="B22" s="505" t="s">
        <v>30</v>
      </c>
      <c r="C22" s="505" t="s">
        <v>339</v>
      </c>
      <c r="D22" s="506" t="s">
        <v>363</v>
      </c>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row>
    <row r="23" spans="1:57" ht="29.1" customHeight="1" x14ac:dyDescent="0.2">
      <c r="A23" s="504"/>
      <c r="B23" s="500" t="s">
        <v>31</v>
      </c>
      <c r="C23" s="507" t="s">
        <v>364</v>
      </c>
      <c r="D23" s="503" t="s">
        <v>365</v>
      </c>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row>
    <row r="24" spans="1:57" x14ac:dyDescent="0.2">
      <c r="A24" s="504"/>
      <c r="B24" s="505" t="s">
        <v>32</v>
      </c>
      <c r="C24" s="505" t="s">
        <v>339</v>
      </c>
      <c r="D24" s="506" t="s">
        <v>350</v>
      </c>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row>
    <row r="25" spans="1:57" x14ac:dyDescent="0.2">
      <c r="A25" s="504"/>
      <c r="B25" s="505" t="s">
        <v>33</v>
      </c>
      <c r="C25" s="505" t="s">
        <v>339</v>
      </c>
      <c r="D25" s="506" t="s">
        <v>366</v>
      </c>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row>
    <row r="26" spans="1:57" x14ac:dyDescent="0.2">
      <c r="A26" s="504"/>
      <c r="B26" s="505" t="s">
        <v>34</v>
      </c>
      <c r="C26" s="505" t="s">
        <v>339</v>
      </c>
      <c r="D26" s="506" t="s">
        <v>367</v>
      </c>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row>
    <row r="27" spans="1:57" x14ac:dyDescent="0.2">
      <c r="A27" s="504"/>
      <c r="B27" s="505" t="s">
        <v>35</v>
      </c>
      <c r="C27" s="505" t="s">
        <v>368</v>
      </c>
      <c r="D27" s="506" t="s">
        <v>369</v>
      </c>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row>
    <row r="28" spans="1:57" x14ac:dyDescent="0.2">
      <c r="A28" s="504"/>
      <c r="B28" s="505" t="s">
        <v>36</v>
      </c>
      <c r="C28" s="505" t="s">
        <v>339</v>
      </c>
      <c r="D28" s="506" t="s">
        <v>370</v>
      </c>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row>
    <row r="29" spans="1:57" x14ac:dyDescent="0.2">
      <c r="A29" s="504"/>
      <c r="B29" s="505" t="s">
        <v>37</v>
      </c>
      <c r="C29" s="505" t="s">
        <v>371</v>
      </c>
      <c r="D29" s="506" t="s">
        <v>372</v>
      </c>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row>
    <row r="30" spans="1:57" x14ac:dyDescent="0.2">
      <c r="A30" s="504"/>
      <c r="B30" s="505" t="s">
        <v>38</v>
      </c>
      <c r="C30" s="505" t="s">
        <v>373</v>
      </c>
      <c r="D30" s="506" t="s">
        <v>374</v>
      </c>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row>
    <row r="31" spans="1:57" x14ac:dyDescent="0.2">
      <c r="A31" s="504"/>
      <c r="B31" s="505" t="s">
        <v>39</v>
      </c>
      <c r="C31" s="505" t="s">
        <v>375</v>
      </c>
      <c r="D31" s="506" t="s">
        <v>340</v>
      </c>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row>
    <row r="32" spans="1:57" x14ac:dyDescent="0.2">
      <c r="A32" s="504"/>
      <c r="B32" s="505" t="s">
        <v>40</v>
      </c>
      <c r="C32" s="505" t="s">
        <v>339</v>
      </c>
      <c r="D32" s="506" t="s">
        <v>340</v>
      </c>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row>
    <row r="33" spans="1:57" x14ac:dyDescent="0.2">
      <c r="A33" s="504"/>
      <c r="B33" s="505" t="s">
        <v>41</v>
      </c>
      <c r="C33" s="505" t="s">
        <v>339</v>
      </c>
      <c r="D33" s="506" t="s">
        <v>376</v>
      </c>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row>
    <row r="34" spans="1:57" x14ac:dyDescent="0.2">
      <c r="A34" s="504"/>
      <c r="B34" s="505" t="s">
        <v>42</v>
      </c>
      <c r="C34" s="505" t="s">
        <v>377</v>
      </c>
      <c r="D34" s="506" t="s">
        <v>377</v>
      </c>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row>
    <row r="35" spans="1:57" x14ac:dyDescent="0.2">
      <c r="A35" s="504"/>
      <c r="B35" s="505" t="s">
        <v>43</v>
      </c>
      <c r="C35" s="505" t="s">
        <v>378</v>
      </c>
      <c r="D35" s="506" t="s">
        <v>379</v>
      </c>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row>
    <row r="36" spans="1:57" x14ac:dyDescent="0.2">
      <c r="A36" s="504"/>
      <c r="B36" s="505" t="s">
        <v>44</v>
      </c>
      <c r="C36" s="505" t="s">
        <v>349</v>
      </c>
      <c r="D36" s="506" t="s">
        <v>340</v>
      </c>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row>
    <row r="37" spans="1:57" x14ac:dyDescent="0.2">
      <c r="A37" s="504"/>
      <c r="B37" s="505" t="s">
        <v>90</v>
      </c>
      <c r="C37" s="505" t="s">
        <v>339</v>
      </c>
      <c r="D37" s="506" t="s">
        <v>380</v>
      </c>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row>
    <row r="38" spans="1:57" x14ac:dyDescent="0.2">
      <c r="A38" s="504"/>
      <c r="B38" s="505" t="s">
        <v>46</v>
      </c>
      <c r="C38" s="505" t="s">
        <v>339</v>
      </c>
      <c r="D38" s="506" t="s">
        <v>381</v>
      </c>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row>
    <row r="39" spans="1:57" x14ac:dyDescent="0.2">
      <c r="A39" s="504"/>
      <c r="B39" s="505" t="s">
        <v>47</v>
      </c>
      <c r="C39" s="505" t="s">
        <v>382</v>
      </c>
      <c r="D39" s="506" t="s">
        <v>374</v>
      </c>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row>
    <row r="40" spans="1:57" x14ac:dyDescent="0.2">
      <c r="A40" s="504"/>
      <c r="B40" s="505" t="s">
        <v>48</v>
      </c>
      <c r="C40" s="505" t="s">
        <v>375</v>
      </c>
      <c r="D40" s="506" t="s">
        <v>340</v>
      </c>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row>
    <row r="41" spans="1:57" x14ac:dyDescent="0.2">
      <c r="A41" s="504"/>
      <c r="B41" s="505" t="s">
        <v>49</v>
      </c>
      <c r="C41" s="505" t="s">
        <v>383</v>
      </c>
      <c r="D41" s="506" t="s">
        <v>384</v>
      </c>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row>
    <row r="42" spans="1:57" x14ac:dyDescent="0.2">
      <c r="A42" s="504"/>
      <c r="B42" s="505" t="s">
        <v>50</v>
      </c>
      <c r="C42" s="505" t="s">
        <v>385</v>
      </c>
      <c r="D42" s="506" t="s">
        <v>386</v>
      </c>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row>
    <row r="43" spans="1:57" x14ac:dyDescent="0.2">
      <c r="A43" s="504"/>
      <c r="B43" s="505" t="s">
        <v>51</v>
      </c>
      <c r="C43" s="505" t="s">
        <v>339</v>
      </c>
      <c r="D43" s="506" t="s">
        <v>387</v>
      </c>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row>
    <row r="44" spans="1:57" x14ac:dyDescent="0.2">
      <c r="A44" s="504"/>
      <c r="B44" s="505" t="s">
        <v>76</v>
      </c>
      <c r="C44" s="505" t="s">
        <v>388</v>
      </c>
      <c r="D44" s="506" t="s">
        <v>354</v>
      </c>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row>
    <row r="45" spans="1:57" x14ac:dyDescent="0.2">
      <c r="A45" s="504"/>
      <c r="B45" s="505" t="s">
        <v>53</v>
      </c>
      <c r="C45" s="505" t="s">
        <v>339</v>
      </c>
      <c r="D45" s="506" t="s">
        <v>340</v>
      </c>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row>
    <row r="46" spans="1:57" x14ac:dyDescent="0.2">
      <c r="A46" s="504"/>
      <c r="B46" s="505" t="s">
        <v>54</v>
      </c>
      <c r="C46" s="505" t="s">
        <v>339</v>
      </c>
      <c r="D46" s="506" t="s">
        <v>389</v>
      </c>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row>
    <row r="47" spans="1:57" ht="30" customHeight="1" x14ac:dyDescent="0.2">
      <c r="A47" s="172" t="s">
        <v>55</v>
      </c>
      <c r="B47" s="500"/>
      <c r="C47" s="500" t="s">
        <v>22</v>
      </c>
      <c r="D47" s="503" t="s">
        <v>390</v>
      </c>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row>
    <row r="48" spans="1:57" ht="30" customHeight="1" x14ac:dyDescent="0.2">
      <c r="A48" s="403" t="s">
        <v>91</v>
      </c>
      <c r="B48" s="615"/>
      <c r="C48" s="615" t="s">
        <v>339</v>
      </c>
      <c r="D48" s="616" t="s">
        <v>391</v>
      </c>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row>
    <row r="49" spans="1:57" x14ac:dyDescent="0.2">
      <c r="A49" s="504"/>
      <c r="B49" s="505"/>
      <c r="C49" s="505"/>
      <c r="D49" s="506"/>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row>
    <row r="50" spans="1:57" x14ac:dyDescent="0.2">
      <c r="A50" s="16" t="s">
        <v>58</v>
      </c>
      <c r="B50" s="505"/>
      <c r="C50" s="505"/>
      <c r="D50" s="506"/>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row>
    <row r="51" spans="1:57" x14ac:dyDescent="0.2">
      <c r="A51" s="16" t="s">
        <v>59</v>
      </c>
      <c r="B51" s="505"/>
      <c r="C51" s="505"/>
      <c r="D51" s="506"/>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row>
    <row r="52" spans="1:57" x14ac:dyDescent="0.2">
      <c r="A52" s="54"/>
      <c r="B52" s="508"/>
      <c r="C52" s="508"/>
      <c r="D52" s="509"/>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row>
    <row r="53" spans="1:57" x14ac:dyDescent="0.2">
      <c r="A53" s="160"/>
      <c r="B53" s="160"/>
      <c r="C53" s="160"/>
      <c r="D53" s="160"/>
      <c r="E53" s="160"/>
      <c r="F53" s="160"/>
      <c r="G53" s="160"/>
      <c r="H53" s="160"/>
      <c r="I53" s="160"/>
      <c r="J53" s="160"/>
      <c r="K53" s="160"/>
      <c r="L53" s="160"/>
      <c r="M53" s="160"/>
      <c r="N53" s="160"/>
      <c r="O53" s="160"/>
      <c r="P53" s="160"/>
      <c r="Q53" s="160"/>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row>
    <row r="54" spans="1:57" x14ac:dyDescent="0.2">
      <c r="A54" s="160"/>
      <c r="B54" s="160"/>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row>
    <row r="55" spans="1:57" x14ac:dyDescent="0.2">
      <c r="A55" s="160"/>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c r="AX55" s="160"/>
      <c r="AY55" s="160"/>
      <c r="AZ55" s="160"/>
      <c r="BA55" s="160"/>
      <c r="BB55" s="160"/>
      <c r="BC55" s="160"/>
      <c r="BD55" s="160"/>
      <c r="BE55" s="160"/>
    </row>
    <row r="56" spans="1:57" x14ac:dyDescent="0.2">
      <c r="A56" s="160"/>
      <c r="B56" s="160"/>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row>
    <row r="57" spans="1:57" x14ac:dyDescent="0.2">
      <c r="A57" s="160"/>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c r="BA57" s="160"/>
      <c r="BB57" s="160"/>
      <c r="BC57" s="160"/>
      <c r="BD57" s="160"/>
      <c r="BE57" s="160"/>
    </row>
    <row r="58" spans="1:57" x14ac:dyDescent="0.2">
      <c r="A58" s="160"/>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60"/>
      <c r="AM58" s="160"/>
      <c r="AN58" s="160"/>
      <c r="AO58" s="160"/>
      <c r="AP58" s="160"/>
      <c r="AQ58" s="160"/>
      <c r="AR58" s="160"/>
      <c r="AS58" s="160"/>
      <c r="AT58" s="160"/>
      <c r="AU58" s="160"/>
      <c r="AV58" s="160"/>
      <c r="AW58" s="160"/>
      <c r="AX58" s="160"/>
      <c r="AY58" s="160"/>
      <c r="AZ58" s="160"/>
      <c r="BA58" s="160"/>
      <c r="BB58" s="160"/>
      <c r="BC58" s="160"/>
      <c r="BD58" s="160"/>
      <c r="BE58" s="160"/>
    </row>
    <row r="59" spans="1:57" x14ac:dyDescent="0.2">
      <c r="A59" s="160"/>
      <c r="B59" s="160"/>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row>
    <row r="60" spans="1:57" x14ac:dyDescent="0.2">
      <c r="A60" s="160"/>
      <c r="B60" s="160"/>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row>
    <row r="61" spans="1:57" x14ac:dyDescent="0.2">
      <c r="A61" s="160"/>
      <c r="B61" s="160"/>
      <c r="C61" s="160"/>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row>
    <row r="62" spans="1:57" x14ac:dyDescent="0.2">
      <c r="A62" s="160"/>
      <c r="B62" s="160"/>
      <c r="C62" s="16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row>
    <row r="63" spans="1:57" x14ac:dyDescent="0.2">
      <c r="A63" s="160"/>
      <c r="B63" s="160"/>
      <c r="C63" s="160"/>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row>
    <row r="64" spans="1:57" x14ac:dyDescent="0.2">
      <c r="A64" s="160"/>
      <c r="B64" s="160"/>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row>
    <row r="65" spans="1:57" x14ac:dyDescent="0.2">
      <c r="A65" s="160"/>
      <c r="B65" s="160"/>
      <c r="C65" s="160"/>
      <c r="D65" s="160"/>
      <c r="E65" s="160"/>
      <c r="F65" s="160"/>
      <c r="G65" s="160"/>
      <c r="H65" s="160"/>
      <c r="I65" s="160"/>
      <c r="J65" s="160"/>
      <c r="K65" s="160"/>
      <c r="L65" s="160"/>
      <c r="M65" s="160"/>
      <c r="N65" s="160"/>
      <c r="O65" s="160"/>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row>
    <row r="66" spans="1:57" x14ac:dyDescent="0.2">
      <c r="A66" s="160"/>
      <c r="B66" s="160"/>
      <c r="C66" s="160"/>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row>
    <row r="67" spans="1:57" x14ac:dyDescent="0.2">
      <c r="A67" s="160"/>
      <c r="B67" s="160"/>
      <c r="C67" s="160"/>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row>
    <row r="68" spans="1:57" x14ac:dyDescent="0.2">
      <c r="A68" s="160"/>
      <c r="B68" s="160"/>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60"/>
      <c r="AZ68" s="160"/>
      <c r="BA68" s="160"/>
      <c r="BB68" s="160"/>
      <c r="BC68" s="160"/>
      <c r="BD68" s="160"/>
      <c r="BE68" s="160"/>
    </row>
    <row r="69" spans="1:57" x14ac:dyDescent="0.2">
      <c r="A69" s="160"/>
      <c r="B69" s="160"/>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row>
    <row r="70" spans="1:57" x14ac:dyDescent="0.2">
      <c r="A70" s="160"/>
      <c r="B70" s="160"/>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row>
    <row r="71" spans="1:57" x14ac:dyDescent="0.2">
      <c r="A71" s="160"/>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row>
    <row r="72" spans="1:57" x14ac:dyDescent="0.2">
      <c r="A72" s="160"/>
      <c r="B72" s="160"/>
      <c r="C72" s="160"/>
      <c r="D72" s="160"/>
      <c r="E72" s="160"/>
      <c r="F72" s="160"/>
      <c r="G72" s="160"/>
      <c r="H72" s="160"/>
      <c r="I72" s="160"/>
      <c r="J72" s="160"/>
      <c r="K72" s="160"/>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row>
    <row r="73" spans="1:57" x14ac:dyDescent="0.2">
      <c r="A73" s="160"/>
      <c r="B73" s="160"/>
      <c r="C73" s="160"/>
      <c r="D73" s="160"/>
      <c r="E73" s="160"/>
      <c r="F73" s="160"/>
      <c r="G73" s="160"/>
      <c r="H73" s="160"/>
      <c r="I73" s="160"/>
      <c r="J73" s="160"/>
      <c r="K73" s="160"/>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0"/>
    </row>
    <row r="74" spans="1:57" x14ac:dyDescent="0.2">
      <c r="A74" s="160"/>
      <c r="B74" s="160"/>
      <c r="C74" s="16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row>
    <row r="75" spans="1:57" x14ac:dyDescent="0.2">
      <c r="A75" s="160"/>
      <c r="B75" s="160"/>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60"/>
      <c r="BA75" s="160"/>
      <c r="BB75" s="160"/>
      <c r="BC75" s="160"/>
      <c r="BD75" s="160"/>
      <c r="BE75" s="160"/>
    </row>
    <row r="76" spans="1:57" x14ac:dyDescent="0.2">
      <c r="A76" s="160"/>
      <c r="B76" s="160"/>
      <c r="C76" s="160"/>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160"/>
      <c r="AM76" s="160"/>
      <c r="AN76" s="160"/>
      <c r="AO76" s="160"/>
      <c r="AP76" s="160"/>
      <c r="AQ76" s="160"/>
      <c r="AR76" s="160"/>
      <c r="AS76" s="160"/>
      <c r="AT76" s="160"/>
      <c r="AU76" s="160"/>
      <c r="AV76" s="160"/>
      <c r="AW76" s="160"/>
      <c r="AX76" s="160"/>
      <c r="AY76" s="160"/>
      <c r="AZ76" s="160"/>
      <c r="BA76" s="160"/>
      <c r="BB76" s="160"/>
      <c r="BC76" s="160"/>
      <c r="BD76" s="160"/>
      <c r="BE76" s="160"/>
    </row>
    <row r="77" spans="1:57" x14ac:dyDescent="0.2">
      <c r="A77" s="160"/>
      <c r="B77" s="160"/>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c r="AV77" s="160"/>
      <c r="AW77" s="160"/>
      <c r="AX77" s="160"/>
      <c r="AY77" s="160"/>
      <c r="AZ77" s="160"/>
      <c r="BA77" s="160"/>
      <c r="BB77" s="160"/>
      <c r="BC77" s="160"/>
      <c r="BD77" s="160"/>
      <c r="BE77" s="160"/>
    </row>
    <row r="78" spans="1:57" x14ac:dyDescent="0.2">
      <c r="A78" s="160"/>
      <c r="B78" s="160"/>
      <c r="C78" s="160"/>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c r="AB78" s="160"/>
      <c r="AC78" s="160"/>
      <c r="AD78" s="160"/>
      <c r="AE78" s="160"/>
      <c r="AF78" s="160"/>
      <c r="AG78" s="160"/>
      <c r="AH78" s="160"/>
      <c r="AI78" s="160"/>
      <c r="AJ78" s="160"/>
      <c r="AK78" s="160"/>
      <c r="AL78" s="160"/>
      <c r="AM78" s="160"/>
      <c r="AN78" s="160"/>
      <c r="AO78" s="160"/>
      <c r="AP78" s="160"/>
      <c r="AQ78" s="160"/>
      <c r="AR78" s="160"/>
      <c r="AS78" s="160"/>
      <c r="AT78" s="160"/>
      <c r="AU78" s="160"/>
      <c r="AV78" s="160"/>
      <c r="AW78" s="160"/>
      <c r="AX78" s="160"/>
      <c r="AY78" s="160"/>
      <c r="AZ78" s="160"/>
      <c r="BA78" s="160"/>
      <c r="BB78" s="160"/>
      <c r="BC78" s="160"/>
      <c r="BD78" s="160"/>
      <c r="BE78" s="160"/>
    </row>
    <row r="79" spans="1:57" x14ac:dyDescent="0.2">
      <c r="A79" s="160"/>
      <c r="B79" s="160"/>
      <c r="C79" s="160"/>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0"/>
      <c r="AB79" s="160"/>
      <c r="AC79" s="160"/>
      <c r="AD79" s="160"/>
      <c r="AE79" s="160"/>
      <c r="AF79" s="160"/>
      <c r="AG79" s="160"/>
      <c r="AH79" s="160"/>
      <c r="AI79" s="160"/>
      <c r="AJ79" s="160"/>
      <c r="AK79" s="160"/>
      <c r="AL79" s="160"/>
      <c r="AM79" s="160"/>
      <c r="AN79" s="160"/>
      <c r="AO79" s="160"/>
      <c r="AP79" s="160"/>
      <c r="AQ79" s="160"/>
      <c r="AR79" s="160"/>
      <c r="AS79" s="160"/>
      <c r="AT79" s="160"/>
      <c r="AU79" s="160"/>
      <c r="AV79" s="160"/>
      <c r="AW79" s="160"/>
      <c r="AX79" s="160"/>
      <c r="AY79" s="160"/>
      <c r="AZ79" s="160"/>
      <c r="BA79" s="160"/>
      <c r="BB79" s="160"/>
      <c r="BC79" s="160"/>
      <c r="BD79" s="160"/>
      <c r="BE79" s="160"/>
    </row>
    <row r="80" spans="1:57" x14ac:dyDescent="0.2">
      <c r="A80" s="160"/>
      <c r="B80" s="160"/>
      <c r="C80" s="160"/>
      <c r="D80" s="160"/>
      <c r="E80" s="160"/>
      <c r="F80" s="160"/>
      <c r="G80" s="160"/>
      <c r="H80" s="160"/>
      <c r="I80" s="160"/>
      <c r="J80" s="160"/>
      <c r="K80" s="160"/>
      <c r="L80" s="160"/>
      <c r="M80" s="160"/>
      <c r="N80" s="160"/>
      <c r="O80" s="160"/>
      <c r="P80" s="160"/>
      <c r="Q80" s="160"/>
      <c r="R80" s="160"/>
      <c r="S80" s="160"/>
      <c r="T80" s="160"/>
      <c r="U80" s="160"/>
      <c r="V80" s="160"/>
      <c r="W80" s="160"/>
      <c r="X80" s="160"/>
      <c r="Y80" s="160"/>
      <c r="Z80" s="160"/>
      <c r="AA80" s="160"/>
      <c r="AB80" s="160"/>
      <c r="AC80" s="160"/>
      <c r="AD80" s="160"/>
      <c r="AE80" s="160"/>
      <c r="AF80" s="160"/>
      <c r="AG80" s="160"/>
      <c r="AH80" s="160"/>
      <c r="AI80" s="160"/>
      <c r="AJ80" s="160"/>
      <c r="AK80" s="160"/>
      <c r="AL80" s="160"/>
      <c r="AM80" s="160"/>
      <c r="AN80" s="160"/>
      <c r="AO80" s="160"/>
      <c r="AP80" s="160"/>
      <c r="AQ80" s="160"/>
      <c r="AR80" s="160"/>
      <c r="AS80" s="160"/>
      <c r="AT80" s="160"/>
      <c r="AU80" s="160"/>
      <c r="AV80" s="160"/>
      <c r="AW80" s="160"/>
      <c r="AX80" s="160"/>
      <c r="AY80" s="160"/>
      <c r="AZ80" s="160"/>
      <c r="BA80" s="160"/>
      <c r="BB80" s="160"/>
      <c r="BC80" s="160"/>
      <c r="BD80" s="160"/>
      <c r="BE80" s="160"/>
    </row>
    <row r="81" spans="1:57" x14ac:dyDescent="0.2">
      <c r="A81" s="160"/>
      <c r="B81" s="160"/>
      <c r="C81" s="160"/>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c r="AB81" s="160"/>
      <c r="AC81" s="160"/>
      <c r="AD81" s="160"/>
      <c r="AE81" s="160"/>
      <c r="AF81" s="160"/>
      <c r="AG81" s="160"/>
      <c r="AH81" s="160"/>
      <c r="AI81" s="160"/>
      <c r="AJ81" s="160"/>
      <c r="AK81" s="160"/>
      <c r="AL81" s="160"/>
      <c r="AM81" s="160"/>
      <c r="AN81" s="160"/>
      <c r="AO81" s="160"/>
      <c r="AP81" s="160"/>
      <c r="AQ81" s="160"/>
      <c r="AR81" s="160"/>
      <c r="AS81" s="160"/>
      <c r="AT81" s="160"/>
      <c r="AU81" s="160"/>
      <c r="AV81" s="160"/>
      <c r="AW81" s="160"/>
      <c r="AX81" s="160"/>
      <c r="AY81" s="160"/>
      <c r="AZ81" s="160"/>
      <c r="BA81" s="160"/>
      <c r="BB81" s="160"/>
      <c r="BC81" s="160"/>
      <c r="BD81" s="160"/>
      <c r="BE81" s="160"/>
    </row>
    <row r="82" spans="1:57" x14ac:dyDescent="0.2">
      <c r="A82" s="160"/>
      <c r="B82" s="160"/>
      <c r="C82" s="160"/>
      <c r="D82" s="160"/>
      <c r="E82" s="160"/>
      <c r="F82" s="160"/>
      <c r="G82" s="160"/>
      <c r="H82" s="160"/>
      <c r="I82" s="160"/>
      <c r="J82" s="160"/>
      <c r="K82" s="160"/>
      <c r="L82" s="160"/>
      <c r="M82" s="160"/>
      <c r="N82" s="160"/>
      <c r="O82" s="160"/>
      <c r="P82" s="160"/>
      <c r="Q82" s="160"/>
      <c r="R82" s="160"/>
      <c r="S82" s="160"/>
      <c r="T82" s="160"/>
      <c r="U82" s="160"/>
      <c r="V82" s="160"/>
      <c r="W82" s="160"/>
      <c r="X82" s="160"/>
      <c r="Y82" s="160"/>
      <c r="Z82" s="160"/>
      <c r="AA82" s="160"/>
      <c r="AB82" s="160"/>
      <c r="AC82" s="160"/>
      <c r="AD82" s="160"/>
      <c r="AE82" s="160"/>
      <c r="AF82" s="160"/>
      <c r="AG82" s="160"/>
      <c r="AH82" s="160"/>
      <c r="AI82" s="160"/>
      <c r="AJ82" s="160"/>
      <c r="AK82" s="160"/>
      <c r="AL82" s="160"/>
      <c r="AM82" s="160"/>
      <c r="AN82" s="160"/>
      <c r="AO82" s="160"/>
      <c r="AP82" s="160"/>
      <c r="AQ82" s="160"/>
      <c r="AR82" s="160"/>
      <c r="AS82" s="160"/>
      <c r="AT82" s="160"/>
      <c r="AU82" s="160"/>
      <c r="AV82" s="160"/>
      <c r="AW82" s="160"/>
      <c r="AX82" s="160"/>
      <c r="AY82" s="160"/>
      <c r="AZ82" s="160"/>
      <c r="BA82" s="160"/>
      <c r="BB82" s="160"/>
      <c r="BC82" s="160"/>
      <c r="BD82" s="160"/>
      <c r="BE82" s="160"/>
    </row>
    <row r="83" spans="1:57" x14ac:dyDescent="0.2">
      <c r="A83" s="160"/>
      <c r="B83" s="160"/>
      <c r="C83" s="160"/>
      <c r="D83" s="160"/>
      <c r="E83" s="160"/>
      <c r="F83" s="160"/>
      <c r="G83" s="160"/>
      <c r="H83" s="160"/>
      <c r="I83" s="160"/>
      <c r="J83" s="160"/>
      <c r="K83" s="160"/>
      <c r="L83" s="160"/>
      <c r="M83" s="160"/>
      <c r="N83" s="160"/>
      <c r="O83" s="160"/>
      <c r="P83" s="160"/>
      <c r="Q83" s="160"/>
      <c r="R83" s="160"/>
      <c r="S83" s="160"/>
      <c r="T83" s="160"/>
      <c r="U83" s="160"/>
      <c r="V83" s="160"/>
      <c r="W83" s="160"/>
      <c r="X83" s="160"/>
      <c r="Y83" s="160"/>
      <c r="Z83" s="160"/>
      <c r="AA83" s="160"/>
      <c r="AB83" s="160"/>
      <c r="AC83" s="160"/>
      <c r="AD83" s="160"/>
      <c r="AE83" s="160"/>
      <c r="AF83" s="160"/>
      <c r="AG83" s="160"/>
      <c r="AH83" s="160"/>
      <c r="AI83" s="160"/>
      <c r="AJ83" s="160"/>
      <c r="AK83" s="160"/>
      <c r="AL83" s="160"/>
      <c r="AM83" s="160"/>
      <c r="AN83" s="160"/>
      <c r="AO83" s="160"/>
      <c r="AP83" s="160"/>
      <c r="AQ83" s="160"/>
      <c r="AR83" s="160"/>
      <c r="AS83" s="160"/>
      <c r="AT83" s="160"/>
      <c r="AU83" s="160"/>
      <c r="AV83" s="160"/>
      <c r="AW83" s="160"/>
      <c r="AX83" s="160"/>
      <c r="AY83" s="160"/>
      <c r="AZ83" s="160"/>
      <c r="BA83" s="160"/>
      <c r="BB83" s="160"/>
      <c r="BC83" s="160"/>
      <c r="BD83" s="160"/>
      <c r="BE83" s="160"/>
    </row>
    <row r="84" spans="1:57" x14ac:dyDescent="0.2">
      <c r="A84" s="160"/>
      <c r="B84" s="160"/>
      <c r="C84" s="160"/>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c r="AB84" s="160"/>
      <c r="AC84" s="160"/>
      <c r="AD84" s="160"/>
      <c r="AE84" s="160"/>
      <c r="AF84" s="160"/>
      <c r="AG84" s="160"/>
      <c r="AH84" s="160"/>
      <c r="AI84" s="160"/>
      <c r="AJ84" s="160"/>
      <c r="AK84" s="160"/>
      <c r="AL84" s="160"/>
      <c r="AM84" s="160"/>
      <c r="AN84" s="160"/>
      <c r="AO84" s="160"/>
      <c r="AP84" s="160"/>
      <c r="AQ84" s="160"/>
      <c r="AR84" s="160"/>
      <c r="AS84" s="160"/>
      <c r="AT84" s="160"/>
      <c r="AU84" s="160"/>
      <c r="AV84" s="160"/>
      <c r="AW84" s="160"/>
      <c r="AX84" s="160"/>
      <c r="AY84" s="160"/>
      <c r="AZ84" s="160"/>
      <c r="BA84" s="160"/>
      <c r="BB84" s="160"/>
      <c r="BC84" s="160"/>
      <c r="BD84" s="160"/>
      <c r="BE84" s="160"/>
    </row>
    <row r="85" spans="1:57" x14ac:dyDescent="0.2">
      <c r="A85" s="160"/>
      <c r="B85" s="160"/>
      <c r="C85" s="160"/>
      <c r="D85" s="160"/>
      <c r="E85" s="160"/>
      <c r="F85" s="160"/>
      <c r="G85" s="160"/>
      <c r="H85" s="160"/>
      <c r="I85" s="160"/>
      <c r="J85" s="160"/>
      <c r="K85" s="160"/>
      <c r="L85" s="160"/>
      <c r="M85" s="160"/>
      <c r="N85" s="160"/>
      <c r="O85" s="160"/>
      <c r="P85" s="160"/>
      <c r="Q85" s="160"/>
      <c r="R85" s="160"/>
      <c r="S85" s="160"/>
      <c r="T85" s="160"/>
      <c r="U85" s="160"/>
      <c r="V85" s="160"/>
      <c r="W85" s="160"/>
      <c r="X85" s="160"/>
      <c r="Y85" s="160"/>
      <c r="Z85" s="160"/>
      <c r="AA85" s="160"/>
      <c r="AB85" s="160"/>
      <c r="AC85" s="160"/>
      <c r="AD85" s="160"/>
      <c r="AE85" s="160"/>
      <c r="AF85" s="160"/>
      <c r="AG85" s="160"/>
      <c r="AH85" s="160"/>
      <c r="AI85" s="160"/>
      <c r="AJ85" s="160"/>
      <c r="AK85" s="160"/>
      <c r="AL85" s="160"/>
      <c r="AM85" s="160"/>
      <c r="AN85" s="160"/>
      <c r="AO85" s="160"/>
      <c r="AP85" s="160"/>
      <c r="AQ85" s="160"/>
      <c r="AR85" s="160"/>
      <c r="AS85" s="160"/>
      <c r="AT85" s="160"/>
      <c r="AU85" s="160"/>
      <c r="AV85" s="160"/>
      <c r="AW85" s="160"/>
      <c r="AX85" s="160"/>
      <c r="AY85" s="160"/>
      <c r="AZ85" s="160"/>
      <c r="BA85" s="160"/>
      <c r="BB85" s="160"/>
      <c r="BC85" s="160"/>
      <c r="BD85" s="160"/>
      <c r="BE85" s="160"/>
    </row>
    <row r="86" spans="1:57" x14ac:dyDescent="0.2">
      <c r="A86" s="160"/>
      <c r="B86" s="160"/>
      <c r="C86" s="160"/>
      <c r="D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0"/>
      <c r="AB86" s="160"/>
      <c r="AC86" s="160"/>
      <c r="AD86" s="160"/>
      <c r="AE86" s="160"/>
      <c r="AF86" s="160"/>
      <c r="AG86" s="160"/>
      <c r="AH86" s="160"/>
      <c r="AI86" s="160"/>
      <c r="AJ86" s="160"/>
      <c r="AK86" s="160"/>
      <c r="AL86" s="160"/>
      <c r="AM86" s="160"/>
      <c r="AN86" s="160"/>
      <c r="AO86" s="160"/>
      <c r="AP86" s="160"/>
      <c r="AQ86" s="160"/>
      <c r="AR86" s="160"/>
      <c r="AS86" s="160"/>
      <c r="AT86" s="160"/>
      <c r="AU86" s="160"/>
      <c r="AV86" s="160"/>
      <c r="AW86" s="160"/>
      <c r="AX86" s="160"/>
      <c r="AY86" s="160"/>
      <c r="AZ86" s="160"/>
      <c r="BA86" s="160"/>
      <c r="BB86" s="160"/>
      <c r="BC86" s="160"/>
      <c r="BD86" s="160"/>
      <c r="BE86" s="160"/>
    </row>
    <row r="87" spans="1:57" x14ac:dyDescent="0.2">
      <c r="A87" s="160"/>
      <c r="B87" s="160"/>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c r="AB87" s="160"/>
      <c r="AC87" s="160"/>
      <c r="AD87" s="160"/>
      <c r="AE87" s="160"/>
      <c r="AF87" s="160"/>
      <c r="AG87" s="160"/>
      <c r="AH87" s="160"/>
      <c r="AI87" s="160"/>
      <c r="AJ87" s="160"/>
      <c r="AK87" s="160"/>
      <c r="AL87" s="160"/>
      <c r="AM87" s="160"/>
      <c r="AN87" s="160"/>
      <c r="AO87" s="160"/>
      <c r="AP87" s="160"/>
      <c r="AQ87" s="160"/>
      <c r="AR87" s="160"/>
      <c r="AS87" s="160"/>
      <c r="AT87" s="160"/>
      <c r="AU87" s="160"/>
      <c r="AV87" s="160"/>
      <c r="AW87" s="160"/>
      <c r="AX87" s="160"/>
      <c r="AY87" s="160"/>
      <c r="AZ87" s="160"/>
      <c r="BA87" s="160"/>
      <c r="BB87" s="160"/>
      <c r="BC87" s="160"/>
      <c r="BD87" s="160"/>
      <c r="BE87" s="160"/>
    </row>
    <row r="88" spans="1:57" x14ac:dyDescent="0.2">
      <c r="A88" s="160"/>
      <c r="B88" s="160"/>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c r="AB88" s="160"/>
      <c r="AC88" s="160"/>
      <c r="AD88" s="160"/>
      <c r="AE88" s="160"/>
      <c r="AF88" s="160"/>
      <c r="AG88" s="160"/>
      <c r="AH88" s="160"/>
      <c r="AI88" s="160"/>
      <c r="AJ88" s="160"/>
      <c r="AK88" s="160"/>
      <c r="AL88" s="160"/>
      <c r="AM88" s="160"/>
      <c r="AN88" s="160"/>
      <c r="AO88" s="160"/>
      <c r="AP88" s="160"/>
      <c r="AQ88" s="160"/>
      <c r="AR88" s="160"/>
      <c r="AS88" s="160"/>
      <c r="AT88" s="160"/>
      <c r="AU88" s="160"/>
      <c r="AV88" s="160"/>
      <c r="AW88" s="160"/>
      <c r="AX88" s="160"/>
      <c r="AY88" s="160"/>
      <c r="AZ88" s="160"/>
      <c r="BA88" s="160"/>
      <c r="BB88" s="160"/>
      <c r="BC88" s="160"/>
      <c r="BD88" s="160"/>
      <c r="BE88" s="160"/>
    </row>
    <row r="89" spans="1:57" x14ac:dyDescent="0.2">
      <c r="A89" s="160"/>
      <c r="B89" s="160"/>
      <c r="C89" s="160"/>
      <c r="D89" s="160"/>
      <c r="E89" s="160"/>
      <c r="F89" s="160"/>
      <c r="G89" s="160"/>
      <c r="H89" s="160"/>
      <c r="I89" s="160"/>
      <c r="J89" s="160"/>
      <c r="K89" s="160"/>
      <c r="L89" s="160"/>
      <c r="M89" s="160"/>
      <c r="N89" s="160"/>
      <c r="O89" s="160"/>
      <c r="P89" s="160"/>
      <c r="Q89" s="160"/>
      <c r="R89" s="160"/>
      <c r="S89" s="160"/>
      <c r="T89" s="160"/>
      <c r="U89" s="160"/>
      <c r="V89" s="160"/>
      <c r="W89" s="160"/>
      <c r="X89" s="160"/>
      <c r="Y89" s="160"/>
      <c r="Z89" s="160"/>
      <c r="AA89" s="160"/>
      <c r="AB89" s="160"/>
      <c r="AC89" s="160"/>
      <c r="AD89" s="160"/>
      <c r="AE89" s="160"/>
      <c r="AF89" s="160"/>
      <c r="AG89" s="160"/>
      <c r="AH89" s="160"/>
      <c r="AI89" s="160"/>
      <c r="AJ89" s="160"/>
      <c r="AK89" s="160"/>
      <c r="AL89" s="160"/>
      <c r="AM89" s="160"/>
      <c r="AN89" s="160"/>
      <c r="AO89" s="160"/>
      <c r="AP89" s="160"/>
      <c r="AQ89" s="160"/>
      <c r="AR89" s="160"/>
      <c r="AS89" s="160"/>
      <c r="AT89" s="160"/>
      <c r="AU89" s="160"/>
      <c r="AV89" s="160"/>
      <c r="AW89" s="160"/>
      <c r="AX89" s="160"/>
      <c r="AY89" s="160"/>
      <c r="AZ89" s="160"/>
      <c r="BA89" s="160"/>
      <c r="BB89" s="160"/>
      <c r="BC89" s="160"/>
      <c r="BD89" s="160"/>
      <c r="BE89" s="160"/>
    </row>
    <row r="90" spans="1:57" x14ac:dyDescent="0.2">
      <c r="A90" s="160"/>
      <c r="B90" s="160"/>
      <c r="C90" s="160"/>
      <c r="D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0"/>
      <c r="AR90" s="160"/>
      <c r="AS90" s="160"/>
      <c r="AT90" s="160"/>
      <c r="AU90" s="160"/>
      <c r="AV90" s="160"/>
      <c r="AW90" s="160"/>
      <c r="AX90" s="160"/>
      <c r="AY90" s="160"/>
      <c r="AZ90" s="160"/>
      <c r="BA90" s="160"/>
      <c r="BB90" s="160"/>
      <c r="BC90" s="160"/>
      <c r="BD90" s="160"/>
      <c r="BE90" s="160"/>
    </row>
    <row r="91" spans="1:57" x14ac:dyDescent="0.2">
      <c r="A91" s="160"/>
      <c r="B91" s="160"/>
      <c r="C91" s="160"/>
      <c r="D91" s="160"/>
      <c r="E91" s="160"/>
      <c r="F91" s="160"/>
      <c r="G91" s="160"/>
      <c r="H91" s="160"/>
      <c r="I91" s="160"/>
      <c r="J91" s="160"/>
      <c r="K91" s="160"/>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c r="AN91" s="160"/>
      <c r="AO91" s="160"/>
      <c r="AP91" s="160"/>
      <c r="AQ91" s="160"/>
      <c r="AR91" s="160"/>
      <c r="AS91" s="160"/>
      <c r="AT91" s="160"/>
      <c r="AU91" s="160"/>
      <c r="AV91" s="160"/>
      <c r="AW91" s="160"/>
      <c r="AX91" s="160"/>
      <c r="AY91" s="160"/>
      <c r="AZ91" s="160"/>
      <c r="BA91" s="160"/>
      <c r="BB91" s="160"/>
      <c r="BC91" s="160"/>
      <c r="BD91" s="160"/>
      <c r="BE91" s="160"/>
    </row>
    <row r="92" spans="1:57" x14ac:dyDescent="0.2">
      <c r="A92" s="160"/>
      <c r="B92" s="160"/>
      <c r="C92" s="160"/>
      <c r="D92" s="160"/>
      <c r="E92" s="160"/>
      <c r="F92" s="160"/>
      <c r="G92" s="160"/>
      <c r="H92" s="160"/>
      <c r="I92" s="160"/>
      <c r="J92" s="160"/>
      <c r="K92" s="160"/>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160"/>
      <c r="AJ92" s="160"/>
      <c r="AK92" s="160"/>
      <c r="AL92" s="160"/>
      <c r="AM92" s="160"/>
      <c r="AN92" s="160"/>
      <c r="AO92" s="160"/>
      <c r="AP92" s="160"/>
      <c r="AQ92" s="160"/>
      <c r="AR92" s="160"/>
      <c r="AS92" s="160"/>
      <c r="AT92" s="160"/>
      <c r="AU92" s="160"/>
      <c r="AV92" s="160"/>
      <c r="AW92" s="160"/>
      <c r="AX92" s="160"/>
      <c r="AY92" s="160"/>
      <c r="AZ92" s="160"/>
      <c r="BA92" s="160"/>
      <c r="BB92" s="160"/>
      <c r="BC92" s="160"/>
      <c r="BD92" s="160"/>
      <c r="BE92" s="160"/>
    </row>
    <row r="93" spans="1:57" x14ac:dyDescent="0.2">
      <c r="A93" s="160"/>
      <c r="B93" s="160"/>
      <c r="C93" s="160"/>
      <c r="D93" s="160"/>
      <c r="E93" s="160"/>
      <c r="F93" s="160"/>
      <c r="G93" s="160"/>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160"/>
      <c r="AN93" s="160"/>
      <c r="AO93" s="160"/>
      <c r="AP93" s="160"/>
      <c r="AQ93" s="160"/>
      <c r="AR93" s="160"/>
      <c r="AS93" s="160"/>
      <c r="AT93" s="160"/>
      <c r="AU93" s="160"/>
      <c r="AV93" s="160"/>
      <c r="AW93" s="160"/>
      <c r="AX93" s="160"/>
      <c r="AY93" s="160"/>
      <c r="AZ93" s="160"/>
      <c r="BA93" s="160"/>
      <c r="BB93" s="160"/>
      <c r="BC93" s="160"/>
      <c r="BD93" s="160"/>
      <c r="BE93" s="160"/>
    </row>
    <row r="94" spans="1:57" x14ac:dyDescent="0.2">
      <c r="A94" s="160"/>
      <c r="B94" s="160"/>
      <c r="C94" s="160"/>
      <c r="D94" s="160"/>
      <c r="E94" s="160"/>
      <c r="F94" s="160"/>
      <c r="G94" s="160"/>
      <c r="H94" s="160"/>
      <c r="I94" s="160"/>
      <c r="J94" s="160"/>
      <c r="K94" s="160"/>
      <c r="L94" s="160"/>
      <c r="M94" s="160"/>
      <c r="N94" s="160"/>
      <c r="O94" s="160"/>
      <c r="P94" s="160"/>
      <c r="Q94" s="160"/>
      <c r="R94" s="160"/>
      <c r="S94" s="160"/>
      <c r="T94" s="160"/>
      <c r="U94" s="160"/>
      <c r="V94" s="160"/>
      <c r="W94" s="160"/>
      <c r="X94" s="160"/>
      <c r="Y94" s="160"/>
      <c r="Z94" s="160"/>
      <c r="AA94" s="160"/>
      <c r="AB94" s="160"/>
      <c r="AC94" s="160"/>
      <c r="AD94" s="160"/>
      <c r="AE94" s="160"/>
      <c r="AF94" s="160"/>
      <c r="AG94" s="160"/>
      <c r="AH94" s="160"/>
      <c r="AI94" s="160"/>
      <c r="AJ94" s="160"/>
      <c r="AK94" s="160"/>
      <c r="AL94" s="160"/>
      <c r="AM94" s="160"/>
      <c r="AN94" s="160"/>
      <c r="AO94" s="160"/>
      <c r="AP94" s="160"/>
      <c r="AQ94" s="160"/>
      <c r="AR94" s="160"/>
      <c r="AS94" s="160"/>
      <c r="AT94" s="160"/>
      <c r="AU94" s="160"/>
      <c r="AV94" s="160"/>
      <c r="AW94" s="160"/>
      <c r="AX94" s="160"/>
      <c r="AY94" s="160"/>
      <c r="AZ94" s="160"/>
      <c r="BA94" s="160"/>
      <c r="BB94" s="160"/>
      <c r="BC94" s="160"/>
      <c r="BD94" s="160"/>
      <c r="BE94" s="160"/>
    </row>
    <row r="95" spans="1:57" x14ac:dyDescent="0.2">
      <c r="A95" s="160"/>
      <c r="B95" s="160"/>
      <c r="C95" s="160"/>
      <c r="D95" s="160"/>
      <c r="E95" s="160"/>
      <c r="F95" s="160"/>
      <c r="G95" s="160"/>
      <c r="H95" s="160"/>
      <c r="I95" s="160"/>
      <c r="J95" s="160"/>
      <c r="K95" s="160"/>
      <c r="L95" s="160"/>
      <c r="M95" s="160"/>
      <c r="N95" s="160"/>
      <c r="O95" s="160"/>
      <c r="P95" s="160"/>
      <c r="Q95" s="160"/>
      <c r="R95" s="160"/>
      <c r="S95" s="160"/>
      <c r="T95" s="160"/>
      <c r="U95" s="160"/>
      <c r="V95" s="160"/>
      <c r="W95" s="160"/>
      <c r="X95" s="160"/>
      <c r="Y95" s="160"/>
      <c r="Z95" s="160"/>
      <c r="AA95" s="160"/>
      <c r="AB95" s="160"/>
      <c r="AC95" s="160"/>
      <c r="AD95" s="160"/>
      <c r="AE95" s="160"/>
      <c r="AF95" s="160"/>
      <c r="AG95" s="160"/>
      <c r="AH95" s="160"/>
      <c r="AI95" s="160"/>
      <c r="AJ95" s="160"/>
      <c r="AK95" s="160"/>
      <c r="AL95" s="160"/>
      <c r="AM95" s="160"/>
      <c r="AN95" s="160"/>
      <c r="AO95" s="160"/>
      <c r="AP95" s="160"/>
      <c r="AQ95" s="160"/>
      <c r="AR95" s="160"/>
      <c r="AS95" s="160"/>
      <c r="AT95" s="160"/>
      <c r="AU95" s="160"/>
      <c r="AV95" s="160"/>
      <c r="AW95" s="160"/>
      <c r="AX95" s="160"/>
      <c r="AY95" s="160"/>
      <c r="AZ95" s="160"/>
      <c r="BA95" s="160"/>
      <c r="BB95" s="160"/>
      <c r="BC95" s="160"/>
      <c r="BD95" s="160"/>
      <c r="BE95" s="160"/>
    </row>
    <row r="96" spans="1:57" x14ac:dyDescent="0.2">
      <c r="A96" s="160"/>
      <c r="B96" s="160"/>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c r="AB96" s="160"/>
      <c r="AC96" s="160"/>
      <c r="AD96" s="160"/>
      <c r="AE96" s="160"/>
      <c r="AF96" s="160"/>
      <c r="AG96" s="160"/>
      <c r="AH96" s="160"/>
      <c r="AI96" s="160"/>
      <c r="AJ96" s="160"/>
      <c r="AK96" s="160"/>
      <c r="AL96" s="160"/>
      <c r="AM96" s="160"/>
      <c r="AN96" s="160"/>
      <c r="AO96" s="160"/>
      <c r="AP96" s="160"/>
      <c r="AQ96" s="160"/>
      <c r="AR96" s="160"/>
      <c r="AS96" s="160"/>
      <c r="AT96" s="160"/>
      <c r="AU96" s="160"/>
      <c r="AV96" s="160"/>
      <c r="AW96" s="160"/>
      <c r="AX96" s="160"/>
      <c r="AY96" s="160"/>
      <c r="AZ96" s="160"/>
      <c r="BA96" s="160"/>
      <c r="BB96" s="160"/>
      <c r="BC96" s="160"/>
      <c r="BD96" s="160"/>
      <c r="BE96" s="160"/>
    </row>
    <row r="97" spans="1:57" x14ac:dyDescent="0.2">
      <c r="A97" s="160"/>
      <c r="B97" s="160"/>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c r="AB97" s="160"/>
      <c r="AC97" s="160"/>
      <c r="AD97" s="160"/>
      <c r="AE97" s="160"/>
      <c r="AF97" s="160"/>
      <c r="AG97" s="160"/>
      <c r="AH97" s="160"/>
      <c r="AI97" s="160"/>
      <c r="AJ97" s="160"/>
      <c r="AK97" s="160"/>
      <c r="AL97" s="160"/>
      <c r="AM97" s="160"/>
      <c r="AN97" s="160"/>
      <c r="AO97" s="160"/>
      <c r="AP97" s="160"/>
      <c r="AQ97" s="160"/>
      <c r="AR97" s="160"/>
      <c r="AS97" s="160"/>
      <c r="AT97" s="160"/>
      <c r="AU97" s="160"/>
      <c r="AV97" s="160"/>
      <c r="AW97" s="160"/>
      <c r="AX97" s="160"/>
      <c r="AY97" s="160"/>
      <c r="AZ97" s="160"/>
      <c r="BA97" s="160"/>
      <c r="BB97" s="160"/>
      <c r="BC97" s="160"/>
      <c r="BD97" s="160"/>
      <c r="BE97" s="160"/>
    </row>
    <row r="98" spans="1:57" x14ac:dyDescent="0.2">
      <c r="A98" s="160"/>
      <c r="B98" s="160"/>
      <c r="C98" s="160"/>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c r="AT98" s="160"/>
      <c r="AU98" s="160"/>
      <c r="AV98" s="160"/>
      <c r="AW98" s="160"/>
      <c r="AX98" s="160"/>
      <c r="AY98" s="160"/>
      <c r="AZ98" s="160"/>
      <c r="BA98" s="160"/>
      <c r="BB98" s="160"/>
      <c r="BC98" s="160"/>
      <c r="BD98" s="160"/>
      <c r="BE98" s="160"/>
    </row>
    <row r="99" spans="1:57" x14ac:dyDescent="0.2">
      <c r="A99" s="160"/>
      <c r="B99" s="160"/>
      <c r="C99" s="160"/>
      <c r="D99" s="160"/>
      <c r="E99" s="160"/>
      <c r="F99" s="160"/>
      <c r="G99" s="160"/>
      <c r="H99" s="160"/>
      <c r="I99" s="160"/>
      <c r="J99" s="160"/>
      <c r="K99" s="160"/>
      <c r="L99" s="160"/>
      <c r="M99" s="160"/>
      <c r="N99" s="160"/>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160"/>
      <c r="AW99" s="160"/>
      <c r="AX99" s="160"/>
      <c r="AY99" s="160"/>
      <c r="AZ99" s="160"/>
      <c r="BA99" s="160"/>
      <c r="BB99" s="160"/>
      <c r="BC99" s="160"/>
      <c r="BD99" s="160"/>
      <c r="BE99" s="160"/>
    </row>
    <row r="100" spans="1:57" x14ac:dyDescent="0.2">
      <c r="A100" s="160"/>
      <c r="B100" s="160"/>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0"/>
      <c r="AT100" s="160"/>
      <c r="AU100" s="160"/>
      <c r="AV100" s="160"/>
      <c r="AW100" s="160"/>
      <c r="AX100" s="160"/>
      <c r="AY100" s="160"/>
      <c r="AZ100" s="160"/>
      <c r="BA100" s="160"/>
      <c r="BB100" s="160"/>
      <c r="BC100" s="160"/>
      <c r="BD100" s="160"/>
      <c r="BE100" s="160"/>
    </row>
    <row r="101" spans="1:57" x14ac:dyDescent="0.2">
      <c r="A101" s="160"/>
      <c r="B101" s="160"/>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0"/>
      <c r="AT101" s="160"/>
      <c r="AU101" s="160"/>
      <c r="AV101" s="160"/>
      <c r="AW101" s="160"/>
      <c r="AX101" s="160"/>
      <c r="AY101" s="160"/>
      <c r="AZ101" s="160"/>
      <c r="BA101" s="160"/>
      <c r="BB101" s="160"/>
      <c r="BC101" s="160"/>
      <c r="BD101" s="160"/>
      <c r="BE101" s="160"/>
    </row>
    <row r="102" spans="1:57" x14ac:dyDescent="0.2">
      <c r="A102" s="160"/>
      <c r="B102" s="160"/>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0"/>
      <c r="AT102" s="160"/>
      <c r="AU102" s="160"/>
      <c r="AV102" s="160"/>
      <c r="AW102" s="160"/>
      <c r="AX102" s="160"/>
      <c r="AY102" s="160"/>
      <c r="AZ102" s="160"/>
      <c r="BA102" s="160"/>
      <c r="BB102" s="160"/>
      <c r="BC102" s="160"/>
      <c r="BD102" s="160"/>
      <c r="BE102" s="160"/>
    </row>
    <row r="103" spans="1:57" x14ac:dyDescent="0.2">
      <c r="A103" s="160"/>
      <c r="B103" s="160"/>
      <c r="C103" s="160"/>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c r="AT103" s="160"/>
      <c r="AU103" s="160"/>
      <c r="AV103" s="160"/>
      <c r="AW103" s="160"/>
      <c r="AX103" s="160"/>
      <c r="AY103" s="160"/>
      <c r="AZ103" s="160"/>
      <c r="BA103" s="160"/>
      <c r="BB103" s="160"/>
      <c r="BC103" s="160"/>
      <c r="BD103" s="160"/>
      <c r="BE103" s="160"/>
    </row>
    <row r="104" spans="1:57" x14ac:dyDescent="0.2">
      <c r="A104" s="160"/>
      <c r="B104" s="160"/>
      <c r="C104" s="160"/>
      <c r="D104" s="160"/>
      <c r="E104" s="160"/>
      <c r="F104" s="160"/>
      <c r="G104" s="160"/>
      <c r="H104" s="160"/>
      <c r="I104" s="160"/>
      <c r="J104" s="160"/>
      <c r="K104" s="160"/>
      <c r="L104" s="160"/>
      <c r="M104" s="160"/>
      <c r="N104" s="160"/>
      <c r="O104" s="160"/>
      <c r="P104" s="160"/>
      <c r="Q104" s="160"/>
      <c r="R104" s="160"/>
      <c r="S104" s="160"/>
      <c r="T104" s="160"/>
      <c r="U104" s="160"/>
      <c r="V104" s="160"/>
      <c r="W104" s="160"/>
      <c r="X104" s="160"/>
      <c r="Y104" s="160"/>
      <c r="Z104" s="160"/>
      <c r="AA104" s="160"/>
      <c r="AB104" s="160"/>
      <c r="AC104" s="160"/>
      <c r="AD104" s="160"/>
      <c r="AE104" s="160"/>
      <c r="AF104" s="160"/>
      <c r="AG104" s="160"/>
      <c r="AH104" s="160"/>
      <c r="AI104" s="160"/>
      <c r="AJ104" s="160"/>
      <c r="AK104" s="160"/>
      <c r="AL104" s="160"/>
      <c r="AM104" s="160"/>
      <c r="AN104" s="160"/>
      <c r="AO104" s="160"/>
      <c r="AP104" s="160"/>
      <c r="AQ104" s="160"/>
      <c r="AR104" s="160"/>
      <c r="AS104" s="160"/>
      <c r="AT104" s="160"/>
      <c r="AU104" s="160"/>
      <c r="AV104" s="160"/>
      <c r="AW104" s="160"/>
      <c r="AX104" s="160"/>
      <c r="AY104" s="160"/>
      <c r="AZ104" s="160"/>
      <c r="BA104" s="160"/>
      <c r="BB104" s="160"/>
      <c r="BC104" s="160"/>
      <c r="BD104" s="160"/>
      <c r="BE104" s="160"/>
    </row>
    <row r="105" spans="1:57" x14ac:dyDescent="0.2">
      <c r="A105" s="160"/>
      <c r="B105" s="160"/>
      <c r="C105" s="160"/>
      <c r="D105" s="160"/>
      <c r="E105" s="160"/>
      <c r="F105" s="160"/>
      <c r="G105" s="160"/>
      <c r="H105" s="160"/>
      <c r="I105" s="160"/>
      <c r="J105" s="160"/>
      <c r="K105" s="160"/>
      <c r="L105" s="160"/>
      <c r="M105" s="160"/>
      <c r="N105" s="160"/>
      <c r="O105" s="160"/>
      <c r="P105" s="160"/>
      <c r="Q105" s="160"/>
      <c r="R105" s="160"/>
      <c r="S105" s="160"/>
      <c r="T105" s="160"/>
      <c r="U105" s="160"/>
      <c r="V105" s="160"/>
      <c r="W105" s="160"/>
      <c r="X105" s="160"/>
      <c r="Y105" s="160"/>
      <c r="Z105" s="160"/>
      <c r="AA105" s="160"/>
      <c r="AB105" s="160"/>
      <c r="AC105" s="160"/>
      <c r="AD105" s="160"/>
      <c r="AE105" s="160"/>
      <c r="AF105" s="160"/>
      <c r="AG105" s="160"/>
      <c r="AH105" s="160"/>
      <c r="AI105" s="160"/>
      <c r="AJ105" s="160"/>
      <c r="AK105" s="160"/>
      <c r="AL105" s="160"/>
      <c r="AM105" s="160"/>
      <c r="AN105" s="160"/>
      <c r="AO105" s="160"/>
      <c r="AP105" s="160"/>
      <c r="AQ105" s="160"/>
      <c r="AR105" s="160"/>
      <c r="AS105" s="160"/>
      <c r="AT105" s="160"/>
      <c r="AU105" s="160"/>
      <c r="AV105" s="160"/>
      <c r="AW105" s="160"/>
      <c r="AX105" s="160"/>
      <c r="AY105" s="160"/>
      <c r="AZ105" s="160"/>
      <c r="BA105" s="160"/>
      <c r="BB105" s="160"/>
      <c r="BC105" s="160"/>
      <c r="BD105" s="160"/>
      <c r="BE105" s="160"/>
    </row>
    <row r="106" spans="1:57" x14ac:dyDescent="0.2">
      <c r="A106" s="160"/>
      <c r="B106" s="160"/>
      <c r="C106" s="160"/>
      <c r="D106" s="160"/>
      <c r="E106" s="160"/>
      <c r="F106" s="160"/>
      <c r="G106" s="160"/>
      <c r="H106" s="160"/>
      <c r="I106" s="160"/>
      <c r="J106" s="160"/>
      <c r="K106" s="160"/>
      <c r="L106" s="160"/>
      <c r="M106" s="160"/>
      <c r="N106" s="160"/>
      <c r="O106" s="160"/>
      <c r="P106" s="160"/>
      <c r="Q106" s="160"/>
      <c r="R106" s="160"/>
      <c r="S106" s="160"/>
      <c r="T106" s="160"/>
      <c r="U106" s="160"/>
      <c r="V106" s="160"/>
      <c r="W106" s="160"/>
      <c r="X106" s="160"/>
      <c r="Y106" s="160"/>
      <c r="Z106" s="160"/>
      <c r="AA106" s="160"/>
      <c r="AB106" s="160"/>
      <c r="AC106" s="160"/>
      <c r="AD106" s="160"/>
      <c r="AE106" s="160"/>
      <c r="AF106" s="160"/>
      <c r="AG106" s="160"/>
      <c r="AH106" s="160"/>
      <c r="AI106" s="160"/>
      <c r="AJ106" s="160"/>
      <c r="AK106" s="160"/>
      <c r="AL106" s="160"/>
      <c r="AM106" s="160"/>
      <c r="AN106" s="160"/>
      <c r="AO106" s="160"/>
      <c r="AP106" s="160"/>
      <c r="AQ106" s="160"/>
      <c r="AR106" s="160"/>
      <c r="AS106" s="160"/>
      <c r="AT106" s="160"/>
      <c r="AU106" s="160"/>
      <c r="AV106" s="160"/>
      <c r="AW106" s="160"/>
      <c r="AX106" s="160"/>
      <c r="AY106" s="160"/>
      <c r="AZ106" s="160"/>
      <c r="BA106" s="160"/>
      <c r="BB106" s="160"/>
      <c r="BC106" s="160"/>
      <c r="BD106" s="160"/>
      <c r="BE106" s="160"/>
    </row>
    <row r="107" spans="1:57" x14ac:dyDescent="0.2">
      <c r="A107" s="160"/>
      <c r="B107" s="160"/>
      <c r="C107" s="160"/>
      <c r="D107" s="160"/>
      <c r="E107" s="160"/>
      <c r="F107" s="160"/>
      <c r="G107" s="160"/>
      <c r="H107" s="160"/>
      <c r="I107" s="160"/>
      <c r="J107" s="160"/>
      <c r="K107" s="160"/>
      <c r="L107" s="160"/>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K107" s="160"/>
      <c r="AL107" s="160"/>
      <c r="AM107" s="160"/>
      <c r="AN107" s="160"/>
      <c r="AO107" s="160"/>
      <c r="AP107" s="160"/>
      <c r="AQ107" s="160"/>
      <c r="AR107" s="160"/>
      <c r="AS107" s="160"/>
      <c r="AT107" s="160"/>
      <c r="AU107" s="160"/>
      <c r="AV107" s="160"/>
      <c r="AW107" s="160"/>
      <c r="AX107" s="160"/>
      <c r="AY107" s="160"/>
      <c r="AZ107" s="160"/>
      <c r="BA107" s="160"/>
      <c r="BB107" s="160"/>
      <c r="BC107" s="160"/>
      <c r="BD107" s="160"/>
      <c r="BE107" s="160"/>
    </row>
    <row r="108" spans="1:57" x14ac:dyDescent="0.2">
      <c r="A108" s="160"/>
      <c r="B108" s="160"/>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c r="AB108" s="160"/>
      <c r="AC108" s="160"/>
      <c r="AD108" s="160"/>
      <c r="AE108" s="160"/>
      <c r="AF108" s="160"/>
      <c r="AG108" s="160"/>
      <c r="AH108" s="160"/>
      <c r="AI108" s="160"/>
      <c r="AJ108" s="160"/>
      <c r="AK108" s="160"/>
      <c r="AL108" s="160"/>
      <c r="AM108" s="160"/>
      <c r="AN108" s="160"/>
      <c r="AO108" s="160"/>
      <c r="AP108" s="160"/>
      <c r="AQ108" s="160"/>
      <c r="AR108" s="160"/>
      <c r="AS108" s="160"/>
      <c r="AT108" s="160"/>
      <c r="AU108" s="160"/>
      <c r="AV108" s="160"/>
      <c r="AW108" s="160"/>
      <c r="AX108" s="160"/>
      <c r="AY108" s="160"/>
      <c r="AZ108" s="160"/>
      <c r="BA108" s="160"/>
      <c r="BB108" s="160"/>
      <c r="BC108" s="160"/>
      <c r="BD108" s="160"/>
      <c r="BE108" s="160"/>
    </row>
    <row r="109" spans="1:57" x14ac:dyDescent="0.2">
      <c r="A109" s="160"/>
      <c r="B109" s="160"/>
      <c r="C109" s="160"/>
      <c r="D109" s="160"/>
      <c r="E109" s="160"/>
      <c r="F109" s="160"/>
      <c r="G109" s="160"/>
      <c r="H109" s="160"/>
      <c r="I109" s="160"/>
      <c r="J109" s="160"/>
      <c r="K109" s="160"/>
      <c r="L109" s="160"/>
      <c r="M109" s="160"/>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160"/>
      <c r="AM109" s="160"/>
      <c r="AN109" s="160"/>
      <c r="AO109" s="160"/>
      <c r="AP109" s="160"/>
      <c r="AQ109" s="160"/>
      <c r="AR109" s="160"/>
      <c r="AS109" s="160"/>
      <c r="AT109" s="160"/>
      <c r="AU109" s="160"/>
      <c r="AV109" s="160"/>
      <c r="AW109" s="160"/>
      <c r="AX109" s="160"/>
      <c r="AY109" s="160"/>
      <c r="AZ109" s="160"/>
      <c r="BA109" s="160"/>
      <c r="BB109" s="160"/>
      <c r="BC109" s="160"/>
      <c r="BD109" s="160"/>
      <c r="BE109" s="160"/>
    </row>
    <row r="110" spans="1:57" x14ac:dyDescent="0.2">
      <c r="A110" s="160"/>
      <c r="B110" s="160"/>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c r="AB110" s="160"/>
      <c r="AC110" s="160"/>
      <c r="AD110" s="160"/>
      <c r="AE110" s="160"/>
      <c r="AF110" s="160"/>
      <c r="AG110" s="160"/>
      <c r="AH110" s="160"/>
      <c r="AI110" s="160"/>
      <c r="AJ110" s="160"/>
      <c r="AK110" s="160"/>
      <c r="AL110" s="160"/>
      <c r="AM110" s="160"/>
      <c r="AN110" s="160"/>
      <c r="AO110" s="160"/>
      <c r="AP110" s="160"/>
      <c r="AQ110" s="160"/>
      <c r="AR110" s="160"/>
      <c r="AS110" s="160"/>
      <c r="AT110" s="160"/>
      <c r="AU110" s="160"/>
      <c r="AV110" s="160"/>
      <c r="AW110" s="160"/>
      <c r="AX110" s="160"/>
      <c r="AY110" s="160"/>
      <c r="AZ110" s="160"/>
      <c r="BA110" s="160"/>
      <c r="BB110" s="160"/>
      <c r="BC110" s="160"/>
      <c r="BD110" s="160"/>
      <c r="BE110" s="160"/>
    </row>
    <row r="111" spans="1:57" x14ac:dyDescent="0.2">
      <c r="A111" s="160"/>
      <c r="B111" s="160"/>
      <c r="C111" s="160"/>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K111" s="160"/>
      <c r="AL111" s="160"/>
      <c r="AM111" s="160"/>
      <c r="AN111" s="160"/>
      <c r="AO111" s="160"/>
      <c r="AP111" s="160"/>
      <c r="AQ111" s="160"/>
      <c r="AR111" s="160"/>
      <c r="AS111" s="160"/>
      <c r="AT111" s="160"/>
      <c r="AU111" s="160"/>
      <c r="AV111" s="160"/>
      <c r="AW111" s="160"/>
      <c r="AX111" s="160"/>
      <c r="AY111" s="160"/>
      <c r="AZ111" s="160"/>
      <c r="BA111" s="160"/>
      <c r="BB111" s="160"/>
      <c r="BC111" s="160"/>
      <c r="BD111" s="160"/>
      <c r="BE111" s="160"/>
    </row>
    <row r="112" spans="1:57" x14ac:dyDescent="0.2">
      <c r="A112" s="160"/>
      <c r="B112" s="160"/>
      <c r="C112" s="160"/>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c r="AB112" s="160"/>
      <c r="AC112" s="160"/>
      <c r="AD112" s="160"/>
      <c r="AE112" s="160"/>
      <c r="AF112" s="160"/>
      <c r="AG112" s="160"/>
      <c r="AH112" s="160"/>
      <c r="AI112" s="160"/>
      <c r="AJ112" s="160"/>
      <c r="AK112" s="160"/>
      <c r="AL112" s="160"/>
      <c r="AM112" s="160"/>
      <c r="AN112" s="160"/>
      <c r="AO112" s="160"/>
      <c r="AP112" s="160"/>
      <c r="AQ112" s="160"/>
      <c r="AR112" s="160"/>
      <c r="AS112" s="160"/>
      <c r="AT112" s="160"/>
      <c r="AU112" s="160"/>
      <c r="AV112" s="160"/>
      <c r="AW112" s="160"/>
      <c r="AX112" s="160"/>
      <c r="AY112" s="160"/>
      <c r="AZ112" s="160"/>
      <c r="BA112" s="160"/>
      <c r="BB112" s="160"/>
      <c r="BC112" s="160"/>
      <c r="BD112" s="160"/>
      <c r="BE112" s="160"/>
    </row>
    <row r="113" spans="1:57" x14ac:dyDescent="0.2">
      <c r="A113" s="160"/>
      <c r="B113" s="160"/>
      <c r="C113" s="160"/>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c r="AA113" s="160"/>
      <c r="AB113" s="160"/>
      <c r="AC113" s="160"/>
      <c r="AD113" s="160"/>
      <c r="AE113" s="160"/>
      <c r="AF113" s="160"/>
      <c r="AG113" s="160"/>
      <c r="AH113" s="160"/>
      <c r="AI113" s="160"/>
      <c r="AJ113" s="160"/>
      <c r="AK113" s="160"/>
      <c r="AL113" s="160"/>
      <c r="AM113" s="160"/>
      <c r="AN113" s="160"/>
      <c r="AO113" s="160"/>
      <c r="AP113" s="160"/>
      <c r="AQ113" s="160"/>
      <c r="AR113" s="160"/>
      <c r="AS113" s="160"/>
      <c r="AT113" s="160"/>
      <c r="AU113" s="160"/>
      <c r="AV113" s="160"/>
      <c r="AW113" s="160"/>
      <c r="AX113" s="160"/>
      <c r="AY113" s="160"/>
      <c r="AZ113" s="160"/>
      <c r="BA113" s="160"/>
      <c r="BB113" s="160"/>
      <c r="BC113" s="160"/>
      <c r="BD113" s="160"/>
      <c r="BE113" s="160"/>
    </row>
    <row r="114" spans="1:57" x14ac:dyDescent="0.2">
      <c r="A114" s="160"/>
      <c r="B114" s="160"/>
      <c r="C114" s="160"/>
      <c r="D114" s="160"/>
      <c r="E114" s="160"/>
      <c r="F114" s="160"/>
      <c r="G114" s="160"/>
      <c r="H114" s="160"/>
      <c r="I114" s="160"/>
      <c r="J114" s="160"/>
      <c r="K114" s="160"/>
      <c r="L114" s="160"/>
      <c r="M114" s="160"/>
      <c r="N114" s="160"/>
      <c r="O114" s="160"/>
      <c r="P114" s="160"/>
      <c r="Q114" s="160"/>
      <c r="R114" s="160"/>
      <c r="S114" s="160"/>
      <c r="T114" s="160"/>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row>
    <row r="115" spans="1:57" x14ac:dyDescent="0.2">
      <c r="A115" s="160"/>
      <c r="B115" s="160"/>
      <c r="C115" s="160"/>
      <c r="D115" s="160"/>
      <c r="E115" s="160"/>
      <c r="F115" s="160"/>
      <c r="G115" s="160"/>
      <c r="H115" s="160"/>
      <c r="I115" s="160"/>
      <c r="J115" s="160"/>
      <c r="K115" s="160"/>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160"/>
      <c r="AM115" s="160"/>
      <c r="AN115" s="160"/>
      <c r="AO115" s="160"/>
      <c r="AP115" s="160"/>
      <c r="AQ115" s="160"/>
      <c r="AR115" s="160"/>
      <c r="AS115" s="160"/>
      <c r="AT115" s="160"/>
      <c r="AU115" s="160"/>
      <c r="AV115" s="160"/>
      <c r="AW115" s="160"/>
      <c r="AX115" s="160"/>
      <c r="AY115" s="160"/>
      <c r="AZ115" s="160"/>
      <c r="BA115" s="160"/>
      <c r="BB115" s="160"/>
      <c r="BC115" s="160"/>
      <c r="BD115" s="160"/>
      <c r="BE115" s="160"/>
    </row>
    <row r="116" spans="1:57" x14ac:dyDescent="0.2">
      <c r="A116" s="160"/>
      <c r="B116" s="160"/>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0"/>
      <c r="AQ116" s="160"/>
      <c r="AR116" s="160"/>
      <c r="AS116" s="160"/>
      <c r="AT116" s="160"/>
      <c r="AU116" s="160"/>
      <c r="AV116" s="160"/>
      <c r="AW116" s="160"/>
      <c r="AX116" s="160"/>
      <c r="AY116" s="160"/>
      <c r="AZ116" s="160"/>
      <c r="BA116" s="160"/>
      <c r="BB116" s="160"/>
      <c r="BC116" s="160"/>
      <c r="BD116" s="160"/>
      <c r="BE116" s="160"/>
    </row>
    <row r="117" spans="1:57" x14ac:dyDescent="0.2">
      <c r="A117" s="160"/>
      <c r="B117" s="160"/>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c r="AB117" s="160"/>
      <c r="AC117" s="160"/>
      <c r="AD117" s="160"/>
      <c r="AE117" s="160"/>
      <c r="AF117" s="160"/>
      <c r="AG117" s="160"/>
      <c r="AH117" s="160"/>
      <c r="AI117" s="160"/>
      <c r="AJ117" s="160"/>
      <c r="AK117" s="160"/>
      <c r="AL117" s="160"/>
      <c r="AM117" s="160"/>
      <c r="AN117" s="160"/>
      <c r="AO117" s="160"/>
      <c r="AP117" s="160"/>
      <c r="AQ117" s="160"/>
      <c r="AR117" s="160"/>
      <c r="AS117" s="160"/>
      <c r="AT117" s="160"/>
      <c r="AU117" s="160"/>
      <c r="AV117" s="160"/>
      <c r="AW117" s="160"/>
      <c r="AX117" s="160"/>
      <c r="AY117" s="160"/>
      <c r="AZ117" s="160"/>
      <c r="BA117" s="160"/>
      <c r="BB117" s="160"/>
      <c r="BC117" s="160"/>
      <c r="BD117" s="160"/>
      <c r="BE117" s="160"/>
    </row>
    <row r="118" spans="1:57" x14ac:dyDescent="0.2">
      <c r="A118" s="160"/>
      <c r="B118" s="160"/>
      <c r="C118" s="160"/>
      <c r="D118" s="160"/>
      <c r="E118" s="160"/>
      <c r="F118" s="160"/>
      <c r="G118" s="160"/>
      <c r="H118" s="160"/>
      <c r="I118" s="160"/>
      <c r="J118" s="160"/>
      <c r="K118" s="160"/>
      <c r="L118" s="160"/>
      <c r="M118" s="160"/>
      <c r="N118" s="160"/>
      <c r="O118" s="160"/>
      <c r="P118" s="160"/>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0"/>
      <c r="AO118" s="160"/>
      <c r="AP118" s="160"/>
      <c r="AQ118" s="160"/>
      <c r="AR118" s="160"/>
      <c r="AS118" s="160"/>
      <c r="AT118" s="160"/>
      <c r="AU118" s="160"/>
      <c r="AV118" s="160"/>
      <c r="AW118" s="160"/>
      <c r="AX118" s="160"/>
      <c r="AY118" s="160"/>
      <c r="AZ118" s="160"/>
      <c r="BA118" s="160"/>
      <c r="BB118" s="160"/>
      <c r="BC118" s="160"/>
      <c r="BD118" s="160"/>
      <c r="BE118" s="160"/>
    </row>
    <row r="119" spans="1:57" x14ac:dyDescent="0.2">
      <c r="A119" s="160"/>
      <c r="B119" s="160"/>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160"/>
      <c r="AM119" s="160"/>
      <c r="AN119" s="160"/>
      <c r="AO119" s="160"/>
      <c r="AP119" s="160"/>
      <c r="AQ119" s="160"/>
      <c r="AR119" s="160"/>
      <c r="AS119" s="160"/>
      <c r="AT119" s="160"/>
      <c r="AU119" s="160"/>
      <c r="AV119" s="160"/>
      <c r="AW119" s="160"/>
      <c r="AX119" s="160"/>
      <c r="AY119" s="160"/>
      <c r="AZ119" s="160"/>
      <c r="BA119" s="160"/>
      <c r="BB119" s="160"/>
      <c r="BC119" s="160"/>
      <c r="BD119" s="160"/>
      <c r="BE119" s="160"/>
    </row>
    <row r="120" spans="1:57" x14ac:dyDescent="0.2">
      <c r="A120" s="160"/>
      <c r="B120" s="160"/>
      <c r="C120" s="160"/>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60"/>
      <c r="AL120" s="160"/>
      <c r="AM120" s="160"/>
      <c r="AN120" s="160"/>
      <c r="AO120" s="160"/>
      <c r="AP120" s="160"/>
      <c r="AQ120" s="160"/>
      <c r="AR120" s="160"/>
      <c r="AS120" s="160"/>
      <c r="AT120" s="160"/>
      <c r="AU120" s="160"/>
      <c r="AV120" s="160"/>
      <c r="AW120" s="160"/>
      <c r="AX120" s="160"/>
      <c r="AY120" s="160"/>
      <c r="AZ120" s="160"/>
      <c r="BA120" s="160"/>
      <c r="BB120" s="160"/>
      <c r="BC120" s="160"/>
      <c r="BD120" s="160"/>
      <c r="BE120" s="160"/>
    </row>
    <row r="121" spans="1:57" x14ac:dyDescent="0.2">
      <c r="A121" s="160"/>
      <c r="B121" s="160"/>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0"/>
      <c r="AT121" s="160"/>
      <c r="AU121" s="160"/>
      <c r="AV121" s="160"/>
      <c r="AW121" s="160"/>
      <c r="AX121" s="160"/>
      <c r="AY121" s="160"/>
      <c r="AZ121" s="160"/>
      <c r="BA121" s="160"/>
      <c r="BB121" s="160"/>
      <c r="BC121" s="160"/>
      <c r="BD121" s="160"/>
      <c r="BE121" s="160"/>
    </row>
    <row r="122" spans="1:57" x14ac:dyDescent="0.2">
      <c r="A122" s="160"/>
      <c r="B122" s="160"/>
      <c r="C122" s="160"/>
      <c r="D122" s="160"/>
      <c r="E122" s="160"/>
      <c r="F122" s="160"/>
      <c r="G122" s="160"/>
      <c r="H122" s="160"/>
      <c r="I122" s="160"/>
      <c r="J122" s="160"/>
      <c r="K122" s="160"/>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160"/>
      <c r="AM122" s="160"/>
      <c r="AN122" s="160"/>
      <c r="AO122" s="160"/>
      <c r="AP122" s="160"/>
      <c r="AQ122" s="160"/>
      <c r="AR122" s="160"/>
      <c r="AS122" s="160"/>
      <c r="AT122" s="160"/>
      <c r="AU122" s="160"/>
      <c r="AV122" s="160"/>
      <c r="AW122" s="160"/>
      <c r="AX122" s="160"/>
      <c r="AY122" s="160"/>
      <c r="AZ122" s="160"/>
      <c r="BA122" s="160"/>
      <c r="BB122" s="160"/>
      <c r="BC122" s="160"/>
      <c r="BD122" s="160"/>
      <c r="BE122" s="160"/>
    </row>
    <row r="123" spans="1:57" x14ac:dyDescent="0.2">
      <c r="A123" s="160"/>
      <c r="B123" s="160"/>
      <c r="C123" s="160"/>
      <c r="D123" s="160"/>
      <c r="E123" s="160"/>
      <c r="F123" s="160"/>
      <c r="G123" s="160"/>
      <c r="H123" s="160"/>
      <c r="I123" s="160"/>
      <c r="J123" s="160"/>
      <c r="K123" s="160"/>
      <c r="L123" s="160"/>
      <c r="M123" s="160"/>
      <c r="N123" s="160"/>
      <c r="O123" s="160"/>
      <c r="P123" s="160"/>
      <c r="Q123" s="160"/>
      <c r="R123" s="160"/>
      <c r="S123" s="160"/>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0"/>
      <c r="AT123" s="160"/>
      <c r="AU123" s="160"/>
      <c r="AV123" s="160"/>
      <c r="AW123" s="160"/>
      <c r="AX123" s="160"/>
      <c r="AY123" s="160"/>
      <c r="AZ123" s="160"/>
      <c r="BA123" s="160"/>
      <c r="BB123" s="160"/>
      <c r="BC123" s="160"/>
      <c r="BD123" s="160"/>
      <c r="BE123" s="160"/>
    </row>
    <row r="124" spans="1:57" x14ac:dyDescent="0.2">
      <c r="A124" s="160"/>
      <c r="B124" s="160"/>
      <c r="C124" s="160"/>
      <c r="D124" s="160"/>
      <c r="E124" s="160"/>
      <c r="F124" s="160"/>
      <c r="G124" s="160"/>
      <c r="H124" s="160"/>
      <c r="I124" s="160"/>
      <c r="J124" s="160"/>
      <c r="K124" s="160"/>
      <c r="L124" s="160"/>
      <c r="M124" s="160"/>
      <c r="N124" s="160"/>
      <c r="O124" s="160"/>
      <c r="P124" s="160"/>
      <c r="Q124" s="160"/>
      <c r="R124" s="160"/>
      <c r="S124" s="160"/>
      <c r="T124" s="160"/>
      <c r="U124" s="160"/>
      <c r="V124" s="160"/>
      <c r="W124" s="160"/>
      <c r="X124" s="160"/>
      <c r="Y124" s="160"/>
      <c r="Z124" s="160"/>
      <c r="AA124" s="160"/>
      <c r="AB124" s="160"/>
      <c r="AC124" s="160"/>
      <c r="AD124" s="160"/>
      <c r="AE124" s="160"/>
      <c r="AF124" s="160"/>
      <c r="AG124" s="160"/>
      <c r="AH124" s="160"/>
      <c r="AI124" s="160"/>
      <c r="AJ124" s="160"/>
      <c r="AK124" s="160"/>
      <c r="AL124" s="160"/>
      <c r="AM124" s="160"/>
      <c r="AN124" s="160"/>
      <c r="AO124" s="160"/>
      <c r="AP124" s="160"/>
      <c r="AQ124" s="160"/>
      <c r="AR124" s="160"/>
      <c r="AS124" s="160"/>
      <c r="AT124" s="160"/>
      <c r="AU124" s="160"/>
      <c r="AV124" s="160"/>
      <c r="AW124" s="160"/>
      <c r="AX124" s="160"/>
      <c r="AY124" s="160"/>
      <c r="AZ124" s="160"/>
      <c r="BA124" s="160"/>
      <c r="BB124" s="160"/>
      <c r="BC124" s="160"/>
      <c r="BD124" s="160"/>
      <c r="BE124" s="160"/>
    </row>
    <row r="125" spans="1:57" x14ac:dyDescent="0.2">
      <c r="A125" s="160"/>
      <c r="B125" s="160"/>
      <c r="C125" s="160"/>
      <c r="D125" s="160"/>
      <c r="E125" s="160"/>
      <c r="F125" s="160"/>
      <c r="G125" s="160"/>
      <c r="H125" s="160"/>
      <c r="I125" s="160"/>
      <c r="J125" s="160"/>
      <c r="K125" s="160"/>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0"/>
      <c r="AT125" s="160"/>
      <c r="AU125" s="160"/>
      <c r="AV125" s="160"/>
      <c r="AW125" s="160"/>
      <c r="AX125" s="160"/>
      <c r="AY125" s="160"/>
      <c r="AZ125" s="160"/>
      <c r="BA125" s="160"/>
      <c r="BB125" s="160"/>
      <c r="BC125" s="160"/>
      <c r="BD125" s="160"/>
      <c r="BE125" s="160"/>
    </row>
    <row r="126" spans="1:57" x14ac:dyDescent="0.2">
      <c r="A126" s="160"/>
      <c r="B126" s="160"/>
      <c r="C126" s="160"/>
      <c r="D126" s="160"/>
      <c r="E126" s="160"/>
      <c r="F126" s="160"/>
      <c r="G126" s="160"/>
      <c r="H126" s="160"/>
      <c r="I126" s="160"/>
      <c r="J126" s="160"/>
      <c r="K126" s="160"/>
      <c r="L126" s="160"/>
      <c r="M126" s="160"/>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60"/>
      <c r="AL126" s="160"/>
      <c r="AM126" s="160"/>
      <c r="AN126" s="160"/>
      <c r="AO126" s="160"/>
      <c r="AP126" s="160"/>
      <c r="AQ126" s="160"/>
      <c r="AR126" s="160"/>
      <c r="AS126" s="160"/>
      <c r="AT126" s="160"/>
      <c r="AU126" s="160"/>
      <c r="AV126" s="160"/>
      <c r="AW126" s="160"/>
      <c r="AX126" s="160"/>
      <c r="AY126" s="160"/>
      <c r="AZ126" s="160"/>
      <c r="BA126" s="160"/>
      <c r="BB126" s="160"/>
      <c r="BC126" s="160"/>
      <c r="BD126" s="160"/>
      <c r="BE126" s="160"/>
    </row>
    <row r="127" spans="1:57" x14ac:dyDescent="0.2">
      <c r="A127" s="160"/>
      <c r="B127" s="160"/>
      <c r="C127" s="160"/>
      <c r="D127" s="160"/>
      <c r="E127" s="160"/>
      <c r="F127" s="160"/>
      <c r="G127" s="160"/>
      <c r="H127" s="160"/>
      <c r="I127" s="160"/>
      <c r="J127" s="160"/>
      <c r="K127" s="160"/>
      <c r="L127" s="160"/>
      <c r="M127" s="160"/>
      <c r="N127" s="160"/>
      <c r="O127" s="160"/>
      <c r="P127" s="160"/>
      <c r="Q127" s="160"/>
      <c r="R127" s="160"/>
      <c r="S127" s="160"/>
      <c r="T127" s="160"/>
      <c r="U127" s="160"/>
      <c r="V127" s="160"/>
      <c r="W127" s="160"/>
      <c r="X127" s="160"/>
      <c r="Y127" s="160"/>
      <c r="Z127" s="160"/>
      <c r="AA127" s="160"/>
      <c r="AB127" s="160"/>
      <c r="AC127" s="160"/>
      <c r="AD127" s="160"/>
      <c r="AE127" s="160"/>
      <c r="AF127" s="160"/>
      <c r="AG127" s="160"/>
      <c r="AH127" s="160"/>
      <c r="AI127" s="160"/>
      <c r="AJ127" s="160"/>
      <c r="AK127" s="160"/>
      <c r="AL127" s="160"/>
      <c r="AM127" s="160"/>
      <c r="AN127" s="160"/>
      <c r="AO127" s="160"/>
      <c r="AP127" s="160"/>
      <c r="AQ127" s="160"/>
      <c r="AR127" s="160"/>
      <c r="AS127" s="160"/>
      <c r="AT127" s="160"/>
      <c r="AU127" s="160"/>
      <c r="AV127" s="160"/>
      <c r="AW127" s="160"/>
      <c r="AX127" s="160"/>
      <c r="AY127" s="160"/>
      <c r="AZ127" s="160"/>
      <c r="BA127" s="160"/>
      <c r="BB127" s="160"/>
      <c r="BC127" s="160"/>
      <c r="BD127" s="160"/>
      <c r="BE127" s="160"/>
    </row>
    <row r="128" spans="1:57" x14ac:dyDescent="0.2">
      <c r="A128" s="160"/>
      <c r="B128" s="160"/>
      <c r="C128" s="160"/>
      <c r="D128" s="160"/>
      <c r="E128" s="160"/>
      <c r="F128" s="160"/>
      <c r="G128" s="160"/>
      <c r="H128" s="160"/>
      <c r="I128" s="160"/>
      <c r="J128" s="160"/>
      <c r="K128" s="160"/>
      <c r="L128" s="160"/>
      <c r="M128" s="160"/>
      <c r="N128" s="160"/>
      <c r="O128" s="160"/>
      <c r="P128" s="160"/>
      <c r="Q128" s="160"/>
      <c r="R128" s="160"/>
      <c r="S128" s="160"/>
      <c r="T128" s="160"/>
      <c r="U128" s="160"/>
      <c r="V128" s="160"/>
      <c r="W128" s="160"/>
      <c r="X128" s="160"/>
      <c r="Y128" s="160"/>
      <c r="Z128" s="160"/>
      <c r="AA128" s="160"/>
      <c r="AB128" s="160"/>
      <c r="AC128" s="160"/>
      <c r="AD128" s="160"/>
      <c r="AE128" s="160"/>
      <c r="AF128" s="160"/>
      <c r="AG128" s="160"/>
      <c r="AH128" s="160"/>
      <c r="AI128" s="160"/>
      <c r="AJ128" s="160"/>
      <c r="AK128" s="160"/>
      <c r="AL128" s="160"/>
      <c r="AM128" s="160"/>
      <c r="AN128" s="160"/>
      <c r="AO128" s="160"/>
      <c r="AP128" s="160"/>
      <c r="AQ128" s="160"/>
      <c r="AR128" s="160"/>
      <c r="AS128" s="160"/>
      <c r="AT128" s="160"/>
      <c r="AU128" s="160"/>
      <c r="AV128" s="160"/>
      <c r="AW128" s="160"/>
      <c r="AX128" s="160"/>
      <c r="AY128" s="160"/>
      <c r="AZ128" s="160"/>
      <c r="BA128" s="160"/>
      <c r="BB128" s="160"/>
      <c r="BC128" s="160"/>
      <c r="BD128" s="160"/>
      <c r="BE128" s="160"/>
    </row>
    <row r="129" spans="1:57" x14ac:dyDescent="0.2">
      <c r="A129" s="160"/>
      <c r="B129" s="160"/>
      <c r="C129" s="160"/>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c r="AB129" s="160"/>
      <c r="AC129" s="160"/>
      <c r="AD129" s="160"/>
      <c r="AE129" s="160"/>
      <c r="AF129" s="160"/>
      <c r="AG129" s="160"/>
      <c r="AH129" s="160"/>
      <c r="AI129" s="160"/>
      <c r="AJ129" s="160"/>
      <c r="AK129" s="160"/>
      <c r="AL129" s="160"/>
      <c r="AM129" s="160"/>
      <c r="AN129" s="160"/>
      <c r="AO129" s="160"/>
      <c r="AP129" s="160"/>
      <c r="AQ129" s="160"/>
      <c r="AR129" s="160"/>
      <c r="AS129" s="160"/>
      <c r="AT129" s="160"/>
      <c r="AU129" s="160"/>
      <c r="AV129" s="160"/>
      <c r="AW129" s="160"/>
      <c r="AX129" s="160"/>
      <c r="AY129" s="160"/>
      <c r="AZ129" s="160"/>
      <c r="BA129" s="160"/>
      <c r="BB129" s="160"/>
      <c r="BC129" s="160"/>
      <c r="BD129" s="160"/>
      <c r="BE129" s="160"/>
    </row>
    <row r="130" spans="1:57" x14ac:dyDescent="0.2">
      <c r="A130" s="160"/>
      <c r="B130" s="160"/>
      <c r="C130" s="160"/>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c r="AB130" s="160"/>
      <c r="AC130" s="160"/>
      <c r="AD130" s="160"/>
      <c r="AE130" s="160"/>
      <c r="AF130" s="160"/>
      <c r="AG130" s="160"/>
      <c r="AH130" s="160"/>
      <c r="AI130" s="160"/>
      <c r="AJ130" s="160"/>
      <c r="AK130" s="160"/>
      <c r="AL130" s="160"/>
      <c r="AM130" s="160"/>
      <c r="AN130" s="160"/>
      <c r="AO130" s="160"/>
      <c r="AP130" s="160"/>
      <c r="AQ130" s="160"/>
      <c r="AR130" s="160"/>
      <c r="AS130" s="160"/>
      <c r="AT130" s="160"/>
      <c r="AU130" s="160"/>
      <c r="AV130" s="160"/>
      <c r="AW130" s="160"/>
      <c r="AX130" s="160"/>
      <c r="AY130" s="160"/>
      <c r="AZ130" s="160"/>
      <c r="BA130" s="160"/>
      <c r="BB130" s="160"/>
      <c r="BC130" s="160"/>
      <c r="BD130" s="160"/>
      <c r="BE130" s="160"/>
    </row>
    <row r="131" spans="1:57" x14ac:dyDescent="0.2">
      <c r="A131" s="160"/>
      <c r="B131" s="160"/>
      <c r="C131" s="160"/>
      <c r="D131" s="160"/>
      <c r="E131" s="160"/>
      <c r="F131" s="160"/>
      <c r="G131" s="160"/>
      <c r="H131" s="160"/>
      <c r="I131" s="160"/>
      <c r="J131" s="160"/>
      <c r="K131" s="160"/>
      <c r="L131" s="160"/>
      <c r="M131" s="160"/>
      <c r="N131" s="160"/>
      <c r="O131" s="160"/>
      <c r="P131" s="160"/>
      <c r="Q131" s="160"/>
      <c r="R131" s="160"/>
      <c r="S131" s="160"/>
      <c r="T131" s="160"/>
      <c r="U131" s="160"/>
      <c r="V131" s="160"/>
      <c r="W131" s="160"/>
      <c r="X131" s="160"/>
      <c r="Y131" s="160"/>
      <c r="Z131" s="160"/>
      <c r="AA131" s="160"/>
      <c r="AB131" s="160"/>
      <c r="AC131" s="160"/>
      <c r="AD131" s="160"/>
      <c r="AE131" s="160"/>
      <c r="AF131" s="160"/>
      <c r="AG131" s="160"/>
      <c r="AH131" s="160"/>
      <c r="AI131" s="160"/>
      <c r="AJ131" s="160"/>
      <c r="AK131" s="160"/>
      <c r="AL131" s="160"/>
      <c r="AM131" s="160"/>
      <c r="AN131" s="160"/>
      <c r="AO131" s="160"/>
      <c r="AP131" s="160"/>
      <c r="AQ131" s="160"/>
      <c r="AR131" s="160"/>
      <c r="AS131" s="160"/>
      <c r="AT131" s="160"/>
      <c r="AU131" s="160"/>
      <c r="AV131" s="160"/>
      <c r="AW131" s="160"/>
      <c r="AX131" s="160"/>
      <c r="AY131" s="160"/>
      <c r="AZ131" s="160"/>
      <c r="BA131" s="160"/>
      <c r="BB131" s="160"/>
      <c r="BC131" s="160"/>
      <c r="BD131" s="160"/>
      <c r="BE131" s="160"/>
    </row>
    <row r="132" spans="1:57" x14ac:dyDescent="0.2">
      <c r="A132" s="160"/>
      <c r="B132" s="160"/>
      <c r="C132" s="160"/>
      <c r="D132" s="160"/>
      <c r="E132" s="160"/>
      <c r="F132" s="160"/>
      <c r="G132" s="160"/>
      <c r="H132" s="160"/>
      <c r="I132" s="160"/>
      <c r="J132" s="160"/>
      <c r="K132" s="160"/>
      <c r="L132" s="160"/>
      <c r="M132" s="160"/>
      <c r="N132" s="160"/>
      <c r="O132" s="160"/>
      <c r="P132" s="160"/>
      <c r="Q132" s="160"/>
      <c r="R132" s="160"/>
      <c r="S132" s="160"/>
      <c r="T132" s="160"/>
      <c r="U132" s="160"/>
      <c r="V132" s="160"/>
      <c r="W132" s="160"/>
      <c r="X132" s="160"/>
      <c r="Y132" s="160"/>
      <c r="Z132" s="160"/>
      <c r="AA132" s="160"/>
      <c r="AB132" s="160"/>
      <c r="AC132" s="160"/>
      <c r="AD132" s="160"/>
      <c r="AE132" s="160"/>
      <c r="AF132" s="160"/>
      <c r="AG132" s="160"/>
      <c r="AH132" s="160"/>
      <c r="AI132" s="160"/>
      <c r="AJ132" s="160"/>
      <c r="AK132" s="160"/>
      <c r="AL132" s="160"/>
      <c r="AM132" s="160"/>
      <c r="AN132" s="160"/>
      <c r="AO132" s="160"/>
      <c r="AP132" s="160"/>
      <c r="AQ132" s="160"/>
      <c r="AR132" s="160"/>
      <c r="AS132" s="160"/>
      <c r="AT132" s="160"/>
      <c r="AU132" s="160"/>
      <c r="AV132" s="160"/>
      <c r="AW132" s="160"/>
      <c r="AX132" s="160"/>
      <c r="AY132" s="160"/>
      <c r="AZ132" s="160"/>
      <c r="BA132" s="160"/>
      <c r="BB132" s="160"/>
      <c r="BC132" s="160"/>
      <c r="BD132" s="160"/>
      <c r="BE132" s="160"/>
    </row>
    <row r="133" spans="1:57" x14ac:dyDescent="0.2">
      <c r="A133" s="160"/>
      <c r="B133" s="160"/>
      <c r="C133" s="160"/>
      <c r="D133" s="160"/>
      <c r="E133" s="160"/>
      <c r="F133" s="160"/>
      <c r="G133" s="160"/>
      <c r="H133" s="160"/>
      <c r="I133" s="160"/>
      <c r="J133" s="160"/>
      <c r="K133" s="160"/>
      <c r="L133" s="160"/>
      <c r="M133" s="160"/>
      <c r="N133" s="160"/>
      <c r="O133" s="160"/>
      <c r="P133" s="160"/>
      <c r="Q133" s="160"/>
      <c r="R133" s="160"/>
      <c r="S133" s="160"/>
      <c r="T133" s="160"/>
      <c r="U133" s="160"/>
      <c r="V133" s="160"/>
      <c r="W133" s="160"/>
      <c r="X133" s="160"/>
      <c r="Y133" s="160"/>
      <c r="Z133" s="160"/>
      <c r="AA133" s="160"/>
      <c r="AB133" s="160"/>
      <c r="AC133" s="160"/>
      <c r="AD133" s="160"/>
      <c r="AE133" s="160"/>
      <c r="AF133" s="160"/>
      <c r="AG133" s="160"/>
      <c r="AH133" s="160"/>
      <c r="AI133" s="160"/>
      <c r="AJ133" s="160"/>
      <c r="AK133" s="160"/>
      <c r="AL133" s="160"/>
      <c r="AM133" s="160"/>
      <c r="AN133" s="160"/>
      <c r="AO133" s="160"/>
      <c r="AP133" s="160"/>
      <c r="AQ133" s="160"/>
      <c r="AR133" s="160"/>
      <c r="AS133" s="160"/>
      <c r="AT133" s="160"/>
      <c r="AU133" s="160"/>
      <c r="AV133" s="160"/>
      <c r="AW133" s="160"/>
      <c r="AX133" s="160"/>
      <c r="AY133" s="160"/>
      <c r="AZ133" s="160"/>
      <c r="BA133" s="160"/>
      <c r="BB133" s="160"/>
      <c r="BC133" s="160"/>
      <c r="BD133" s="160"/>
      <c r="BE133" s="160"/>
    </row>
    <row r="134" spans="1:57" x14ac:dyDescent="0.2">
      <c r="A134" s="160"/>
      <c r="B134" s="160"/>
      <c r="C134" s="160"/>
      <c r="D134" s="160"/>
      <c r="E134" s="160"/>
      <c r="F134" s="160"/>
      <c r="G134" s="160"/>
      <c r="H134" s="160"/>
      <c r="I134" s="160"/>
      <c r="J134" s="160"/>
      <c r="K134" s="160"/>
      <c r="L134" s="160"/>
      <c r="M134" s="160"/>
      <c r="N134" s="160"/>
      <c r="O134" s="160"/>
      <c r="P134" s="160"/>
      <c r="Q134" s="160"/>
      <c r="R134" s="160"/>
      <c r="S134" s="160"/>
      <c r="T134" s="160"/>
      <c r="U134" s="160"/>
      <c r="V134" s="160"/>
      <c r="W134" s="160"/>
      <c r="X134" s="160"/>
      <c r="Y134" s="160"/>
      <c r="Z134" s="160"/>
      <c r="AA134" s="160"/>
      <c r="AB134" s="160"/>
      <c r="AC134" s="160"/>
      <c r="AD134" s="160"/>
      <c r="AE134" s="160"/>
      <c r="AF134" s="160"/>
      <c r="AG134" s="160"/>
      <c r="AH134" s="160"/>
      <c r="AI134" s="160"/>
      <c r="AJ134" s="160"/>
      <c r="AK134" s="160"/>
      <c r="AL134" s="160"/>
      <c r="AM134" s="160"/>
      <c r="AN134" s="160"/>
      <c r="AO134" s="160"/>
      <c r="AP134" s="160"/>
      <c r="AQ134" s="160"/>
      <c r="AR134" s="160"/>
      <c r="AS134" s="160"/>
      <c r="AT134" s="160"/>
      <c r="AU134" s="160"/>
      <c r="AV134" s="160"/>
      <c r="AW134" s="160"/>
      <c r="AX134" s="160"/>
      <c r="AY134" s="160"/>
      <c r="AZ134" s="160"/>
      <c r="BA134" s="160"/>
      <c r="BB134" s="160"/>
      <c r="BC134" s="160"/>
      <c r="BD134" s="160"/>
      <c r="BE134" s="160"/>
    </row>
    <row r="135" spans="1:57" x14ac:dyDescent="0.2">
      <c r="A135" s="160"/>
      <c r="B135" s="160"/>
      <c r="C135" s="160"/>
      <c r="D135" s="160"/>
      <c r="E135" s="160"/>
      <c r="F135" s="160"/>
      <c r="G135" s="160"/>
      <c r="H135" s="160"/>
      <c r="I135" s="160"/>
      <c r="J135" s="160"/>
      <c r="K135" s="160"/>
      <c r="L135" s="160"/>
      <c r="M135" s="160"/>
      <c r="N135" s="160"/>
      <c r="O135" s="160"/>
      <c r="P135" s="160"/>
      <c r="Q135" s="160"/>
      <c r="R135" s="160"/>
      <c r="S135" s="160"/>
      <c r="T135" s="160"/>
      <c r="U135" s="160"/>
      <c r="V135" s="160"/>
      <c r="W135" s="160"/>
      <c r="X135" s="160"/>
      <c r="Y135" s="160"/>
      <c r="Z135" s="160"/>
      <c r="AA135" s="160"/>
      <c r="AB135" s="160"/>
      <c r="AC135" s="160"/>
      <c r="AD135" s="160"/>
      <c r="AE135" s="160"/>
      <c r="AF135" s="160"/>
      <c r="AG135" s="160"/>
      <c r="AH135" s="160"/>
      <c r="AI135" s="160"/>
      <c r="AJ135" s="160"/>
      <c r="AK135" s="160"/>
      <c r="AL135" s="160"/>
      <c r="AM135" s="160"/>
      <c r="AN135" s="160"/>
      <c r="AO135" s="160"/>
      <c r="AP135" s="160"/>
      <c r="AQ135" s="160"/>
      <c r="AR135" s="160"/>
      <c r="AS135" s="160"/>
      <c r="AT135" s="160"/>
      <c r="AU135" s="160"/>
      <c r="AV135" s="160"/>
      <c r="AW135" s="160"/>
      <c r="AX135" s="160"/>
      <c r="AY135" s="160"/>
      <c r="AZ135" s="160"/>
      <c r="BA135" s="160"/>
      <c r="BB135" s="160"/>
      <c r="BC135" s="160"/>
      <c r="BD135" s="160"/>
      <c r="BE135" s="160"/>
    </row>
    <row r="136" spans="1:57" x14ac:dyDescent="0.2">
      <c r="A136" s="160"/>
      <c r="B136" s="160"/>
      <c r="C136" s="160"/>
      <c r="D136" s="160"/>
      <c r="E136" s="160"/>
      <c r="F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c r="AB136" s="160"/>
      <c r="AC136" s="160"/>
      <c r="AD136" s="160"/>
      <c r="AE136" s="160"/>
      <c r="AF136" s="160"/>
      <c r="AG136" s="160"/>
      <c r="AH136" s="160"/>
      <c r="AI136" s="160"/>
      <c r="AJ136" s="160"/>
      <c r="AK136" s="160"/>
      <c r="AL136" s="160"/>
      <c r="AM136" s="160"/>
      <c r="AN136" s="160"/>
      <c r="AO136" s="160"/>
      <c r="AP136" s="160"/>
      <c r="AQ136" s="160"/>
      <c r="AR136" s="160"/>
      <c r="AS136" s="160"/>
      <c r="AT136" s="160"/>
      <c r="AU136" s="160"/>
      <c r="AV136" s="160"/>
      <c r="AW136" s="160"/>
      <c r="AX136" s="160"/>
      <c r="AY136" s="160"/>
      <c r="AZ136" s="160"/>
      <c r="BA136" s="160"/>
      <c r="BB136" s="160"/>
      <c r="BC136" s="160"/>
      <c r="BD136" s="160"/>
      <c r="BE136" s="160"/>
    </row>
    <row r="137" spans="1:57" x14ac:dyDescent="0.2">
      <c r="A137" s="160"/>
      <c r="B137" s="160"/>
      <c r="C137" s="160"/>
      <c r="D137" s="160"/>
      <c r="E137" s="160"/>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c r="AB137" s="160"/>
      <c r="AC137" s="160"/>
      <c r="AD137" s="160"/>
      <c r="AE137" s="160"/>
      <c r="AF137" s="160"/>
      <c r="AG137" s="160"/>
      <c r="AH137" s="160"/>
      <c r="AI137" s="160"/>
      <c r="AJ137" s="160"/>
      <c r="AK137" s="160"/>
      <c r="AL137" s="160"/>
      <c r="AM137" s="160"/>
      <c r="AN137" s="160"/>
      <c r="AO137" s="160"/>
      <c r="AP137" s="160"/>
      <c r="AQ137" s="160"/>
      <c r="AR137" s="160"/>
      <c r="AS137" s="160"/>
      <c r="AT137" s="160"/>
      <c r="AU137" s="160"/>
      <c r="AV137" s="160"/>
      <c r="AW137" s="160"/>
      <c r="AX137" s="160"/>
      <c r="AY137" s="160"/>
      <c r="AZ137" s="160"/>
      <c r="BA137" s="160"/>
      <c r="BB137" s="160"/>
      <c r="BC137" s="160"/>
      <c r="BD137" s="160"/>
      <c r="BE137" s="160"/>
    </row>
    <row r="138" spans="1:57" x14ac:dyDescent="0.2">
      <c r="A138" s="160"/>
      <c r="B138" s="160"/>
      <c r="C138" s="160"/>
      <c r="D138" s="160"/>
      <c r="E138" s="160"/>
      <c r="F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c r="AB138" s="160"/>
      <c r="AC138" s="160"/>
      <c r="AD138" s="160"/>
      <c r="AE138" s="160"/>
      <c r="AF138" s="160"/>
      <c r="AG138" s="160"/>
      <c r="AH138" s="160"/>
      <c r="AI138" s="160"/>
      <c r="AJ138" s="160"/>
      <c r="AK138" s="160"/>
      <c r="AL138" s="160"/>
      <c r="AM138" s="160"/>
      <c r="AN138" s="160"/>
      <c r="AO138" s="160"/>
      <c r="AP138" s="160"/>
      <c r="AQ138" s="160"/>
      <c r="AR138" s="160"/>
      <c r="AS138" s="160"/>
      <c r="AT138" s="160"/>
      <c r="AU138" s="160"/>
      <c r="AV138" s="160"/>
      <c r="AW138" s="160"/>
      <c r="AX138" s="160"/>
      <c r="AY138" s="160"/>
      <c r="AZ138" s="160"/>
      <c r="BA138" s="160"/>
      <c r="BB138" s="160"/>
      <c r="BC138" s="160"/>
      <c r="BD138" s="160"/>
      <c r="BE138" s="160"/>
    </row>
    <row r="139" spans="1:57" x14ac:dyDescent="0.2">
      <c r="A139" s="160"/>
      <c r="B139" s="160"/>
      <c r="C139" s="160"/>
      <c r="D139" s="160"/>
      <c r="E139" s="160"/>
      <c r="F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c r="AB139" s="160"/>
      <c r="AC139" s="160"/>
      <c r="AD139" s="160"/>
      <c r="AE139" s="160"/>
      <c r="AF139" s="160"/>
      <c r="AG139" s="160"/>
      <c r="AH139" s="160"/>
      <c r="AI139" s="160"/>
      <c r="AJ139" s="160"/>
      <c r="AK139" s="160"/>
      <c r="AL139" s="160"/>
      <c r="AM139" s="160"/>
      <c r="AN139" s="160"/>
      <c r="AO139" s="160"/>
      <c r="AP139" s="160"/>
      <c r="AQ139" s="160"/>
      <c r="AR139" s="160"/>
      <c r="AS139" s="160"/>
      <c r="AT139" s="160"/>
      <c r="AU139" s="160"/>
      <c r="AV139" s="160"/>
      <c r="AW139" s="160"/>
      <c r="AX139" s="160"/>
      <c r="AY139" s="160"/>
      <c r="AZ139" s="160"/>
      <c r="BA139" s="160"/>
      <c r="BB139" s="160"/>
      <c r="BC139" s="160"/>
      <c r="BD139" s="160"/>
      <c r="BE139" s="160"/>
    </row>
    <row r="140" spans="1:57" x14ac:dyDescent="0.2">
      <c r="A140" s="160"/>
      <c r="B140" s="160"/>
      <c r="C140" s="160"/>
      <c r="D140" s="160"/>
      <c r="E140" s="160"/>
      <c r="F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160"/>
      <c r="AM140" s="160"/>
      <c r="AN140" s="160"/>
      <c r="AO140" s="160"/>
      <c r="AP140" s="160"/>
      <c r="AQ140" s="160"/>
      <c r="AR140" s="160"/>
      <c r="AS140" s="160"/>
      <c r="AT140" s="160"/>
      <c r="AU140" s="160"/>
      <c r="AV140" s="160"/>
      <c r="AW140" s="160"/>
      <c r="AX140" s="160"/>
      <c r="AY140" s="160"/>
      <c r="AZ140" s="160"/>
      <c r="BA140" s="160"/>
      <c r="BB140" s="160"/>
      <c r="BC140" s="160"/>
      <c r="BD140" s="160"/>
      <c r="BE140" s="160"/>
    </row>
    <row r="141" spans="1:57" x14ac:dyDescent="0.2">
      <c r="A141" s="160"/>
      <c r="B141" s="160"/>
      <c r="C141" s="160"/>
      <c r="D141" s="160"/>
      <c r="E141" s="160"/>
      <c r="F141" s="160"/>
      <c r="G141" s="160"/>
      <c r="H141" s="160"/>
      <c r="I141" s="160"/>
      <c r="J141" s="160"/>
      <c r="K141" s="160"/>
      <c r="L141" s="160"/>
      <c r="M141" s="160"/>
      <c r="N141" s="160"/>
      <c r="O141" s="160"/>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160"/>
      <c r="AM141" s="160"/>
      <c r="AN141" s="160"/>
      <c r="AO141" s="160"/>
      <c r="AP141" s="160"/>
      <c r="AQ141" s="160"/>
      <c r="AR141" s="160"/>
      <c r="AS141" s="160"/>
      <c r="AT141" s="160"/>
      <c r="AU141" s="160"/>
      <c r="AV141" s="160"/>
      <c r="AW141" s="160"/>
      <c r="AX141" s="160"/>
      <c r="AY141" s="160"/>
      <c r="AZ141" s="160"/>
      <c r="BA141" s="160"/>
      <c r="BB141" s="160"/>
      <c r="BC141" s="160"/>
      <c r="BD141" s="160"/>
      <c r="BE141" s="160"/>
    </row>
    <row r="142" spans="1:57" x14ac:dyDescent="0.2">
      <c r="A142" s="160"/>
      <c r="B142" s="160"/>
      <c r="C142" s="160"/>
      <c r="D142" s="160"/>
      <c r="E142" s="160"/>
      <c r="F142" s="160"/>
      <c r="G142" s="160"/>
      <c r="H142" s="160"/>
      <c r="I142" s="160"/>
      <c r="J142" s="160"/>
      <c r="K142" s="160"/>
      <c r="L142" s="160"/>
      <c r="M142" s="160"/>
      <c r="N142" s="160"/>
      <c r="O142" s="160"/>
      <c r="P142" s="160"/>
      <c r="Q142" s="160"/>
      <c r="R142" s="160"/>
      <c r="S142" s="160"/>
      <c r="T142" s="160"/>
      <c r="U142" s="160"/>
      <c r="V142" s="160"/>
      <c r="W142" s="160"/>
      <c r="X142" s="160"/>
      <c r="Y142" s="160"/>
      <c r="Z142" s="160"/>
      <c r="AA142" s="160"/>
      <c r="AB142" s="160"/>
      <c r="AC142" s="160"/>
      <c r="AD142" s="160"/>
      <c r="AE142" s="160"/>
      <c r="AF142" s="160"/>
      <c r="AG142" s="160"/>
      <c r="AH142" s="160"/>
      <c r="AI142" s="160"/>
      <c r="AJ142" s="160"/>
      <c r="AK142" s="160"/>
      <c r="AL142" s="160"/>
      <c r="AM142" s="160"/>
      <c r="AN142" s="160"/>
      <c r="AO142" s="160"/>
      <c r="AP142" s="160"/>
      <c r="AQ142" s="160"/>
      <c r="AR142" s="160"/>
      <c r="AS142" s="160"/>
      <c r="AT142" s="160"/>
      <c r="AU142" s="160"/>
      <c r="AV142" s="160"/>
      <c r="AW142" s="160"/>
      <c r="AX142" s="160"/>
      <c r="AY142" s="160"/>
      <c r="AZ142" s="160"/>
      <c r="BA142" s="160"/>
      <c r="BB142" s="160"/>
      <c r="BC142" s="160"/>
      <c r="BD142" s="160"/>
      <c r="BE142" s="160"/>
    </row>
    <row r="143" spans="1:57" x14ac:dyDescent="0.2">
      <c r="A143" s="160"/>
      <c r="B143" s="160"/>
      <c r="C143" s="160"/>
      <c r="D143" s="160"/>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c r="AB143" s="160"/>
      <c r="AC143" s="160"/>
      <c r="AD143" s="160"/>
      <c r="AE143" s="160"/>
      <c r="AF143" s="160"/>
      <c r="AG143" s="160"/>
      <c r="AH143" s="160"/>
      <c r="AI143" s="160"/>
      <c r="AJ143" s="160"/>
      <c r="AK143" s="160"/>
      <c r="AL143" s="160"/>
      <c r="AM143" s="160"/>
      <c r="AN143" s="160"/>
      <c r="AO143" s="160"/>
      <c r="AP143" s="160"/>
      <c r="AQ143" s="160"/>
      <c r="AR143" s="160"/>
      <c r="AS143" s="160"/>
      <c r="AT143" s="160"/>
      <c r="AU143" s="160"/>
      <c r="AV143" s="160"/>
      <c r="AW143" s="160"/>
      <c r="AX143" s="160"/>
      <c r="AY143" s="160"/>
      <c r="AZ143" s="160"/>
      <c r="BA143" s="160"/>
      <c r="BB143" s="160"/>
      <c r="BC143" s="160"/>
      <c r="BD143" s="160"/>
      <c r="BE143" s="160"/>
    </row>
    <row r="144" spans="1:57" x14ac:dyDescent="0.2">
      <c r="A144" s="160"/>
      <c r="B144" s="160"/>
      <c r="C144" s="160"/>
      <c r="D144" s="160"/>
      <c r="E144" s="160"/>
      <c r="F144" s="160"/>
      <c r="G144" s="160"/>
      <c r="H144" s="160"/>
      <c r="I144" s="160"/>
      <c r="J144" s="160"/>
      <c r="K144" s="160"/>
      <c r="L144" s="160"/>
      <c r="M144" s="160"/>
      <c r="N144" s="160"/>
      <c r="O144" s="160"/>
      <c r="P144" s="160"/>
      <c r="Q144" s="160"/>
      <c r="R144" s="160"/>
      <c r="S144" s="160"/>
      <c r="T144" s="160"/>
      <c r="U144" s="160"/>
      <c r="V144" s="160"/>
      <c r="W144" s="160"/>
      <c r="X144" s="160"/>
      <c r="Y144" s="160"/>
      <c r="Z144" s="160"/>
      <c r="AA144" s="160"/>
      <c r="AB144" s="160"/>
      <c r="AC144" s="160"/>
      <c r="AD144" s="160"/>
      <c r="AE144" s="160"/>
      <c r="AF144" s="160"/>
      <c r="AG144" s="160"/>
      <c r="AH144" s="160"/>
      <c r="AI144" s="160"/>
      <c r="AJ144" s="160"/>
      <c r="AK144" s="160"/>
      <c r="AL144" s="160"/>
      <c r="AM144" s="160"/>
      <c r="AN144" s="160"/>
      <c r="AO144" s="160"/>
      <c r="AP144" s="160"/>
      <c r="AQ144" s="160"/>
      <c r="AR144" s="160"/>
      <c r="AS144" s="160"/>
      <c r="AT144" s="160"/>
      <c r="AU144" s="160"/>
      <c r="AV144" s="160"/>
      <c r="AW144" s="160"/>
      <c r="AX144" s="160"/>
      <c r="AY144" s="160"/>
      <c r="AZ144" s="160"/>
      <c r="BA144" s="160"/>
      <c r="BB144" s="160"/>
      <c r="BC144" s="160"/>
      <c r="BD144" s="160"/>
      <c r="BE144" s="160"/>
    </row>
    <row r="145" spans="1:57" x14ac:dyDescent="0.2">
      <c r="A145" s="160"/>
      <c r="B145" s="160"/>
      <c r="C145" s="160"/>
      <c r="D145" s="160"/>
      <c r="E145" s="160"/>
      <c r="F145" s="160"/>
      <c r="G145" s="160"/>
      <c r="H145" s="160"/>
      <c r="I145" s="160"/>
      <c r="J145" s="160"/>
      <c r="K145" s="160"/>
      <c r="L145" s="160"/>
      <c r="M145" s="160"/>
      <c r="N145" s="160"/>
      <c r="O145" s="160"/>
      <c r="P145" s="160"/>
      <c r="Q145" s="160"/>
      <c r="R145" s="160"/>
      <c r="S145" s="160"/>
      <c r="T145" s="160"/>
      <c r="U145" s="160"/>
      <c r="V145" s="160"/>
      <c r="W145" s="160"/>
      <c r="X145" s="160"/>
      <c r="Y145" s="160"/>
      <c r="Z145" s="160"/>
      <c r="AA145" s="160"/>
      <c r="AB145" s="160"/>
      <c r="AC145" s="160"/>
      <c r="AD145" s="160"/>
      <c r="AE145" s="160"/>
      <c r="AF145" s="160"/>
      <c r="AG145" s="160"/>
      <c r="AH145" s="160"/>
      <c r="AI145" s="160"/>
      <c r="AJ145" s="160"/>
      <c r="AK145" s="160"/>
      <c r="AL145" s="160"/>
      <c r="AM145" s="160"/>
      <c r="AN145" s="160"/>
      <c r="AO145" s="160"/>
      <c r="AP145" s="160"/>
      <c r="AQ145" s="160"/>
      <c r="AR145" s="160"/>
      <c r="AS145" s="160"/>
      <c r="AT145" s="160"/>
      <c r="AU145" s="160"/>
      <c r="AV145" s="160"/>
      <c r="AW145" s="160"/>
      <c r="AX145" s="160"/>
      <c r="AY145" s="160"/>
      <c r="AZ145" s="160"/>
      <c r="BA145" s="160"/>
      <c r="BB145" s="160"/>
      <c r="BC145" s="160"/>
      <c r="BD145" s="160"/>
      <c r="BE145" s="160"/>
    </row>
    <row r="146" spans="1:57" x14ac:dyDescent="0.2">
      <c r="A146" s="160"/>
      <c r="B146" s="160"/>
      <c r="C146" s="160"/>
      <c r="D146" s="160"/>
      <c r="E146" s="160"/>
      <c r="F146" s="160"/>
      <c r="G146" s="160"/>
      <c r="H146" s="160"/>
      <c r="I146" s="160"/>
      <c r="J146" s="160"/>
      <c r="K146" s="160"/>
      <c r="L146" s="160"/>
      <c r="M146" s="160"/>
      <c r="N146" s="160"/>
      <c r="O146" s="160"/>
      <c r="P146" s="160"/>
      <c r="Q146" s="160"/>
      <c r="R146" s="160"/>
      <c r="S146" s="160"/>
      <c r="T146" s="160"/>
      <c r="U146" s="160"/>
      <c r="V146" s="160"/>
      <c r="W146" s="160"/>
      <c r="X146" s="160"/>
      <c r="Y146" s="160"/>
      <c r="Z146" s="160"/>
      <c r="AA146" s="160"/>
      <c r="AB146" s="160"/>
      <c r="AC146" s="160"/>
      <c r="AD146" s="160"/>
      <c r="AE146" s="160"/>
      <c r="AF146" s="160"/>
      <c r="AG146" s="160"/>
      <c r="AH146" s="160"/>
      <c r="AI146" s="160"/>
      <c r="AJ146" s="160"/>
      <c r="AK146" s="160"/>
      <c r="AL146" s="160"/>
      <c r="AM146" s="160"/>
      <c r="AN146" s="160"/>
      <c r="AO146" s="160"/>
      <c r="AP146" s="160"/>
      <c r="AQ146" s="160"/>
      <c r="AR146" s="160"/>
      <c r="AS146" s="160"/>
      <c r="AT146" s="160"/>
      <c r="AU146" s="160"/>
      <c r="AV146" s="160"/>
      <c r="AW146" s="160"/>
      <c r="AX146" s="160"/>
      <c r="AY146" s="160"/>
      <c r="AZ146" s="160"/>
      <c r="BA146" s="160"/>
      <c r="BB146" s="160"/>
      <c r="BC146" s="160"/>
      <c r="BD146" s="160"/>
      <c r="BE146" s="160"/>
    </row>
    <row r="147" spans="1:57" x14ac:dyDescent="0.2">
      <c r="A147" s="160"/>
      <c r="B147" s="160"/>
      <c r="C147" s="160"/>
      <c r="D147" s="160"/>
      <c r="E147" s="160"/>
      <c r="F147" s="160"/>
      <c r="G147" s="160"/>
      <c r="H147" s="160"/>
      <c r="I147" s="160"/>
      <c r="J147" s="160"/>
      <c r="K147" s="160"/>
      <c r="L147" s="160"/>
      <c r="M147" s="160"/>
      <c r="N147" s="160"/>
      <c r="O147" s="160"/>
      <c r="P147" s="160"/>
      <c r="Q147" s="160"/>
      <c r="R147" s="160"/>
      <c r="S147" s="160"/>
      <c r="T147" s="160"/>
      <c r="U147" s="160"/>
      <c r="V147" s="160"/>
      <c r="W147" s="160"/>
      <c r="X147" s="160"/>
      <c r="Y147" s="160"/>
      <c r="Z147" s="160"/>
      <c r="AA147" s="160"/>
      <c r="AB147" s="160"/>
      <c r="AC147" s="160"/>
      <c r="AD147" s="160"/>
      <c r="AE147" s="160"/>
      <c r="AF147" s="160"/>
      <c r="AG147" s="160"/>
      <c r="AH147" s="160"/>
      <c r="AI147" s="160"/>
      <c r="AJ147" s="160"/>
      <c r="AK147" s="160"/>
      <c r="AL147" s="160"/>
      <c r="AM147" s="160"/>
      <c r="AN147" s="160"/>
      <c r="AO147" s="160"/>
      <c r="AP147" s="160"/>
      <c r="AQ147" s="160"/>
      <c r="AR147" s="160"/>
      <c r="AS147" s="160"/>
      <c r="AT147" s="160"/>
      <c r="AU147" s="160"/>
      <c r="AV147" s="160"/>
      <c r="AW147" s="160"/>
      <c r="AX147" s="160"/>
      <c r="AY147" s="160"/>
      <c r="AZ147" s="160"/>
      <c r="BA147" s="160"/>
      <c r="BB147" s="160"/>
      <c r="BC147" s="160"/>
      <c r="BD147" s="160"/>
      <c r="BE147" s="160"/>
    </row>
    <row r="148" spans="1:57" x14ac:dyDescent="0.2">
      <c r="A148" s="160"/>
      <c r="B148" s="160"/>
      <c r="C148" s="160"/>
      <c r="D148" s="160"/>
      <c r="E148" s="160"/>
      <c r="F148" s="160"/>
      <c r="G148" s="160"/>
      <c r="H148" s="160"/>
      <c r="I148" s="160"/>
      <c r="J148" s="160"/>
      <c r="K148" s="160"/>
      <c r="L148" s="160"/>
      <c r="M148" s="160"/>
      <c r="N148" s="160"/>
      <c r="O148" s="160"/>
      <c r="P148" s="160"/>
      <c r="Q148" s="160"/>
      <c r="R148" s="160"/>
      <c r="S148" s="160"/>
      <c r="T148" s="160"/>
      <c r="U148" s="160"/>
      <c r="V148" s="160"/>
      <c r="W148" s="160"/>
      <c r="X148" s="160"/>
      <c r="Y148" s="160"/>
      <c r="Z148" s="160"/>
      <c r="AA148" s="160"/>
      <c r="AB148" s="160"/>
      <c r="AC148" s="160"/>
      <c r="AD148" s="160"/>
      <c r="AE148" s="160"/>
      <c r="AF148" s="160"/>
      <c r="AG148" s="160"/>
      <c r="AH148" s="160"/>
      <c r="AI148" s="160"/>
      <c r="AJ148" s="160"/>
      <c r="AK148" s="160"/>
      <c r="AL148" s="160"/>
      <c r="AM148" s="160"/>
      <c r="AN148" s="160"/>
      <c r="AO148" s="160"/>
      <c r="AP148" s="160"/>
      <c r="AQ148" s="160"/>
      <c r="AR148" s="160"/>
      <c r="AS148" s="160"/>
      <c r="AT148" s="160"/>
      <c r="AU148" s="160"/>
      <c r="AV148" s="160"/>
      <c r="AW148" s="160"/>
      <c r="AX148" s="160"/>
      <c r="AY148" s="160"/>
      <c r="AZ148" s="160"/>
      <c r="BA148" s="160"/>
      <c r="BB148" s="160"/>
      <c r="BC148" s="160"/>
      <c r="BD148" s="160"/>
      <c r="BE148" s="160"/>
    </row>
    <row r="149" spans="1:57" x14ac:dyDescent="0.2">
      <c r="A149" s="160"/>
      <c r="B149" s="160"/>
      <c r="C149" s="160"/>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c r="AB149" s="160"/>
      <c r="AC149" s="160"/>
      <c r="AD149" s="160"/>
      <c r="AE149" s="160"/>
      <c r="AF149" s="160"/>
      <c r="AG149" s="160"/>
      <c r="AH149" s="160"/>
      <c r="AI149" s="160"/>
      <c r="AJ149" s="160"/>
      <c r="AK149" s="160"/>
      <c r="AL149" s="160"/>
      <c r="AM149" s="160"/>
      <c r="AN149" s="160"/>
      <c r="AO149" s="160"/>
      <c r="AP149" s="160"/>
      <c r="AQ149" s="160"/>
      <c r="AR149" s="160"/>
      <c r="AS149" s="160"/>
      <c r="AT149" s="160"/>
      <c r="AU149" s="160"/>
      <c r="AV149" s="160"/>
      <c r="AW149" s="160"/>
      <c r="AX149" s="160"/>
      <c r="AY149" s="160"/>
      <c r="AZ149" s="160"/>
      <c r="BA149" s="160"/>
      <c r="BB149" s="160"/>
      <c r="BC149" s="160"/>
      <c r="BD149" s="160"/>
      <c r="BE149" s="160"/>
    </row>
    <row r="150" spans="1:57" x14ac:dyDescent="0.2">
      <c r="A150" s="160"/>
      <c r="B150" s="160"/>
      <c r="C150" s="160"/>
      <c r="D150" s="160"/>
      <c r="E150" s="160"/>
      <c r="F150" s="160"/>
      <c r="G150" s="160"/>
      <c r="H150" s="160"/>
      <c r="I150" s="160"/>
      <c r="J150" s="160"/>
      <c r="K150" s="160"/>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60"/>
      <c r="AL150" s="160"/>
      <c r="AM150" s="160"/>
      <c r="AN150" s="160"/>
      <c r="AO150" s="160"/>
      <c r="AP150" s="160"/>
      <c r="AQ150" s="160"/>
      <c r="AR150" s="160"/>
      <c r="AS150" s="160"/>
      <c r="AT150" s="160"/>
      <c r="AU150" s="160"/>
      <c r="AV150" s="160"/>
      <c r="AW150" s="160"/>
      <c r="AX150" s="160"/>
      <c r="AY150" s="160"/>
      <c r="AZ150" s="160"/>
      <c r="BA150" s="160"/>
      <c r="BB150" s="160"/>
      <c r="BC150" s="160"/>
      <c r="BD150" s="160"/>
      <c r="BE150" s="160"/>
    </row>
    <row r="151" spans="1:57" x14ac:dyDescent="0.2">
      <c r="A151" s="160"/>
      <c r="B151" s="160"/>
      <c r="C151" s="160"/>
      <c r="D151" s="160"/>
      <c r="E151" s="160"/>
      <c r="F151" s="160"/>
      <c r="G151" s="160"/>
      <c r="H151" s="160"/>
      <c r="I151" s="160"/>
      <c r="J151" s="160"/>
      <c r="K151" s="160"/>
      <c r="L151" s="160"/>
      <c r="M151" s="160"/>
      <c r="N151" s="160"/>
      <c r="O151" s="160"/>
      <c r="P151" s="160"/>
      <c r="Q151" s="160"/>
      <c r="R151" s="160"/>
      <c r="S151" s="160"/>
      <c r="T151" s="160"/>
      <c r="U151" s="160"/>
      <c r="V151" s="160"/>
      <c r="W151" s="160"/>
      <c r="X151" s="160"/>
      <c r="Y151" s="160"/>
      <c r="Z151" s="160"/>
      <c r="AA151" s="160"/>
      <c r="AB151" s="160"/>
      <c r="AC151" s="160"/>
      <c r="AD151" s="160"/>
      <c r="AE151" s="160"/>
      <c r="AF151" s="160"/>
      <c r="AG151" s="160"/>
      <c r="AH151" s="160"/>
      <c r="AI151" s="160"/>
      <c r="AJ151" s="160"/>
      <c r="AK151" s="160"/>
      <c r="AL151" s="160"/>
      <c r="AM151" s="160"/>
      <c r="AN151" s="160"/>
      <c r="AO151" s="160"/>
      <c r="AP151" s="160"/>
      <c r="AQ151" s="160"/>
      <c r="AR151" s="160"/>
      <c r="AS151" s="160"/>
      <c r="AT151" s="160"/>
      <c r="AU151" s="160"/>
      <c r="AV151" s="160"/>
      <c r="AW151" s="160"/>
      <c r="AX151" s="160"/>
      <c r="AY151" s="160"/>
      <c r="AZ151" s="160"/>
      <c r="BA151" s="160"/>
      <c r="BB151" s="160"/>
      <c r="BC151" s="160"/>
      <c r="BD151" s="160"/>
      <c r="BE151" s="160"/>
    </row>
    <row r="152" spans="1:57" x14ac:dyDescent="0.2">
      <c r="A152" s="160"/>
      <c r="B152" s="160"/>
      <c r="C152" s="160"/>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160"/>
      <c r="AA152" s="160"/>
      <c r="AB152" s="160"/>
      <c r="AC152" s="160"/>
      <c r="AD152" s="160"/>
      <c r="AE152" s="160"/>
      <c r="AF152" s="160"/>
      <c r="AG152" s="160"/>
      <c r="AH152" s="160"/>
      <c r="AI152" s="160"/>
      <c r="AJ152" s="160"/>
      <c r="AK152" s="160"/>
      <c r="AL152" s="160"/>
      <c r="AM152" s="160"/>
      <c r="AN152" s="160"/>
      <c r="AO152" s="160"/>
      <c r="AP152" s="160"/>
      <c r="AQ152" s="160"/>
      <c r="AR152" s="160"/>
      <c r="AS152" s="160"/>
      <c r="AT152" s="160"/>
      <c r="AU152" s="160"/>
      <c r="AV152" s="160"/>
      <c r="AW152" s="160"/>
      <c r="AX152" s="160"/>
      <c r="AY152" s="160"/>
      <c r="AZ152" s="160"/>
      <c r="BA152" s="160"/>
      <c r="BB152" s="160"/>
      <c r="BC152" s="160"/>
      <c r="BD152" s="160"/>
      <c r="BE152" s="160"/>
    </row>
    <row r="153" spans="1:57" x14ac:dyDescent="0.2">
      <c r="A153" s="160"/>
      <c r="B153" s="160"/>
      <c r="C153" s="160"/>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60"/>
      <c r="AA153" s="160"/>
      <c r="AB153" s="160"/>
      <c r="AC153" s="160"/>
      <c r="AD153" s="160"/>
      <c r="AE153" s="160"/>
      <c r="AF153" s="160"/>
      <c r="AG153" s="160"/>
      <c r="AH153" s="160"/>
      <c r="AI153" s="160"/>
      <c r="AJ153" s="160"/>
      <c r="AK153" s="160"/>
      <c r="AL153" s="160"/>
      <c r="AM153" s="160"/>
      <c r="AN153" s="160"/>
      <c r="AO153" s="160"/>
      <c r="AP153" s="160"/>
      <c r="AQ153" s="160"/>
      <c r="AR153" s="160"/>
      <c r="AS153" s="160"/>
      <c r="AT153" s="160"/>
      <c r="AU153" s="160"/>
      <c r="AV153" s="160"/>
      <c r="AW153" s="160"/>
      <c r="AX153" s="160"/>
      <c r="AY153" s="160"/>
      <c r="AZ153" s="160"/>
      <c r="BA153" s="160"/>
      <c r="BB153" s="160"/>
      <c r="BC153" s="160"/>
      <c r="BD153" s="160"/>
      <c r="BE153" s="160"/>
    </row>
    <row r="154" spans="1:57" x14ac:dyDescent="0.2">
      <c r="A154" s="160"/>
      <c r="B154" s="160"/>
      <c r="C154" s="160"/>
      <c r="D154" s="160"/>
      <c r="E154" s="160"/>
      <c r="F154" s="160"/>
      <c r="G154" s="160"/>
      <c r="H154" s="160"/>
      <c r="I154" s="160"/>
      <c r="J154" s="160"/>
      <c r="K154" s="160"/>
      <c r="L154" s="160"/>
      <c r="M154" s="160"/>
      <c r="N154" s="160"/>
      <c r="O154" s="160"/>
      <c r="P154" s="160"/>
      <c r="Q154" s="160"/>
      <c r="R154" s="160"/>
      <c r="S154" s="160"/>
      <c r="T154" s="160"/>
      <c r="U154" s="160"/>
      <c r="V154" s="160"/>
      <c r="W154" s="160"/>
      <c r="X154" s="160"/>
      <c r="Y154" s="160"/>
      <c r="Z154" s="160"/>
      <c r="AA154" s="160"/>
      <c r="AB154" s="160"/>
      <c r="AC154" s="160"/>
      <c r="AD154" s="160"/>
      <c r="AE154" s="160"/>
      <c r="AF154" s="160"/>
      <c r="AG154" s="160"/>
      <c r="AH154" s="160"/>
      <c r="AI154" s="160"/>
      <c r="AJ154" s="160"/>
      <c r="AK154" s="160"/>
      <c r="AL154" s="160"/>
      <c r="AM154" s="160"/>
      <c r="AN154" s="160"/>
      <c r="AO154" s="160"/>
      <c r="AP154" s="160"/>
      <c r="AQ154" s="160"/>
      <c r="AR154" s="160"/>
      <c r="AS154" s="160"/>
      <c r="AT154" s="160"/>
      <c r="AU154" s="160"/>
      <c r="AV154" s="160"/>
      <c r="AW154" s="160"/>
      <c r="AX154" s="160"/>
      <c r="AY154" s="160"/>
      <c r="AZ154" s="160"/>
      <c r="BA154" s="160"/>
      <c r="BB154" s="160"/>
      <c r="BC154" s="160"/>
      <c r="BD154" s="160"/>
      <c r="BE154" s="160"/>
    </row>
    <row r="155" spans="1:57" x14ac:dyDescent="0.2">
      <c r="A155" s="160"/>
      <c r="B155" s="160"/>
      <c r="C155" s="160"/>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c r="AB155" s="160"/>
      <c r="AC155" s="160"/>
      <c r="AD155" s="160"/>
      <c r="AE155" s="160"/>
      <c r="AF155" s="160"/>
      <c r="AG155" s="160"/>
      <c r="AH155" s="160"/>
      <c r="AI155" s="160"/>
      <c r="AJ155" s="160"/>
      <c r="AK155" s="160"/>
      <c r="AL155" s="160"/>
      <c r="AM155" s="160"/>
      <c r="AN155" s="160"/>
      <c r="AO155" s="160"/>
      <c r="AP155" s="160"/>
      <c r="AQ155" s="160"/>
      <c r="AR155" s="160"/>
      <c r="AS155" s="160"/>
      <c r="AT155" s="160"/>
      <c r="AU155" s="160"/>
      <c r="AV155" s="160"/>
      <c r="AW155" s="160"/>
      <c r="AX155" s="160"/>
      <c r="AY155" s="160"/>
      <c r="AZ155" s="160"/>
      <c r="BA155" s="160"/>
      <c r="BB155" s="160"/>
      <c r="BC155" s="160"/>
      <c r="BD155" s="160"/>
      <c r="BE155" s="160"/>
    </row>
    <row r="156" spans="1:57" x14ac:dyDescent="0.2">
      <c r="A156" s="160"/>
      <c r="B156" s="160"/>
      <c r="C156" s="160"/>
      <c r="D156" s="160"/>
      <c r="E156" s="160"/>
      <c r="F156" s="160"/>
      <c r="G156" s="160"/>
      <c r="H156" s="160"/>
      <c r="I156" s="160"/>
      <c r="J156" s="160"/>
      <c r="K156" s="160"/>
      <c r="L156" s="160"/>
      <c r="M156" s="160"/>
      <c r="N156" s="160"/>
      <c r="O156" s="160"/>
      <c r="P156" s="160"/>
      <c r="Q156" s="160"/>
      <c r="R156" s="160"/>
      <c r="S156" s="160"/>
      <c r="T156" s="160"/>
      <c r="U156" s="160"/>
      <c r="V156" s="160"/>
      <c r="W156" s="160"/>
      <c r="X156" s="160"/>
      <c r="Y156" s="160"/>
      <c r="Z156" s="160"/>
      <c r="AA156" s="160"/>
      <c r="AB156" s="160"/>
      <c r="AC156" s="160"/>
      <c r="AD156" s="160"/>
      <c r="AE156" s="160"/>
      <c r="AF156" s="160"/>
      <c r="AG156" s="160"/>
      <c r="AH156" s="160"/>
      <c r="AI156" s="160"/>
      <c r="AJ156" s="160"/>
      <c r="AK156" s="160"/>
      <c r="AL156" s="160"/>
      <c r="AM156" s="160"/>
      <c r="AN156" s="160"/>
      <c r="AO156" s="160"/>
      <c r="AP156" s="160"/>
      <c r="AQ156" s="160"/>
      <c r="AR156" s="160"/>
      <c r="AS156" s="160"/>
      <c r="AT156" s="160"/>
      <c r="AU156" s="160"/>
      <c r="AV156" s="160"/>
      <c r="AW156" s="160"/>
      <c r="AX156" s="160"/>
      <c r="AY156" s="160"/>
      <c r="AZ156" s="160"/>
      <c r="BA156" s="160"/>
      <c r="BB156" s="160"/>
      <c r="BC156" s="160"/>
      <c r="BD156" s="160"/>
      <c r="BE156" s="160"/>
    </row>
    <row r="157" spans="1:57" x14ac:dyDescent="0.2">
      <c r="A157" s="160"/>
      <c r="B157" s="160"/>
      <c r="C157" s="160"/>
      <c r="D157" s="160"/>
      <c r="E157" s="160"/>
      <c r="F157" s="160"/>
      <c r="G157" s="160"/>
      <c r="H157" s="160"/>
      <c r="I157" s="160"/>
      <c r="J157" s="160"/>
      <c r="K157" s="160"/>
      <c r="L157" s="160"/>
      <c r="M157" s="160"/>
      <c r="N157" s="160"/>
      <c r="O157" s="160"/>
      <c r="P157" s="160"/>
      <c r="Q157" s="160"/>
      <c r="R157" s="160"/>
      <c r="S157" s="160"/>
      <c r="T157" s="160"/>
      <c r="U157" s="160"/>
      <c r="V157" s="160"/>
      <c r="W157" s="160"/>
      <c r="X157" s="160"/>
      <c r="Y157" s="160"/>
      <c r="Z157" s="160"/>
      <c r="AA157" s="160"/>
      <c r="AB157" s="160"/>
      <c r="AC157" s="160"/>
      <c r="AD157" s="160"/>
      <c r="AE157" s="160"/>
      <c r="AF157" s="160"/>
      <c r="AG157" s="160"/>
      <c r="AH157" s="160"/>
      <c r="AI157" s="160"/>
      <c r="AJ157" s="160"/>
      <c r="AK157" s="160"/>
      <c r="AL157" s="160"/>
      <c r="AM157" s="160"/>
      <c r="AN157" s="160"/>
      <c r="AO157" s="160"/>
      <c r="AP157" s="160"/>
      <c r="AQ157" s="160"/>
      <c r="AR157" s="160"/>
      <c r="AS157" s="160"/>
      <c r="AT157" s="160"/>
      <c r="AU157" s="160"/>
      <c r="AV157" s="160"/>
      <c r="AW157" s="160"/>
      <c r="AX157" s="160"/>
      <c r="AY157" s="160"/>
      <c r="AZ157" s="160"/>
      <c r="BA157" s="160"/>
      <c r="BB157" s="160"/>
      <c r="BC157" s="160"/>
      <c r="BD157" s="160"/>
      <c r="BE157" s="160"/>
    </row>
    <row r="158" spans="1:57" x14ac:dyDescent="0.2">
      <c r="A158" s="160"/>
      <c r="B158" s="160"/>
      <c r="C158" s="160"/>
      <c r="D158" s="160"/>
      <c r="E158" s="160"/>
      <c r="F158" s="160"/>
      <c r="G158" s="160"/>
      <c r="H158" s="160"/>
      <c r="I158" s="160"/>
      <c r="J158" s="160"/>
      <c r="K158" s="160"/>
      <c r="L158" s="160"/>
      <c r="M158" s="160"/>
      <c r="N158" s="160"/>
      <c r="O158" s="160"/>
      <c r="P158" s="160"/>
      <c r="Q158" s="160"/>
      <c r="R158" s="160"/>
      <c r="S158" s="160"/>
      <c r="T158" s="160"/>
      <c r="U158" s="160"/>
      <c r="V158" s="160"/>
      <c r="W158" s="160"/>
      <c r="X158" s="160"/>
      <c r="Y158" s="160"/>
      <c r="Z158" s="160"/>
      <c r="AA158" s="160"/>
      <c r="AB158" s="160"/>
      <c r="AC158" s="160"/>
      <c r="AD158" s="160"/>
      <c r="AE158" s="160"/>
      <c r="AF158" s="160"/>
      <c r="AG158" s="160"/>
      <c r="AH158" s="160"/>
      <c r="AI158" s="160"/>
      <c r="AJ158" s="160"/>
      <c r="AK158" s="160"/>
      <c r="AL158" s="160"/>
      <c r="AM158" s="160"/>
      <c r="AN158" s="160"/>
      <c r="AO158" s="160"/>
      <c r="AP158" s="160"/>
      <c r="AQ158" s="160"/>
      <c r="AR158" s="160"/>
      <c r="AS158" s="160"/>
      <c r="AT158" s="160"/>
      <c r="AU158" s="160"/>
      <c r="AV158" s="160"/>
      <c r="AW158" s="160"/>
      <c r="AX158" s="160"/>
      <c r="AY158" s="160"/>
      <c r="AZ158" s="160"/>
      <c r="BA158" s="160"/>
      <c r="BB158" s="160"/>
      <c r="BC158" s="160"/>
      <c r="BD158" s="160"/>
      <c r="BE158" s="160"/>
    </row>
    <row r="159" spans="1:57" x14ac:dyDescent="0.2">
      <c r="A159" s="160"/>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0"/>
      <c r="X159" s="160"/>
      <c r="Y159" s="160"/>
      <c r="Z159" s="160"/>
      <c r="AA159" s="160"/>
      <c r="AB159" s="160"/>
      <c r="AC159" s="160"/>
      <c r="AD159" s="160"/>
      <c r="AE159" s="160"/>
      <c r="AF159" s="160"/>
      <c r="AG159" s="160"/>
      <c r="AH159" s="160"/>
      <c r="AI159" s="160"/>
      <c r="AJ159" s="160"/>
      <c r="AK159" s="160"/>
      <c r="AL159" s="160"/>
      <c r="AM159" s="160"/>
      <c r="AN159" s="160"/>
      <c r="AO159" s="160"/>
      <c r="AP159" s="160"/>
      <c r="AQ159" s="160"/>
      <c r="AR159" s="160"/>
      <c r="AS159" s="160"/>
      <c r="AT159" s="160"/>
      <c r="AU159" s="160"/>
      <c r="AV159" s="160"/>
      <c r="AW159" s="160"/>
      <c r="AX159" s="160"/>
      <c r="AY159" s="160"/>
      <c r="AZ159" s="160"/>
      <c r="BA159" s="160"/>
      <c r="BB159" s="160"/>
      <c r="BC159" s="160"/>
      <c r="BD159" s="160"/>
      <c r="BE159" s="160"/>
    </row>
    <row r="160" spans="1:57" x14ac:dyDescent="0.2">
      <c r="A160" s="160"/>
      <c r="B160" s="160"/>
      <c r="C160" s="160"/>
      <c r="D160" s="160"/>
      <c r="E160" s="160"/>
      <c r="F160" s="160"/>
      <c r="G160" s="160"/>
      <c r="H160" s="160"/>
      <c r="I160" s="160"/>
      <c r="J160" s="160"/>
      <c r="K160" s="160"/>
      <c r="L160" s="160"/>
      <c r="M160" s="160"/>
      <c r="N160" s="160"/>
      <c r="O160" s="160"/>
      <c r="P160" s="160"/>
      <c r="Q160" s="160"/>
      <c r="R160" s="160"/>
      <c r="S160" s="160"/>
      <c r="T160" s="160"/>
      <c r="U160" s="160"/>
      <c r="V160" s="160"/>
      <c r="W160" s="160"/>
      <c r="X160" s="160"/>
      <c r="Y160" s="160"/>
      <c r="Z160" s="160"/>
      <c r="AA160" s="160"/>
      <c r="AB160" s="160"/>
      <c r="AC160" s="160"/>
      <c r="AD160" s="160"/>
      <c r="AE160" s="160"/>
      <c r="AF160" s="160"/>
      <c r="AG160" s="160"/>
      <c r="AH160" s="160"/>
      <c r="AI160" s="160"/>
      <c r="AJ160" s="160"/>
      <c r="AK160" s="160"/>
      <c r="AL160" s="160"/>
      <c r="AM160" s="160"/>
      <c r="AN160" s="160"/>
      <c r="AO160" s="160"/>
      <c r="AP160" s="160"/>
      <c r="AQ160" s="160"/>
      <c r="AR160" s="160"/>
      <c r="AS160" s="160"/>
      <c r="AT160" s="160"/>
      <c r="AU160" s="160"/>
      <c r="AV160" s="160"/>
      <c r="AW160" s="160"/>
      <c r="AX160" s="160"/>
      <c r="AY160" s="160"/>
      <c r="AZ160" s="160"/>
      <c r="BA160" s="160"/>
      <c r="BB160" s="160"/>
      <c r="BC160" s="160"/>
      <c r="BD160" s="160"/>
      <c r="BE160" s="160"/>
    </row>
    <row r="161" spans="1:57" x14ac:dyDescent="0.2">
      <c r="A161" s="160"/>
      <c r="B161" s="160"/>
      <c r="C161" s="160"/>
      <c r="D161" s="160"/>
      <c r="E161" s="160"/>
      <c r="F161" s="160"/>
      <c r="G161" s="160"/>
      <c r="H161" s="160"/>
      <c r="I161" s="160"/>
      <c r="J161" s="160"/>
      <c r="K161" s="160"/>
      <c r="L161" s="160"/>
      <c r="M161" s="160"/>
      <c r="N161" s="160"/>
      <c r="O161" s="160"/>
      <c r="P161" s="160"/>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160"/>
      <c r="AM161" s="160"/>
      <c r="AN161" s="160"/>
      <c r="AO161" s="160"/>
      <c r="AP161" s="160"/>
      <c r="AQ161" s="160"/>
      <c r="AR161" s="160"/>
      <c r="AS161" s="160"/>
      <c r="AT161" s="160"/>
      <c r="AU161" s="160"/>
      <c r="AV161" s="160"/>
      <c r="AW161" s="160"/>
      <c r="AX161" s="160"/>
      <c r="AY161" s="160"/>
      <c r="AZ161" s="160"/>
      <c r="BA161" s="160"/>
      <c r="BB161" s="160"/>
      <c r="BC161" s="160"/>
      <c r="BD161" s="160"/>
      <c r="BE161" s="160"/>
    </row>
    <row r="162" spans="1:57" x14ac:dyDescent="0.2">
      <c r="A162" s="160"/>
      <c r="B162" s="160"/>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c r="AB162" s="160"/>
      <c r="AC162" s="160"/>
      <c r="AD162" s="160"/>
      <c r="AE162" s="160"/>
      <c r="AF162" s="160"/>
      <c r="AG162" s="160"/>
      <c r="AH162" s="160"/>
      <c r="AI162" s="160"/>
      <c r="AJ162" s="160"/>
      <c r="AK162" s="160"/>
      <c r="AL162" s="160"/>
      <c r="AM162" s="160"/>
      <c r="AN162" s="160"/>
      <c r="AO162" s="160"/>
      <c r="AP162" s="160"/>
      <c r="AQ162" s="160"/>
      <c r="AR162" s="160"/>
      <c r="AS162" s="160"/>
      <c r="AT162" s="160"/>
      <c r="AU162" s="160"/>
      <c r="AV162" s="160"/>
      <c r="AW162" s="160"/>
      <c r="AX162" s="160"/>
      <c r="AY162" s="160"/>
      <c r="AZ162" s="160"/>
      <c r="BA162" s="160"/>
      <c r="BB162" s="160"/>
      <c r="BC162" s="160"/>
      <c r="BD162" s="160"/>
      <c r="BE162" s="160"/>
    </row>
    <row r="163" spans="1:57" x14ac:dyDescent="0.2">
      <c r="A163" s="160"/>
      <c r="B163" s="160"/>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0"/>
      <c r="AE163" s="160"/>
      <c r="AF163" s="160"/>
      <c r="AG163" s="160"/>
      <c r="AH163" s="160"/>
      <c r="AI163" s="160"/>
      <c r="AJ163" s="160"/>
      <c r="AK163" s="160"/>
      <c r="AL163" s="160"/>
      <c r="AM163" s="160"/>
      <c r="AN163" s="160"/>
      <c r="AO163" s="160"/>
      <c r="AP163" s="160"/>
      <c r="AQ163" s="160"/>
      <c r="AR163" s="160"/>
      <c r="AS163" s="160"/>
      <c r="AT163" s="160"/>
      <c r="AU163" s="160"/>
      <c r="AV163" s="160"/>
      <c r="AW163" s="160"/>
      <c r="AX163" s="160"/>
      <c r="AY163" s="160"/>
      <c r="AZ163" s="160"/>
      <c r="BA163" s="160"/>
      <c r="BB163" s="160"/>
      <c r="BC163" s="160"/>
      <c r="BD163" s="160"/>
      <c r="BE163" s="160"/>
    </row>
    <row r="164" spans="1:57" x14ac:dyDescent="0.2">
      <c r="A164" s="160"/>
      <c r="B164" s="160"/>
      <c r="C164" s="160"/>
      <c r="D164" s="160"/>
      <c r="E164" s="160"/>
      <c r="F164" s="160"/>
      <c r="G164" s="160"/>
      <c r="H164" s="160"/>
      <c r="I164" s="160"/>
      <c r="J164" s="160"/>
      <c r="K164" s="160"/>
      <c r="L164" s="160"/>
      <c r="M164" s="160"/>
      <c r="N164" s="160"/>
      <c r="O164" s="160"/>
      <c r="P164" s="160"/>
      <c r="Q164" s="160"/>
      <c r="R164" s="160"/>
      <c r="S164" s="160"/>
      <c r="T164" s="160"/>
      <c r="U164" s="160"/>
      <c r="V164" s="160"/>
      <c r="W164" s="160"/>
      <c r="X164" s="160"/>
      <c r="Y164" s="160"/>
      <c r="Z164" s="160"/>
      <c r="AA164" s="160"/>
      <c r="AB164" s="160"/>
      <c r="AC164" s="160"/>
      <c r="AD164" s="160"/>
      <c r="AE164" s="160"/>
      <c r="AF164" s="160"/>
      <c r="AG164" s="160"/>
      <c r="AH164" s="160"/>
      <c r="AI164" s="160"/>
      <c r="AJ164" s="160"/>
      <c r="AK164" s="160"/>
      <c r="AL164" s="160"/>
      <c r="AM164" s="160"/>
      <c r="AN164" s="160"/>
      <c r="AO164" s="160"/>
      <c r="AP164" s="160"/>
      <c r="AQ164" s="160"/>
      <c r="AR164" s="160"/>
      <c r="AS164" s="160"/>
      <c r="AT164" s="160"/>
      <c r="AU164" s="160"/>
      <c r="AV164" s="160"/>
      <c r="AW164" s="160"/>
      <c r="AX164" s="160"/>
      <c r="AY164" s="160"/>
      <c r="AZ164" s="160"/>
      <c r="BA164" s="160"/>
      <c r="BB164" s="160"/>
      <c r="BC164" s="160"/>
      <c r="BD164" s="160"/>
      <c r="BE164" s="160"/>
    </row>
    <row r="165" spans="1:57" x14ac:dyDescent="0.2">
      <c r="A165" s="160"/>
      <c r="B165" s="160"/>
      <c r="C165" s="160"/>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c r="Z165" s="160"/>
      <c r="AA165" s="160"/>
      <c r="AB165" s="160"/>
      <c r="AC165" s="160"/>
      <c r="AD165" s="160"/>
      <c r="AE165" s="160"/>
      <c r="AF165" s="160"/>
      <c r="AG165" s="160"/>
      <c r="AH165" s="160"/>
      <c r="AI165" s="160"/>
      <c r="AJ165" s="160"/>
      <c r="AK165" s="160"/>
      <c r="AL165" s="160"/>
      <c r="AM165" s="160"/>
      <c r="AN165" s="160"/>
      <c r="AO165" s="160"/>
      <c r="AP165" s="160"/>
      <c r="AQ165" s="160"/>
      <c r="AR165" s="160"/>
      <c r="AS165" s="160"/>
      <c r="AT165" s="160"/>
      <c r="AU165" s="160"/>
      <c r="AV165" s="160"/>
      <c r="AW165" s="160"/>
      <c r="AX165" s="160"/>
      <c r="AY165" s="160"/>
      <c r="AZ165" s="160"/>
      <c r="BA165" s="160"/>
      <c r="BB165" s="160"/>
      <c r="BC165" s="160"/>
      <c r="BD165" s="160"/>
      <c r="BE165" s="160"/>
    </row>
    <row r="166" spans="1:57" x14ac:dyDescent="0.2">
      <c r="A166" s="160"/>
      <c r="B166" s="160"/>
      <c r="C166" s="160"/>
      <c r="D166" s="160"/>
      <c r="E166" s="160"/>
      <c r="F166" s="160"/>
      <c r="G166" s="160"/>
      <c r="H166" s="160"/>
      <c r="I166" s="160"/>
      <c r="J166" s="160"/>
      <c r="K166" s="160"/>
      <c r="L166" s="160"/>
      <c r="M166" s="160"/>
      <c r="N166" s="160"/>
      <c r="O166" s="160"/>
      <c r="P166" s="160"/>
      <c r="Q166" s="160"/>
      <c r="R166" s="160"/>
      <c r="S166" s="160"/>
      <c r="T166" s="160"/>
      <c r="U166" s="160"/>
      <c r="V166" s="160"/>
      <c r="W166" s="160"/>
      <c r="X166" s="160"/>
      <c r="Y166" s="160"/>
      <c r="Z166" s="160"/>
      <c r="AA166" s="160"/>
      <c r="AB166" s="160"/>
      <c r="AC166" s="160"/>
      <c r="AD166" s="160"/>
      <c r="AE166" s="160"/>
      <c r="AF166" s="160"/>
      <c r="AG166" s="160"/>
      <c r="AH166" s="160"/>
      <c r="AI166" s="160"/>
      <c r="AJ166" s="160"/>
      <c r="AK166" s="160"/>
      <c r="AL166" s="160"/>
      <c r="AM166" s="160"/>
      <c r="AN166" s="160"/>
      <c r="AO166" s="160"/>
      <c r="AP166" s="160"/>
      <c r="AQ166" s="160"/>
      <c r="AR166" s="160"/>
      <c r="AS166" s="160"/>
      <c r="AT166" s="160"/>
      <c r="AU166" s="160"/>
      <c r="AV166" s="160"/>
      <c r="AW166" s="160"/>
      <c r="AX166" s="160"/>
      <c r="AY166" s="160"/>
      <c r="AZ166" s="160"/>
      <c r="BA166" s="160"/>
      <c r="BB166" s="160"/>
      <c r="BC166" s="160"/>
      <c r="BD166" s="160"/>
      <c r="BE166" s="160"/>
    </row>
    <row r="167" spans="1:57" x14ac:dyDescent="0.2">
      <c r="A167" s="160"/>
      <c r="B167" s="160"/>
      <c r="C167" s="160"/>
      <c r="D167" s="160"/>
      <c r="E167" s="160"/>
      <c r="F167" s="160"/>
      <c r="G167" s="160"/>
      <c r="H167" s="160"/>
      <c r="I167" s="160"/>
      <c r="J167" s="160"/>
      <c r="K167" s="160"/>
      <c r="L167" s="160"/>
      <c r="M167" s="160"/>
      <c r="N167" s="160"/>
      <c r="O167" s="160"/>
      <c r="P167" s="160"/>
      <c r="Q167" s="160"/>
      <c r="R167" s="160"/>
      <c r="S167" s="160"/>
      <c r="T167" s="160"/>
      <c r="U167" s="160"/>
      <c r="V167" s="160"/>
      <c r="W167" s="160"/>
      <c r="X167" s="160"/>
      <c r="Y167" s="160"/>
      <c r="Z167" s="160"/>
      <c r="AA167" s="160"/>
      <c r="AB167" s="160"/>
      <c r="AC167" s="160"/>
      <c r="AD167" s="160"/>
      <c r="AE167" s="160"/>
      <c r="AF167" s="160"/>
      <c r="AG167" s="160"/>
      <c r="AH167" s="160"/>
      <c r="AI167" s="160"/>
      <c r="AJ167" s="160"/>
      <c r="AK167" s="160"/>
      <c r="AL167" s="160"/>
      <c r="AM167" s="160"/>
      <c r="AN167" s="160"/>
      <c r="AO167" s="160"/>
      <c r="AP167" s="160"/>
      <c r="AQ167" s="160"/>
      <c r="AR167" s="160"/>
      <c r="AS167" s="160"/>
      <c r="AT167" s="160"/>
      <c r="AU167" s="160"/>
      <c r="AV167" s="160"/>
      <c r="AW167" s="160"/>
      <c r="AX167" s="160"/>
      <c r="AY167" s="160"/>
      <c r="AZ167" s="160"/>
      <c r="BA167" s="160"/>
      <c r="BB167" s="160"/>
      <c r="BC167" s="160"/>
      <c r="BD167" s="160"/>
      <c r="BE167" s="160"/>
    </row>
    <row r="168" spans="1:57" x14ac:dyDescent="0.2">
      <c r="A168" s="160"/>
      <c r="B168" s="160"/>
      <c r="C168" s="160"/>
      <c r="D168" s="160"/>
      <c r="E168" s="160"/>
      <c r="F168" s="160"/>
      <c r="G168" s="160"/>
      <c r="H168" s="160"/>
      <c r="I168" s="160"/>
      <c r="J168" s="160"/>
      <c r="K168" s="160"/>
      <c r="L168" s="160"/>
      <c r="M168" s="160"/>
      <c r="N168" s="160"/>
      <c r="O168" s="160"/>
      <c r="P168" s="160"/>
      <c r="Q168" s="160"/>
      <c r="R168" s="160"/>
      <c r="S168" s="160"/>
      <c r="T168" s="160"/>
      <c r="U168" s="160"/>
      <c r="V168" s="160"/>
      <c r="W168" s="160"/>
      <c r="X168" s="160"/>
      <c r="Y168" s="160"/>
      <c r="Z168" s="160"/>
      <c r="AA168" s="160"/>
      <c r="AB168" s="160"/>
      <c r="AC168" s="160"/>
      <c r="AD168" s="160"/>
      <c r="AE168" s="160"/>
      <c r="AF168" s="160"/>
      <c r="AG168" s="160"/>
      <c r="AH168" s="160"/>
      <c r="AI168" s="160"/>
      <c r="AJ168" s="160"/>
      <c r="AK168" s="160"/>
      <c r="AL168" s="160"/>
      <c r="AM168" s="160"/>
      <c r="AN168" s="160"/>
      <c r="AO168" s="160"/>
      <c r="AP168" s="160"/>
      <c r="AQ168" s="160"/>
      <c r="AR168" s="160"/>
      <c r="AS168" s="160"/>
      <c r="AT168" s="160"/>
      <c r="AU168" s="160"/>
      <c r="AV168" s="160"/>
      <c r="AW168" s="160"/>
      <c r="AX168" s="160"/>
      <c r="AY168" s="160"/>
      <c r="AZ168" s="160"/>
      <c r="BA168" s="160"/>
      <c r="BB168" s="160"/>
      <c r="BC168" s="160"/>
      <c r="BD168" s="160"/>
      <c r="BE168" s="160"/>
    </row>
    <row r="169" spans="1:57" x14ac:dyDescent="0.2">
      <c r="A169" s="160"/>
      <c r="B169" s="160"/>
      <c r="C169" s="160"/>
      <c r="D169" s="160"/>
      <c r="E169" s="160"/>
      <c r="F169" s="160"/>
      <c r="G169" s="160"/>
      <c r="H169" s="160"/>
      <c r="I169" s="160"/>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0"/>
      <c r="AR169" s="160"/>
      <c r="AS169" s="160"/>
      <c r="AT169" s="160"/>
      <c r="AU169" s="160"/>
      <c r="AV169" s="160"/>
      <c r="AW169" s="160"/>
      <c r="AX169" s="160"/>
      <c r="AY169" s="160"/>
      <c r="AZ169" s="160"/>
      <c r="BA169" s="160"/>
      <c r="BB169" s="160"/>
      <c r="BC169" s="160"/>
      <c r="BD169" s="160"/>
      <c r="BE169" s="160"/>
    </row>
    <row r="170" spans="1:57" x14ac:dyDescent="0.2">
      <c r="A170" s="160"/>
      <c r="B170" s="160"/>
      <c r="C170" s="160"/>
      <c r="D170" s="160"/>
      <c r="E170" s="160"/>
      <c r="F170" s="160"/>
      <c r="G170" s="160"/>
      <c r="H170" s="160"/>
      <c r="I170" s="160"/>
      <c r="J170" s="160"/>
      <c r="K170" s="160"/>
      <c r="L170" s="160"/>
      <c r="M170" s="160"/>
      <c r="N170" s="160"/>
      <c r="O170" s="160"/>
      <c r="P170" s="160"/>
      <c r="Q170" s="160"/>
      <c r="R170" s="160"/>
      <c r="S170" s="160"/>
      <c r="T170" s="160"/>
      <c r="U170" s="160"/>
      <c r="V170" s="160"/>
      <c r="W170" s="160"/>
      <c r="X170" s="160"/>
      <c r="Y170" s="160"/>
      <c r="Z170" s="160"/>
      <c r="AA170" s="160"/>
      <c r="AB170" s="160"/>
      <c r="AC170" s="160"/>
      <c r="AD170" s="160"/>
      <c r="AE170" s="160"/>
      <c r="AF170" s="160"/>
      <c r="AG170" s="160"/>
      <c r="AH170" s="160"/>
      <c r="AI170" s="160"/>
      <c r="AJ170" s="160"/>
      <c r="AK170" s="160"/>
      <c r="AL170" s="160"/>
      <c r="AM170" s="160"/>
      <c r="AN170" s="160"/>
      <c r="AO170" s="160"/>
      <c r="AP170" s="160"/>
      <c r="AQ170" s="160"/>
      <c r="AR170" s="160"/>
      <c r="AS170" s="160"/>
      <c r="AT170" s="160"/>
      <c r="AU170" s="160"/>
      <c r="AV170" s="160"/>
      <c r="AW170" s="160"/>
      <c r="AX170" s="160"/>
      <c r="AY170" s="160"/>
      <c r="AZ170" s="160"/>
      <c r="BA170" s="160"/>
      <c r="BB170" s="160"/>
      <c r="BC170" s="160"/>
      <c r="BD170" s="160"/>
      <c r="BE170" s="160"/>
    </row>
    <row r="171" spans="1:57" x14ac:dyDescent="0.2">
      <c r="A171" s="160"/>
      <c r="B171" s="160"/>
      <c r="C171" s="160"/>
      <c r="D171" s="160"/>
      <c r="E171" s="160"/>
      <c r="F171" s="160"/>
      <c r="G171" s="160"/>
      <c r="H171" s="160"/>
      <c r="I171" s="160"/>
      <c r="J171" s="160"/>
      <c r="K171" s="160"/>
      <c r="L171" s="160"/>
      <c r="M171" s="160"/>
      <c r="N171" s="160"/>
      <c r="O171" s="160"/>
      <c r="P171" s="160"/>
      <c r="Q171" s="160"/>
      <c r="R171" s="160"/>
      <c r="S171" s="160"/>
      <c r="T171" s="160"/>
      <c r="U171" s="160"/>
      <c r="V171" s="160"/>
      <c r="W171" s="160"/>
      <c r="X171" s="160"/>
      <c r="Y171" s="160"/>
      <c r="Z171" s="160"/>
      <c r="AA171" s="160"/>
      <c r="AB171" s="160"/>
      <c r="AC171" s="160"/>
      <c r="AD171" s="160"/>
      <c r="AE171" s="160"/>
      <c r="AF171" s="160"/>
      <c r="AG171" s="160"/>
      <c r="AH171" s="160"/>
      <c r="AI171" s="160"/>
      <c r="AJ171" s="160"/>
      <c r="AK171" s="160"/>
      <c r="AL171" s="160"/>
      <c r="AM171" s="160"/>
      <c r="AN171" s="160"/>
      <c r="AO171" s="160"/>
      <c r="AP171" s="160"/>
      <c r="AQ171" s="160"/>
      <c r="AR171" s="160"/>
      <c r="AS171" s="160"/>
      <c r="AT171" s="160"/>
      <c r="AU171" s="160"/>
      <c r="AV171" s="160"/>
      <c r="AW171" s="160"/>
      <c r="AX171" s="160"/>
      <c r="AY171" s="160"/>
      <c r="AZ171" s="160"/>
      <c r="BA171" s="160"/>
      <c r="BB171" s="160"/>
      <c r="BC171" s="160"/>
      <c r="BD171" s="160"/>
      <c r="BE171" s="160"/>
    </row>
    <row r="172" spans="1:57" x14ac:dyDescent="0.2">
      <c r="A172" s="160"/>
      <c r="B172" s="160"/>
      <c r="C172" s="160"/>
      <c r="D172" s="160"/>
      <c r="E172" s="160"/>
      <c r="F172" s="160"/>
      <c r="G172" s="160"/>
      <c r="H172" s="160"/>
      <c r="I172" s="160"/>
      <c r="J172" s="160"/>
      <c r="K172" s="160"/>
      <c r="L172" s="160"/>
      <c r="M172" s="160"/>
      <c r="N172" s="160"/>
      <c r="O172" s="160"/>
      <c r="P172" s="160"/>
      <c r="Q172" s="160"/>
      <c r="R172" s="160"/>
      <c r="S172" s="160"/>
      <c r="T172" s="160"/>
      <c r="U172" s="160"/>
      <c r="V172" s="160"/>
      <c r="W172" s="160"/>
      <c r="X172" s="160"/>
      <c r="Y172" s="160"/>
      <c r="Z172" s="160"/>
      <c r="AA172" s="160"/>
      <c r="AB172" s="160"/>
      <c r="AC172" s="160"/>
      <c r="AD172" s="160"/>
      <c r="AE172" s="160"/>
      <c r="AF172" s="160"/>
      <c r="AG172" s="160"/>
      <c r="AH172" s="160"/>
      <c r="AI172" s="160"/>
      <c r="AJ172" s="160"/>
      <c r="AK172" s="160"/>
      <c r="AL172" s="160"/>
      <c r="AM172" s="160"/>
      <c r="AN172" s="160"/>
      <c r="AO172" s="160"/>
      <c r="AP172" s="160"/>
      <c r="AQ172" s="160"/>
      <c r="AR172" s="160"/>
      <c r="AS172" s="160"/>
      <c r="AT172" s="160"/>
      <c r="AU172" s="160"/>
      <c r="AV172" s="160"/>
      <c r="AW172" s="160"/>
      <c r="AX172" s="160"/>
      <c r="AY172" s="160"/>
      <c r="AZ172" s="160"/>
      <c r="BA172" s="160"/>
      <c r="BB172" s="160"/>
      <c r="BC172" s="160"/>
      <c r="BD172" s="160"/>
      <c r="BE172" s="160"/>
    </row>
    <row r="173" spans="1:57" x14ac:dyDescent="0.2">
      <c r="A173" s="160"/>
      <c r="B173" s="160"/>
      <c r="C173" s="160"/>
      <c r="D173" s="160"/>
      <c r="E173" s="160"/>
      <c r="F173" s="160"/>
      <c r="G173" s="160"/>
      <c r="H173" s="160"/>
      <c r="I173" s="160"/>
      <c r="J173" s="160"/>
      <c r="K173" s="160"/>
      <c r="L173" s="160"/>
      <c r="M173" s="160"/>
      <c r="N173" s="160"/>
      <c r="O173" s="160"/>
      <c r="P173" s="160"/>
      <c r="Q173" s="160"/>
      <c r="R173" s="160"/>
      <c r="S173" s="160"/>
      <c r="T173" s="160"/>
      <c r="U173" s="160"/>
      <c r="V173" s="160"/>
      <c r="W173" s="160"/>
      <c r="X173" s="160"/>
      <c r="Y173" s="160"/>
      <c r="Z173" s="160"/>
      <c r="AA173" s="160"/>
      <c r="AB173" s="160"/>
      <c r="AC173" s="160"/>
      <c r="AD173" s="160"/>
      <c r="AE173" s="160"/>
      <c r="AF173" s="160"/>
      <c r="AG173" s="160"/>
      <c r="AH173" s="160"/>
      <c r="AI173" s="160"/>
      <c r="AJ173" s="160"/>
      <c r="AK173" s="160"/>
      <c r="AL173" s="160"/>
      <c r="AM173" s="160"/>
      <c r="AN173" s="160"/>
      <c r="AO173" s="160"/>
      <c r="AP173" s="160"/>
      <c r="AQ173" s="160"/>
      <c r="AR173" s="160"/>
      <c r="AS173" s="160"/>
      <c r="AT173" s="160"/>
      <c r="AU173" s="160"/>
      <c r="AV173" s="160"/>
      <c r="AW173" s="160"/>
      <c r="AX173" s="160"/>
      <c r="AY173" s="160"/>
      <c r="AZ173" s="160"/>
      <c r="BA173" s="160"/>
      <c r="BB173" s="160"/>
      <c r="BC173" s="160"/>
      <c r="BD173" s="160"/>
      <c r="BE173" s="160"/>
    </row>
    <row r="174" spans="1:57" x14ac:dyDescent="0.2">
      <c r="A174" s="160"/>
      <c r="B174" s="160"/>
      <c r="C174" s="160"/>
      <c r="D174" s="160"/>
      <c r="E174" s="160"/>
      <c r="F174" s="160"/>
      <c r="G174" s="160"/>
      <c r="H174" s="160"/>
      <c r="I174" s="160"/>
      <c r="J174" s="160"/>
      <c r="K174" s="160"/>
      <c r="L174" s="160"/>
      <c r="M174" s="160"/>
      <c r="N174" s="160"/>
      <c r="O174" s="160"/>
      <c r="P174" s="160"/>
      <c r="Q174" s="160"/>
      <c r="R174" s="160"/>
      <c r="S174" s="160"/>
      <c r="T174" s="160"/>
      <c r="U174" s="160"/>
      <c r="V174" s="160"/>
      <c r="W174" s="160"/>
      <c r="X174" s="160"/>
      <c r="Y174" s="160"/>
      <c r="Z174" s="160"/>
      <c r="AA174" s="160"/>
      <c r="AB174" s="160"/>
      <c r="AC174" s="160"/>
      <c r="AD174" s="160"/>
      <c r="AE174" s="160"/>
      <c r="AF174" s="160"/>
      <c r="AG174" s="160"/>
      <c r="AH174" s="160"/>
      <c r="AI174" s="160"/>
      <c r="AJ174" s="160"/>
      <c r="AK174" s="160"/>
      <c r="AL174" s="160"/>
      <c r="AM174" s="160"/>
      <c r="AN174" s="160"/>
      <c r="AO174" s="160"/>
      <c r="AP174" s="160"/>
      <c r="AQ174" s="160"/>
      <c r="AR174" s="160"/>
      <c r="AS174" s="160"/>
      <c r="AT174" s="160"/>
      <c r="AU174" s="160"/>
      <c r="AV174" s="160"/>
      <c r="AW174" s="160"/>
      <c r="AX174" s="160"/>
      <c r="AY174" s="160"/>
      <c r="AZ174" s="160"/>
      <c r="BA174" s="160"/>
      <c r="BB174" s="160"/>
      <c r="BC174" s="160"/>
      <c r="BD174" s="160"/>
      <c r="BE174" s="160"/>
    </row>
    <row r="175" spans="1:57" x14ac:dyDescent="0.2">
      <c r="A175" s="160"/>
      <c r="B175" s="160"/>
      <c r="C175" s="160"/>
      <c r="D175" s="160"/>
      <c r="E175" s="160"/>
      <c r="F175" s="160"/>
      <c r="G175" s="160"/>
      <c r="H175" s="160"/>
      <c r="I175" s="160"/>
      <c r="J175" s="160"/>
      <c r="K175" s="160"/>
      <c r="L175" s="160"/>
      <c r="M175" s="160"/>
      <c r="N175" s="160"/>
      <c r="O175" s="160"/>
      <c r="P175" s="160"/>
      <c r="Q175" s="160"/>
      <c r="R175" s="160"/>
      <c r="S175" s="160"/>
      <c r="T175" s="160"/>
      <c r="U175" s="160"/>
      <c r="V175" s="160"/>
      <c r="W175" s="160"/>
      <c r="X175" s="160"/>
      <c r="Y175" s="160"/>
      <c r="Z175" s="160"/>
      <c r="AA175" s="160"/>
      <c r="AB175" s="160"/>
      <c r="AC175" s="160"/>
      <c r="AD175" s="160"/>
      <c r="AE175" s="160"/>
      <c r="AF175" s="160"/>
      <c r="AG175" s="160"/>
      <c r="AH175" s="160"/>
      <c r="AI175" s="160"/>
      <c r="AJ175" s="160"/>
      <c r="AK175" s="160"/>
      <c r="AL175" s="160"/>
      <c r="AM175" s="160"/>
      <c r="AN175" s="160"/>
      <c r="AO175" s="160"/>
      <c r="AP175" s="160"/>
      <c r="AQ175" s="160"/>
      <c r="AR175" s="160"/>
      <c r="AS175" s="160"/>
      <c r="AT175" s="160"/>
      <c r="AU175" s="160"/>
      <c r="AV175" s="160"/>
      <c r="AW175" s="160"/>
      <c r="AX175" s="160"/>
      <c r="AY175" s="160"/>
      <c r="AZ175" s="160"/>
      <c r="BA175" s="160"/>
      <c r="BB175" s="160"/>
      <c r="BC175" s="160"/>
      <c r="BD175" s="160"/>
      <c r="BE175" s="160"/>
    </row>
    <row r="176" spans="1:57" x14ac:dyDescent="0.2">
      <c r="A176" s="160"/>
      <c r="B176" s="160"/>
      <c r="C176" s="160"/>
      <c r="D176" s="160"/>
      <c r="E176" s="160"/>
      <c r="F176" s="160"/>
      <c r="G176" s="160"/>
      <c r="H176" s="160"/>
      <c r="I176" s="160"/>
      <c r="J176" s="160"/>
      <c r="K176" s="160"/>
      <c r="L176" s="160"/>
      <c r="M176" s="160"/>
      <c r="N176" s="160"/>
      <c r="O176" s="160"/>
      <c r="P176" s="160"/>
      <c r="Q176" s="160"/>
      <c r="R176" s="160"/>
      <c r="S176" s="160"/>
      <c r="T176" s="160"/>
      <c r="U176" s="160"/>
      <c r="V176" s="160"/>
      <c r="W176" s="160"/>
      <c r="X176" s="160"/>
      <c r="Y176" s="160"/>
      <c r="Z176" s="160"/>
      <c r="AA176" s="160"/>
      <c r="AB176" s="160"/>
      <c r="AC176" s="160"/>
      <c r="AD176" s="160"/>
      <c r="AE176" s="160"/>
      <c r="AF176" s="160"/>
      <c r="AG176" s="160"/>
      <c r="AH176" s="160"/>
      <c r="AI176" s="160"/>
      <c r="AJ176" s="160"/>
      <c r="AK176" s="160"/>
      <c r="AL176" s="160"/>
      <c r="AM176" s="160"/>
      <c r="AN176" s="160"/>
      <c r="AO176" s="160"/>
      <c r="AP176" s="160"/>
      <c r="AQ176" s="160"/>
      <c r="AR176" s="160"/>
      <c r="AS176" s="160"/>
      <c r="AT176" s="160"/>
      <c r="AU176" s="160"/>
      <c r="AV176" s="160"/>
      <c r="AW176" s="160"/>
      <c r="AX176" s="160"/>
      <c r="AY176" s="160"/>
      <c r="AZ176" s="160"/>
      <c r="BA176" s="160"/>
      <c r="BB176" s="160"/>
      <c r="BC176" s="160"/>
      <c r="BD176" s="160"/>
      <c r="BE176" s="160"/>
    </row>
    <row r="177" spans="1:57" x14ac:dyDescent="0.2">
      <c r="A177" s="160"/>
      <c r="B177" s="160"/>
      <c r="C177" s="160"/>
      <c r="D177" s="160"/>
      <c r="E177" s="160"/>
      <c r="F177" s="160"/>
      <c r="G177" s="160"/>
      <c r="H177" s="160"/>
      <c r="I177" s="160"/>
      <c r="J177" s="160"/>
      <c r="K177" s="160"/>
      <c r="L177" s="160"/>
      <c r="M177" s="160"/>
      <c r="N177" s="160"/>
      <c r="O177" s="160"/>
      <c r="P177" s="160"/>
      <c r="Q177" s="160"/>
      <c r="R177" s="160"/>
      <c r="S177" s="160"/>
      <c r="T177" s="160"/>
      <c r="U177" s="160"/>
      <c r="V177" s="160"/>
      <c r="W177" s="160"/>
      <c r="X177" s="160"/>
      <c r="Y177" s="160"/>
      <c r="Z177" s="160"/>
      <c r="AA177" s="160"/>
      <c r="AB177" s="160"/>
      <c r="AC177" s="160"/>
      <c r="AD177" s="160"/>
      <c r="AE177" s="160"/>
      <c r="AF177" s="160"/>
      <c r="AG177" s="160"/>
      <c r="AH177" s="160"/>
      <c r="AI177" s="160"/>
      <c r="AJ177" s="160"/>
      <c r="AK177" s="160"/>
      <c r="AL177" s="160"/>
      <c r="AM177" s="160"/>
      <c r="AN177" s="160"/>
      <c r="AO177" s="160"/>
      <c r="AP177" s="160"/>
      <c r="AQ177" s="160"/>
      <c r="AR177" s="160"/>
      <c r="AS177" s="160"/>
      <c r="AT177" s="160"/>
      <c r="AU177" s="160"/>
      <c r="AV177" s="160"/>
      <c r="AW177" s="160"/>
      <c r="AX177" s="160"/>
      <c r="AY177" s="160"/>
      <c r="AZ177" s="160"/>
      <c r="BA177" s="160"/>
      <c r="BB177" s="160"/>
      <c r="BC177" s="160"/>
      <c r="BD177" s="160"/>
      <c r="BE177" s="160"/>
    </row>
    <row r="178" spans="1:57" x14ac:dyDescent="0.2">
      <c r="A178" s="160"/>
      <c r="B178" s="160"/>
      <c r="C178" s="160"/>
      <c r="D178" s="160"/>
      <c r="E178" s="160"/>
      <c r="F178" s="160"/>
      <c r="G178" s="160"/>
      <c r="H178" s="160"/>
      <c r="I178" s="160"/>
      <c r="J178" s="160"/>
      <c r="K178" s="160"/>
      <c r="L178" s="160"/>
      <c r="M178" s="160"/>
      <c r="N178" s="160"/>
      <c r="O178" s="160"/>
      <c r="P178" s="160"/>
      <c r="Q178" s="160"/>
      <c r="R178" s="160"/>
      <c r="S178" s="160"/>
      <c r="T178" s="160"/>
      <c r="U178" s="160"/>
      <c r="V178" s="160"/>
      <c r="W178" s="160"/>
      <c r="X178" s="160"/>
      <c r="Y178" s="160"/>
      <c r="Z178" s="160"/>
      <c r="AA178" s="160"/>
      <c r="AB178" s="160"/>
      <c r="AC178" s="160"/>
      <c r="AD178" s="160"/>
      <c r="AE178" s="160"/>
      <c r="AF178" s="160"/>
      <c r="AG178" s="160"/>
      <c r="AH178" s="160"/>
      <c r="AI178" s="160"/>
      <c r="AJ178" s="160"/>
      <c r="AK178" s="160"/>
      <c r="AL178" s="160"/>
      <c r="AM178" s="160"/>
      <c r="AN178" s="160"/>
      <c r="AO178" s="160"/>
      <c r="AP178" s="160"/>
      <c r="AQ178" s="160"/>
      <c r="AR178" s="160"/>
      <c r="AS178" s="160"/>
      <c r="AT178" s="160"/>
      <c r="AU178" s="160"/>
      <c r="AV178" s="160"/>
      <c r="AW178" s="160"/>
      <c r="AX178" s="160"/>
      <c r="AY178" s="160"/>
      <c r="AZ178" s="160"/>
      <c r="BA178" s="160"/>
      <c r="BB178" s="160"/>
      <c r="BC178" s="160"/>
      <c r="BD178" s="160"/>
      <c r="BE178" s="160"/>
    </row>
    <row r="179" spans="1:57" x14ac:dyDescent="0.2">
      <c r="A179" s="160"/>
      <c r="B179" s="160"/>
      <c r="C179" s="160"/>
      <c r="D179" s="160"/>
      <c r="E179" s="160"/>
      <c r="F179" s="160"/>
      <c r="G179" s="160"/>
      <c r="H179" s="160"/>
      <c r="I179" s="160"/>
      <c r="J179" s="160"/>
      <c r="K179" s="160"/>
      <c r="L179" s="160"/>
      <c r="M179" s="160"/>
      <c r="N179" s="160"/>
      <c r="O179" s="160"/>
      <c r="P179" s="160"/>
      <c r="Q179" s="160"/>
      <c r="R179" s="160"/>
      <c r="S179" s="160"/>
      <c r="T179" s="160"/>
      <c r="U179" s="160"/>
      <c r="V179" s="160"/>
      <c r="W179" s="160"/>
      <c r="X179" s="160"/>
      <c r="Y179" s="160"/>
      <c r="Z179" s="160"/>
      <c r="AA179" s="160"/>
      <c r="AB179" s="160"/>
      <c r="AC179" s="160"/>
      <c r="AD179" s="160"/>
      <c r="AE179" s="160"/>
      <c r="AF179" s="160"/>
      <c r="AG179" s="160"/>
      <c r="AH179" s="160"/>
      <c r="AI179" s="160"/>
      <c r="AJ179" s="160"/>
      <c r="AK179" s="160"/>
      <c r="AL179" s="160"/>
      <c r="AM179" s="160"/>
      <c r="AN179" s="160"/>
      <c r="AO179" s="160"/>
      <c r="AP179" s="160"/>
      <c r="AQ179" s="160"/>
      <c r="AR179" s="160"/>
      <c r="AS179" s="160"/>
      <c r="AT179" s="160"/>
      <c r="AU179" s="160"/>
      <c r="AV179" s="160"/>
      <c r="AW179" s="160"/>
      <c r="AX179" s="160"/>
      <c r="AY179" s="160"/>
      <c r="AZ179" s="160"/>
      <c r="BA179" s="160"/>
      <c r="BB179" s="160"/>
      <c r="BC179" s="160"/>
      <c r="BD179" s="160"/>
      <c r="BE179" s="160"/>
    </row>
    <row r="180" spans="1:57" x14ac:dyDescent="0.2">
      <c r="A180" s="160"/>
      <c r="B180" s="160"/>
      <c r="C180" s="160"/>
      <c r="D180" s="160"/>
      <c r="E180" s="160"/>
      <c r="F180" s="160"/>
      <c r="G180" s="160"/>
      <c r="H180" s="160"/>
      <c r="I180" s="160"/>
      <c r="J180" s="160"/>
      <c r="K180" s="160"/>
      <c r="L180" s="160"/>
      <c r="M180" s="160"/>
      <c r="N180" s="160"/>
      <c r="O180" s="160"/>
      <c r="P180" s="160"/>
      <c r="Q180" s="160"/>
      <c r="R180" s="160"/>
      <c r="S180" s="160"/>
      <c r="T180" s="160"/>
      <c r="U180" s="160"/>
      <c r="V180" s="160"/>
      <c r="W180" s="160"/>
      <c r="X180" s="160"/>
      <c r="Y180" s="160"/>
      <c r="Z180" s="160"/>
      <c r="AA180" s="160"/>
      <c r="AB180" s="160"/>
      <c r="AC180" s="160"/>
      <c r="AD180" s="160"/>
      <c r="AE180" s="160"/>
      <c r="AF180" s="160"/>
      <c r="AG180" s="160"/>
      <c r="AH180" s="160"/>
      <c r="AI180" s="160"/>
      <c r="AJ180" s="160"/>
      <c r="AK180" s="160"/>
      <c r="AL180" s="160"/>
      <c r="AM180" s="160"/>
      <c r="AN180" s="160"/>
      <c r="AO180" s="160"/>
      <c r="AP180" s="160"/>
      <c r="AQ180" s="160"/>
      <c r="AR180" s="160"/>
      <c r="AS180" s="160"/>
      <c r="AT180" s="160"/>
      <c r="AU180" s="160"/>
      <c r="AV180" s="160"/>
      <c r="AW180" s="160"/>
      <c r="AX180" s="160"/>
      <c r="AY180" s="160"/>
      <c r="AZ180" s="160"/>
      <c r="BA180" s="160"/>
      <c r="BB180" s="160"/>
      <c r="BC180" s="160"/>
      <c r="BD180" s="160"/>
      <c r="BE180" s="160"/>
    </row>
    <row r="181" spans="1:57" x14ac:dyDescent="0.2">
      <c r="A181" s="160"/>
      <c r="B181" s="160"/>
      <c r="C181" s="160"/>
      <c r="D181" s="160"/>
      <c r="E181" s="160"/>
      <c r="F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c r="AB181" s="160"/>
      <c r="AC181" s="160"/>
      <c r="AD181" s="160"/>
      <c r="AE181" s="160"/>
      <c r="AF181" s="160"/>
      <c r="AG181" s="160"/>
      <c r="AH181" s="160"/>
      <c r="AI181" s="160"/>
      <c r="AJ181" s="160"/>
      <c r="AK181" s="160"/>
      <c r="AL181" s="160"/>
      <c r="AM181" s="160"/>
      <c r="AN181" s="160"/>
      <c r="AO181" s="160"/>
      <c r="AP181" s="160"/>
      <c r="AQ181" s="160"/>
      <c r="AR181" s="160"/>
      <c r="AS181" s="160"/>
      <c r="AT181" s="160"/>
      <c r="AU181" s="160"/>
      <c r="AV181" s="160"/>
      <c r="AW181" s="160"/>
      <c r="AX181" s="160"/>
      <c r="AY181" s="160"/>
      <c r="AZ181" s="160"/>
      <c r="BA181" s="160"/>
      <c r="BB181" s="160"/>
      <c r="BC181" s="160"/>
      <c r="BD181" s="160"/>
      <c r="BE181" s="160"/>
    </row>
    <row r="182" spans="1:57" x14ac:dyDescent="0.2">
      <c r="A182" s="160"/>
      <c r="B182" s="160"/>
      <c r="C182" s="160"/>
      <c r="D182" s="160"/>
      <c r="E182" s="160"/>
      <c r="F182" s="160"/>
      <c r="G182" s="160"/>
      <c r="H182" s="160"/>
      <c r="I182" s="160"/>
      <c r="J182" s="160"/>
      <c r="K182" s="160"/>
      <c r="L182" s="160"/>
      <c r="M182" s="160"/>
      <c r="N182" s="160"/>
      <c r="O182" s="160"/>
      <c r="P182" s="160"/>
      <c r="Q182" s="160"/>
      <c r="R182" s="160"/>
      <c r="S182" s="160"/>
      <c r="T182" s="160"/>
      <c r="U182" s="160"/>
      <c r="V182" s="160"/>
      <c r="W182" s="160"/>
      <c r="X182" s="160"/>
      <c r="Y182" s="160"/>
      <c r="Z182" s="160"/>
      <c r="AA182" s="160"/>
      <c r="AB182" s="160"/>
      <c r="AC182" s="160"/>
      <c r="AD182" s="160"/>
      <c r="AE182" s="160"/>
      <c r="AF182" s="160"/>
      <c r="AG182" s="160"/>
      <c r="AH182" s="160"/>
      <c r="AI182" s="160"/>
      <c r="AJ182" s="160"/>
      <c r="AK182" s="160"/>
      <c r="AL182" s="160"/>
      <c r="AM182" s="160"/>
      <c r="AN182" s="160"/>
      <c r="AO182" s="160"/>
      <c r="AP182" s="160"/>
      <c r="AQ182" s="160"/>
      <c r="AR182" s="160"/>
      <c r="AS182" s="160"/>
      <c r="AT182" s="160"/>
      <c r="AU182" s="160"/>
      <c r="AV182" s="160"/>
      <c r="AW182" s="160"/>
      <c r="AX182" s="160"/>
      <c r="AY182" s="160"/>
      <c r="AZ182" s="160"/>
      <c r="BA182" s="160"/>
      <c r="BB182" s="160"/>
      <c r="BC182" s="160"/>
      <c r="BD182" s="160"/>
      <c r="BE182" s="160"/>
    </row>
    <row r="183" spans="1:57" x14ac:dyDescent="0.2">
      <c r="A183" s="160"/>
      <c r="B183" s="160"/>
      <c r="C183" s="160"/>
      <c r="D183" s="160"/>
      <c r="E183" s="160"/>
      <c r="F183" s="160"/>
      <c r="G183" s="160"/>
      <c r="H183" s="160"/>
      <c r="I183" s="160"/>
      <c r="J183" s="160"/>
      <c r="K183" s="160"/>
      <c r="L183" s="160"/>
      <c r="M183" s="160"/>
      <c r="N183" s="160"/>
      <c r="O183" s="160"/>
      <c r="P183" s="160"/>
      <c r="Q183" s="160"/>
      <c r="R183" s="160"/>
      <c r="S183" s="160"/>
      <c r="T183" s="160"/>
      <c r="U183" s="160"/>
      <c r="V183" s="160"/>
      <c r="W183" s="160"/>
      <c r="X183" s="160"/>
      <c r="Y183" s="160"/>
      <c r="Z183" s="160"/>
      <c r="AA183" s="160"/>
      <c r="AB183" s="160"/>
      <c r="AC183" s="160"/>
      <c r="AD183" s="160"/>
      <c r="AE183" s="160"/>
      <c r="AF183" s="160"/>
      <c r="AG183" s="160"/>
      <c r="AH183" s="160"/>
      <c r="AI183" s="160"/>
      <c r="AJ183" s="160"/>
      <c r="AK183" s="160"/>
      <c r="AL183" s="160"/>
      <c r="AM183" s="160"/>
      <c r="AN183" s="160"/>
      <c r="AO183" s="160"/>
      <c r="AP183" s="160"/>
      <c r="AQ183" s="160"/>
      <c r="AR183" s="160"/>
      <c r="AS183" s="160"/>
      <c r="AT183" s="160"/>
      <c r="AU183" s="160"/>
      <c r="AV183" s="160"/>
      <c r="AW183" s="160"/>
      <c r="AX183" s="160"/>
      <c r="AY183" s="160"/>
      <c r="AZ183" s="160"/>
      <c r="BA183" s="160"/>
      <c r="BB183" s="160"/>
      <c r="BC183" s="160"/>
      <c r="BD183" s="160"/>
      <c r="BE183" s="160"/>
    </row>
    <row r="184" spans="1:57" x14ac:dyDescent="0.2">
      <c r="A184" s="160"/>
      <c r="B184" s="160"/>
      <c r="C184" s="160"/>
      <c r="D184" s="160"/>
      <c r="E184" s="160"/>
      <c r="F184" s="160"/>
      <c r="G184" s="160"/>
      <c r="H184" s="160"/>
      <c r="I184" s="160"/>
      <c r="J184" s="160"/>
      <c r="K184" s="160"/>
      <c r="L184" s="160"/>
      <c r="M184" s="160"/>
      <c r="N184" s="160"/>
      <c r="O184" s="160"/>
      <c r="P184" s="160"/>
      <c r="Q184" s="160"/>
      <c r="R184" s="160"/>
      <c r="S184" s="160"/>
      <c r="T184" s="160"/>
      <c r="U184" s="160"/>
      <c r="V184" s="160"/>
      <c r="W184" s="160"/>
      <c r="X184" s="160"/>
      <c r="Y184" s="160"/>
      <c r="Z184" s="160"/>
      <c r="AA184" s="160"/>
      <c r="AB184" s="160"/>
      <c r="AC184" s="160"/>
      <c r="AD184" s="160"/>
      <c r="AE184" s="160"/>
      <c r="AF184" s="160"/>
      <c r="AG184" s="160"/>
      <c r="AH184" s="160"/>
      <c r="AI184" s="160"/>
      <c r="AJ184" s="160"/>
      <c r="AK184" s="160"/>
      <c r="AL184" s="160"/>
      <c r="AM184" s="160"/>
      <c r="AN184" s="160"/>
      <c r="AO184" s="160"/>
      <c r="AP184" s="160"/>
      <c r="AQ184" s="160"/>
      <c r="AR184" s="160"/>
      <c r="AS184" s="160"/>
      <c r="AT184" s="160"/>
      <c r="AU184" s="160"/>
      <c r="AV184" s="160"/>
      <c r="AW184" s="160"/>
      <c r="AX184" s="160"/>
      <c r="AY184" s="160"/>
      <c r="AZ184" s="160"/>
      <c r="BA184" s="160"/>
      <c r="BB184" s="160"/>
      <c r="BC184" s="160"/>
      <c r="BD184" s="160"/>
      <c r="BE184" s="160"/>
    </row>
    <row r="185" spans="1:57" x14ac:dyDescent="0.2">
      <c r="A185" s="160"/>
      <c r="B185" s="160"/>
      <c r="C185" s="160"/>
      <c r="D185" s="160"/>
      <c r="E185" s="160"/>
      <c r="F185" s="160"/>
      <c r="G185" s="160"/>
      <c r="H185" s="160"/>
      <c r="I185" s="160"/>
      <c r="J185" s="160"/>
      <c r="K185" s="160"/>
      <c r="L185" s="160"/>
      <c r="M185" s="160"/>
      <c r="N185" s="160"/>
      <c r="O185" s="160"/>
      <c r="P185" s="160"/>
      <c r="Q185" s="160"/>
      <c r="R185" s="160"/>
      <c r="S185" s="160"/>
      <c r="T185" s="160"/>
      <c r="U185" s="160"/>
      <c r="V185" s="160"/>
      <c r="W185" s="160"/>
      <c r="X185" s="160"/>
      <c r="Y185" s="160"/>
      <c r="Z185" s="160"/>
      <c r="AA185" s="160"/>
      <c r="AB185" s="160"/>
      <c r="AC185" s="160"/>
      <c r="AD185" s="160"/>
      <c r="AE185" s="160"/>
      <c r="AF185" s="160"/>
      <c r="AG185" s="160"/>
      <c r="AH185" s="160"/>
      <c r="AI185" s="160"/>
      <c r="AJ185" s="160"/>
      <c r="AK185" s="160"/>
      <c r="AL185" s="160"/>
      <c r="AM185" s="160"/>
      <c r="AN185" s="160"/>
      <c r="AO185" s="160"/>
      <c r="AP185" s="160"/>
      <c r="AQ185" s="160"/>
      <c r="AR185" s="160"/>
      <c r="AS185" s="160"/>
      <c r="AT185" s="160"/>
      <c r="AU185" s="160"/>
      <c r="AV185" s="160"/>
      <c r="AW185" s="160"/>
      <c r="AX185" s="160"/>
      <c r="AY185" s="160"/>
      <c r="AZ185" s="160"/>
      <c r="BA185" s="160"/>
      <c r="BB185" s="160"/>
      <c r="BC185" s="160"/>
      <c r="BD185" s="160"/>
      <c r="BE185" s="160"/>
    </row>
    <row r="186" spans="1:57" x14ac:dyDescent="0.2">
      <c r="A186" s="160"/>
      <c r="B186" s="160"/>
      <c r="C186" s="160"/>
      <c r="D186" s="160"/>
      <c r="E186" s="160"/>
      <c r="F186" s="160"/>
      <c r="G186" s="160"/>
      <c r="H186" s="160"/>
      <c r="I186" s="160"/>
      <c r="J186" s="160"/>
      <c r="K186" s="160"/>
      <c r="L186" s="160"/>
      <c r="M186" s="160"/>
      <c r="N186" s="160"/>
      <c r="O186" s="160"/>
      <c r="P186" s="160"/>
      <c r="Q186" s="160"/>
      <c r="R186" s="160"/>
      <c r="S186" s="160"/>
      <c r="T186" s="160"/>
      <c r="U186" s="160"/>
      <c r="V186" s="160"/>
      <c r="W186" s="160"/>
      <c r="X186" s="160"/>
      <c r="Y186" s="160"/>
      <c r="Z186" s="160"/>
      <c r="AA186" s="160"/>
      <c r="AB186" s="160"/>
      <c r="AC186" s="160"/>
      <c r="AD186" s="160"/>
      <c r="AE186" s="160"/>
      <c r="AF186" s="160"/>
      <c r="AG186" s="160"/>
      <c r="AH186" s="160"/>
      <c r="AI186" s="160"/>
      <c r="AJ186" s="160"/>
      <c r="AK186" s="160"/>
      <c r="AL186" s="160"/>
      <c r="AM186" s="160"/>
      <c r="AN186" s="160"/>
      <c r="AO186" s="160"/>
      <c r="AP186" s="160"/>
      <c r="AQ186" s="160"/>
      <c r="AR186" s="160"/>
      <c r="AS186" s="160"/>
      <c r="AT186" s="160"/>
      <c r="AU186" s="160"/>
      <c r="AV186" s="160"/>
      <c r="AW186" s="160"/>
      <c r="AX186" s="160"/>
      <c r="AY186" s="160"/>
      <c r="AZ186" s="160"/>
      <c r="BA186" s="160"/>
      <c r="BB186" s="160"/>
      <c r="BC186" s="160"/>
      <c r="BD186" s="160"/>
      <c r="BE186" s="160"/>
    </row>
    <row r="187" spans="1:57" x14ac:dyDescent="0.2">
      <c r="A187" s="160"/>
      <c r="B187" s="160"/>
      <c r="C187" s="160"/>
      <c r="D187" s="160"/>
      <c r="E187" s="160"/>
      <c r="F187" s="160"/>
      <c r="G187" s="160"/>
      <c r="H187" s="160"/>
      <c r="I187" s="160"/>
      <c r="J187" s="160"/>
      <c r="K187" s="160"/>
      <c r="L187" s="160"/>
      <c r="M187" s="160"/>
      <c r="N187" s="160"/>
      <c r="O187" s="160"/>
      <c r="P187" s="160"/>
      <c r="Q187" s="160"/>
      <c r="R187" s="160"/>
      <c r="S187" s="160"/>
      <c r="T187" s="160"/>
      <c r="U187" s="160"/>
      <c r="V187" s="160"/>
      <c r="W187" s="160"/>
      <c r="X187" s="160"/>
      <c r="Y187" s="160"/>
      <c r="Z187" s="160"/>
      <c r="AA187" s="160"/>
      <c r="AB187" s="160"/>
      <c r="AC187" s="160"/>
      <c r="AD187" s="160"/>
      <c r="AE187" s="160"/>
      <c r="AF187" s="160"/>
      <c r="AG187" s="160"/>
      <c r="AH187" s="160"/>
      <c r="AI187" s="160"/>
      <c r="AJ187" s="160"/>
      <c r="AK187" s="160"/>
      <c r="AL187" s="160"/>
      <c r="AM187" s="160"/>
      <c r="AN187" s="160"/>
      <c r="AO187" s="160"/>
      <c r="AP187" s="160"/>
      <c r="AQ187" s="160"/>
      <c r="AR187" s="160"/>
      <c r="AS187" s="160"/>
      <c r="AT187" s="160"/>
      <c r="AU187" s="160"/>
      <c r="AV187" s="160"/>
      <c r="AW187" s="160"/>
      <c r="AX187" s="160"/>
      <c r="AY187" s="160"/>
      <c r="AZ187" s="160"/>
      <c r="BA187" s="160"/>
      <c r="BB187" s="160"/>
      <c r="BC187" s="160"/>
      <c r="BD187" s="160"/>
      <c r="BE187" s="160"/>
    </row>
    <row r="188" spans="1:57" x14ac:dyDescent="0.2">
      <c r="A188" s="160"/>
      <c r="B188" s="160"/>
      <c r="C188" s="160"/>
      <c r="D188" s="160"/>
      <c r="E188" s="160"/>
      <c r="F188" s="160"/>
      <c r="G188" s="160"/>
      <c r="H188" s="160"/>
      <c r="I188" s="160"/>
      <c r="J188" s="160"/>
      <c r="K188" s="160"/>
      <c r="L188" s="160"/>
      <c r="M188" s="160"/>
      <c r="N188" s="160"/>
      <c r="O188" s="160"/>
      <c r="P188" s="160"/>
      <c r="Q188" s="160"/>
      <c r="R188" s="160"/>
      <c r="S188" s="160"/>
      <c r="T188" s="160"/>
      <c r="U188" s="160"/>
      <c r="V188" s="160"/>
      <c r="W188" s="160"/>
      <c r="X188" s="160"/>
      <c r="Y188" s="160"/>
      <c r="Z188" s="160"/>
      <c r="AA188" s="160"/>
      <c r="AB188" s="160"/>
      <c r="AC188" s="160"/>
      <c r="AD188" s="160"/>
      <c r="AE188" s="160"/>
      <c r="AF188" s="160"/>
      <c r="AG188" s="160"/>
      <c r="AH188" s="160"/>
      <c r="AI188" s="160"/>
      <c r="AJ188" s="160"/>
      <c r="AK188" s="160"/>
      <c r="AL188" s="160"/>
      <c r="AM188" s="160"/>
      <c r="AN188" s="160"/>
      <c r="AO188" s="160"/>
      <c r="AP188" s="160"/>
      <c r="AQ188" s="160"/>
      <c r="AR188" s="160"/>
      <c r="AS188" s="160"/>
      <c r="AT188" s="160"/>
      <c r="AU188" s="160"/>
      <c r="AV188" s="160"/>
      <c r="AW188" s="160"/>
      <c r="AX188" s="160"/>
      <c r="AY188" s="160"/>
      <c r="AZ188" s="160"/>
      <c r="BA188" s="160"/>
      <c r="BB188" s="160"/>
      <c r="BC188" s="160"/>
      <c r="BD188" s="160"/>
      <c r="BE188" s="160"/>
    </row>
    <row r="189" spans="1:57" x14ac:dyDescent="0.2">
      <c r="A189" s="160"/>
      <c r="B189" s="160"/>
      <c r="C189" s="160"/>
      <c r="D189" s="160"/>
      <c r="E189" s="160"/>
      <c r="F189" s="160"/>
      <c r="G189" s="160"/>
      <c r="H189" s="160"/>
      <c r="I189" s="160"/>
      <c r="J189" s="160"/>
      <c r="K189" s="160"/>
      <c r="L189" s="160"/>
      <c r="M189" s="160"/>
      <c r="N189" s="160"/>
      <c r="O189" s="160"/>
      <c r="P189" s="160"/>
      <c r="Q189" s="160"/>
      <c r="R189" s="160"/>
      <c r="S189" s="160"/>
      <c r="T189" s="160"/>
      <c r="U189" s="160"/>
      <c r="V189" s="160"/>
      <c r="W189" s="160"/>
      <c r="X189" s="160"/>
      <c r="Y189" s="160"/>
      <c r="Z189" s="160"/>
      <c r="AA189" s="160"/>
      <c r="AB189" s="160"/>
      <c r="AC189" s="160"/>
      <c r="AD189" s="160"/>
      <c r="AE189" s="160"/>
      <c r="AF189" s="160"/>
      <c r="AG189" s="160"/>
      <c r="AH189" s="160"/>
      <c r="AI189" s="160"/>
      <c r="AJ189" s="160"/>
      <c r="AK189" s="160"/>
      <c r="AL189" s="160"/>
      <c r="AM189" s="160"/>
      <c r="AN189" s="160"/>
      <c r="AO189" s="160"/>
      <c r="AP189" s="160"/>
      <c r="AQ189" s="160"/>
      <c r="AR189" s="160"/>
      <c r="AS189" s="160"/>
      <c r="AT189" s="160"/>
      <c r="AU189" s="160"/>
      <c r="AV189" s="160"/>
      <c r="AW189" s="160"/>
      <c r="AX189" s="160"/>
      <c r="AY189" s="160"/>
      <c r="AZ189" s="160"/>
      <c r="BA189" s="160"/>
      <c r="BB189" s="160"/>
      <c r="BC189" s="160"/>
      <c r="BD189" s="160"/>
      <c r="BE189" s="160"/>
    </row>
    <row r="190" spans="1:57" x14ac:dyDescent="0.2">
      <c r="A190" s="160"/>
      <c r="B190" s="160"/>
      <c r="C190" s="160"/>
      <c r="D190" s="160"/>
      <c r="E190" s="160"/>
      <c r="F190" s="160"/>
      <c r="G190" s="160"/>
      <c r="H190" s="160"/>
      <c r="I190" s="160"/>
      <c r="J190" s="160"/>
      <c r="K190" s="160"/>
      <c r="L190" s="160"/>
      <c r="M190" s="160"/>
      <c r="N190" s="160"/>
      <c r="O190" s="160"/>
      <c r="P190" s="160"/>
      <c r="Q190" s="160"/>
      <c r="R190" s="160"/>
      <c r="S190" s="160"/>
      <c r="T190" s="160"/>
      <c r="U190" s="160"/>
      <c r="V190" s="160"/>
      <c r="W190" s="160"/>
      <c r="X190" s="160"/>
      <c r="Y190" s="160"/>
      <c r="Z190" s="160"/>
      <c r="AA190" s="160"/>
      <c r="AB190" s="160"/>
      <c r="AC190" s="160"/>
      <c r="AD190" s="160"/>
      <c r="AE190" s="160"/>
      <c r="AF190" s="160"/>
      <c r="AG190" s="160"/>
      <c r="AH190" s="160"/>
      <c r="AI190" s="160"/>
      <c r="AJ190" s="160"/>
      <c r="AK190" s="160"/>
      <c r="AL190" s="160"/>
      <c r="AM190" s="160"/>
      <c r="AN190" s="160"/>
      <c r="AO190" s="160"/>
      <c r="AP190" s="160"/>
      <c r="AQ190" s="160"/>
      <c r="AR190" s="160"/>
      <c r="AS190" s="160"/>
      <c r="AT190" s="160"/>
      <c r="AU190" s="160"/>
      <c r="AV190" s="160"/>
      <c r="AW190" s="160"/>
      <c r="AX190" s="160"/>
      <c r="AY190" s="160"/>
      <c r="AZ190" s="160"/>
      <c r="BA190" s="160"/>
      <c r="BB190" s="160"/>
      <c r="BC190" s="160"/>
      <c r="BD190" s="160"/>
      <c r="BE190" s="160"/>
    </row>
    <row r="191" spans="1:57" x14ac:dyDescent="0.2">
      <c r="A191" s="160"/>
      <c r="B191" s="160"/>
      <c r="C191" s="160"/>
      <c r="D191" s="160"/>
      <c r="E191" s="160"/>
      <c r="F191" s="160"/>
      <c r="G191" s="160"/>
      <c r="H191" s="160"/>
      <c r="I191" s="160"/>
      <c r="J191" s="160"/>
      <c r="K191" s="160"/>
      <c r="L191" s="160"/>
      <c r="M191" s="160"/>
      <c r="N191" s="160"/>
      <c r="O191" s="160"/>
      <c r="P191" s="160"/>
      <c r="Q191" s="160"/>
      <c r="R191" s="160"/>
      <c r="S191" s="160"/>
      <c r="T191" s="160"/>
      <c r="U191" s="160"/>
      <c r="V191" s="160"/>
      <c r="W191" s="160"/>
      <c r="X191" s="160"/>
      <c r="Y191" s="160"/>
      <c r="Z191" s="160"/>
      <c r="AA191" s="160"/>
      <c r="AB191" s="160"/>
      <c r="AC191" s="160"/>
      <c r="AD191" s="160"/>
      <c r="AE191" s="160"/>
      <c r="AF191" s="160"/>
      <c r="AG191" s="160"/>
      <c r="AH191" s="160"/>
      <c r="AI191" s="160"/>
      <c r="AJ191" s="160"/>
      <c r="AK191" s="160"/>
      <c r="AL191" s="160"/>
      <c r="AM191" s="160"/>
      <c r="AN191" s="160"/>
      <c r="AO191" s="160"/>
      <c r="AP191" s="160"/>
      <c r="AQ191" s="160"/>
      <c r="AR191" s="160"/>
      <c r="AS191" s="160"/>
      <c r="AT191" s="160"/>
      <c r="AU191" s="160"/>
      <c r="AV191" s="160"/>
      <c r="AW191" s="160"/>
      <c r="AX191" s="160"/>
      <c r="AY191" s="160"/>
      <c r="AZ191" s="160"/>
      <c r="BA191" s="160"/>
      <c r="BB191" s="160"/>
      <c r="BC191" s="160"/>
      <c r="BD191" s="160"/>
      <c r="BE191" s="160"/>
    </row>
    <row r="192" spans="1:57" x14ac:dyDescent="0.2">
      <c r="A192" s="160"/>
      <c r="B192" s="160"/>
      <c r="C192" s="160"/>
      <c r="D192" s="160"/>
      <c r="E192" s="160"/>
      <c r="F192" s="160"/>
      <c r="G192" s="160"/>
      <c r="H192" s="160"/>
      <c r="I192" s="160"/>
      <c r="J192" s="160"/>
      <c r="K192" s="160"/>
      <c r="L192" s="160"/>
      <c r="M192" s="160"/>
      <c r="N192" s="160"/>
      <c r="O192" s="160"/>
      <c r="P192" s="160"/>
      <c r="Q192" s="160"/>
      <c r="R192" s="160"/>
      <c r="S192" s="160"/>
      <c r="T192" s="160"/>
      <c r="U192" s="160"/>
      <c r="V192" s="160"/>
      <c r="W192" s="160"/>
      <c r="X192" s="160"/>
      <c r="Y192" s="160"/>
      <c r="Z192" s="160"/>
      <c r="AA192" s="160"/>
      <c r="AB192" s="160"/>
      <c r="AC192" s="160"/>
      <c r="AD192" s="160"/>
      <c r="AE192" s="160"/>
      <c r="AF192" s="160"/>
      <c r="AG192" s="160"/>
      <c r="AH192" s="160"/>
      <c r="AI192" s="160"/>
      <c r="AJ192" s="160"/>
      <c r="AK192" s="160"/>
      <c r="AL192" s="160"/>
      <c r="AM192" s="160"/>
      <c r="AN192" s="160"/>
      <c r="AO192" s="160"/>
      <c r="AP192" s="160"/>
      <c r="AQ192" s="160"/>
      <c r="AR192" s="160"/>
      <c r="AS192" s="160"/>
      <c r="AT192" s="160"/>
      <c r="AU192" s="160"/>
      <c r="AV192" s="160"/>
      <c r="AW192" s="160"/>
      <c r="AX192" s="160"/>
      <c r="AY192" s="160"/>
      <c r="AZ192" s="160"/>
      <c r="BA192" s="160"/>
      <c r="BB192" s="160"/>
      <c r="BC192" s="160"/>
      <c r="BD192" s="160"/>
      <c r="BE192" s="160"/>
    </row>
    <row r="193" spans="1:57" x14ac:dyDescent="0.2">
      <c r="A193" s="160"/>
      <c r="B193" s="160"/>
      <c r="C193" s="160"/>
      <c r="D193" s="160"/>
      <c r="E193" s="160"/>
      <c r="F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c r="AB193" s="160"/>
      <c r="AC193" s="160"/>
      <c r="AD193" s="160"/>
      <c r="AE193" s="160"/>
      <c r="AF193" s="160"/>
      <c r="AG193" s="160"/>
      <c r="AH193" s="160"/>
      <c r="AI193" s="160"/>
      <c r="AJ193" s="160"/>
      <c r="AK193" s="160"/>
      <c r="AL193" s="160"/>
      <c r="AM193" s="160"/>
      <c r="AN193" s="160"/>
      <c r="AO193" s="160"/>
      <c r="AP193" s="160"/>
      <c r="AQ193" s="160"/>
      <c r="AR193" s="160"/>
      <c r="AS193" s="160"/>
      <c r="AT193" s="160"/>
      <c r="AU193" s="160"/>
      <c r="AV193" s="160"/>
      <c r="AW193" s="160"/>
      <c r="AX193" s="160"/>
      <c r="AY193" s="160"/>
      <c r="AZ193" s="160"/>
      <c r="BA193" s="160"/>
      <c r="BB193" s="160"/>
      <c r="BC193" s="160"/>
      <c r="BD193" s="160"/>
      <c r="BE193" s="160"/>
    </row>
    <row r="194" spans="1:57" x14ac:dyDescent="0.2">
      <c r="A194" s="160"/>
      <c r="B194" s="160"/>
      <c r="C194" s="160"/>
      <c r="D194" s="160"/>
      <c r="E194" s="160"/>
      <c r="F194" s="160"/>
      <c r="G194" s="160"/>
      <c r="H194" s="160"/>
      <c r="I194" s="160"/>
      <c r="J194" s="160"/>
      <c r="K194" s="160"/>
      <c r="L194" s="160"/>
      <c r="M194" s="160"/>
      <c r="N194" s="160"/>
      <c r="O194" s="160"/>
      <c r="P194" s="160"/>
      <c r="Q194" s="160"/>
      <c r="R194" s="160"/>
      <c r="S194" s="160"/>
      <c r="T194" s="160"/>
      <c r="U194" s="160"/>
      <c r="V194" s="160"/>
      <c r="W194" s="160"/>
      <c r="X194" s="160"/>
      <c r="Y194" s="160"/>
      <c r="Z194" s="160"/>
      <c r="AA194" s="160"/>
      <c r="AB194" s="160"/>
      <c r="AC194" s="160"/>
      <c r="AD194" s="160"/>
      <c r="AE194" s="160"/>
      <c r="AF194" s="160"/>
      <c r="AG194" s="160"/>
      <c r="AH194" s="160"/>
      <c r="AI194" s="160"/>
      <c r="AJ194" s="160"/>
      <c r="AK194" s="160"/>
      <c r="AL194" s="160"/>
      <c r="AM194" s="160"/>
      <c r="AN194" s="160"/>
      <c r="AO194" s="160"/>
      <c r="AP194" s="160"/>
      <c r="AQ194" s="160"/>
      <c r="AR194" s="160"/>
      <c r="AS194" s="160"/>
      <c r="AT194" s="160"/>
      <c r="AU194" s="160"/>
      <c r="AV194" s="160"/>
      <c r="AW194" s="160"/>
      <c r="AX194" s="160"/>
      <c r="AY194" s="160"/>
      <c r="AZ194" s="160"/>
      <c r="BA194" s="160"/>
      <c r="BB194" s="160"/>
      <c r="BC194" s="160"/>
      <c r="BD194" s="160"/>
      <c r="BE194" s="160"/>
    </row>
    <row r="195" spans="1:57" x14ac:dyDescent="0.2">
      <c r="A195" s="160"/>
      <c r="B195" s="160"/>
      <c r="C195" s="160"/>
      <c r="D195" s="160"/>
      <c r="E195" s="160"/>
      <c r="F195" s="160"/>
      <c r="G195" s="160"/>
      <c r="H195" s="160"/>
      <c r="I195" s="160"/>
      <c r="J195" s="160"/>
      <c r="K195" s="160"/>
      <c r="L195" s="160"/>
      <c r="M195" s="160"/>
      <c r="N195" s="160"/>
      <c r="O195" s="160"/>
      <c r="P195" s="160"/>
      <c r="Q195" s="160"/>
      <c r="R195" s="160"/>
      <c r="S195" s="160"/>
      <c r="T195" s="160"/>
      <c r="U195" s="160"/>
      <c r="V195" s="160"/>
      <c r="W195" s="160"/>
      <c r="X195" s="160"/>
      <c r="Y195" s="160"/>
      <c r="Z195" s="160"/>
      <c r="AA195" s="160"/>
      <c r="AB195" s="160"/>
      <c r="AC195" s="160"/>
      <c r="AD195" s="160"/>
      <c r="AE195" s="160"/>
      <c r="AF195" s="160"/>
      <c r="AG195" s="160"/>
      <c r="AH195" s="160"/>
      <c r="AI195" s="160"/>
      <c r="AJ195" s="160"/>
      <c r="AK195" s="160"/>
      <c r="AL195" s="160"/>
      <c r="AM195" s="160"/>
      <c r="AN195" s="160"/>
      <c r="AO195" s="160"/>
      <c r="AP195" s="160"/>
      <c r="AQ195" s="160"/>
      <c r="AR195" s="160"/>
      <c r="AS195" s="160"/>
      <c r="AT195" s="160"/>
      <c r="AU195" s="160"/>
      <c r="AV195" s="160"/>
      <c r="AW195" s="160"/>
      <c r="AX195" s="160"/>
      <c r="AY195" s="160"/>
      <c r="AZ195" s="160"/>
      <c r="BA195" s="160"/>
      <c r="BB195" s="160"/>
      <c r="BC195" s="160"/>
      <c r="BD195" s="160"/>
      <c r="BE195" s="160"/>
    </row>
    <row r="196" spans="1:57" x14ac:dyDescent="0.2">
      <c r="A196" s="160"/>
      <c r="B196" s="160"/>
      <c r="C196" s="160"/>
      <c r="D196" s="160"/>
      <c r="E196" s="160"/>
      <c r="F196" s="160"/>
      <c r="G196" s="160"/>
      <c r="H196" s="160"/>
      <c r="I196" s="160"/>
      <c r="J196" s="160"/>
      <c r="K196" s="160"/>
      <c r="L196" s="160"/>
      <c r="M196" s="160"/>
      <c r="N196" s="160"/>
      <c r="O196" s="160"/>
      <c r="P196" s="160"/>
      <c r="Q196" s="160"/>
      <c r="R196" s="160"/>
      <c r="S196" s="160"/>
      <c r="T196" s="160"/>
      <c r="U196" s="160"/>
      <c r="V196" s="160"/>
      <c r="W196" s="160"/>
      <c r="X196" s="160"/>
      <c r="Y196" s="160"/>
      <c r="Z196" s="160"/>
      <c r="AA196" s="160"/>
      <c r="AB196" s="160"/>
      <c r="AC196" s="160"/>
      <c r="AD196" s="160"/>
      <c r="AE196" s="160"/>
      <c r="AF196" s="160"/>
      <c r="AG196" s="160"/>
      <c r="AH196" s="160"/>
      <c r="AI196" s="160"/>
      <c r="AJ196" s="160"/>
      <c r="AK196" s="160"/>
      <c r="AL196" s="160"/>
      <c r="AM196" s="160"/>
      <c r="AN196" s="160"/>
      <c r="AO196" s="160"/>
      <c r="AP196" s="160"/>
      <c r="AQ196" s="160"/>
      <c r="AR196" s="160"/>
      <c r="AS196" s="160"/>
      <c r="AT196" s="160"/>
      <c r="AU196" s="160"/>
      <c r="AV196" s="160"/>
      <c r="AW196" s="160"/>
      <c r="AX196" s="160"/>
      <c r="AY196" s="160"/>
      <c r="AZ196" s="160"/>
      <c r="BA196" s="160"/>
      <c r="BB196" s="160"/>
      <c r="BC196" s="160"/>
      <c r="BD196" s="160"/>
      <c r="BE196" s="160"/>
    </row>
    <row r="197" spans="1:57" x14ac:dyDescent="0.2">
      <c r="A197" s="160"/>
      <c r="B197" s="160"/>
      <c r="C197" s="160"/>
      <c r="D197" s="160"/>
      <c r="E197" s="160"/>
      <c r="F197" s="160"/>
      <c r="G197" s="160"/>
      <c r="H197" s="160"/>
      <c r="I197" s="160"/>
      <c r="J197" s="160"/>
      <c r="K197" s="160"/>
      <c r="L197" s="160"/>
      <c r="M197" s="160"/>
      <c r="N197" s="160"/>
      <c r="O197" s="160"/>
      <c r="P197" s="160"/>
      <c r="Q197" s="160"/>
      <c r="R197" s="160"/>
      <c r="S197" s="160"/>
      <c r="T197" s="160"/>
      <c r="U197" s="160"/>
      <c r="V197" s="160"/>
      <c r="W197" s="160"/>
      <c r="X197" s="160"/>
      <c r="Y197" s="160"/>
      <c r="Z197" s="160"/>
      <c r="AA197" s="160"/>
      <c r="AB197" s="160"/>
      <c r="AC197" s="160"/>
      <c r="AD197" s="160"/>
      <c r="AE197" s="160"/>
      <c r="AF197" s="160"/>
      <c r="AG197" s="160"/>
      <c r="AH197" s="160"/>
      <c r="AI197" s="160"/>
      <c r="AJ197" s="160"/>
      <c r="AK197" s="160"/>
      <c r="AL197" s="160"/>
      <c r="AM197" s="160"/>
      <c r="AN197" s="160"/>
      <c r="AO197" s="160"/>
      <c r="AP197" s="160"/>
      <c r="AQ197" s="160"/>
      <c r="AR197" s="160"/>
      <c r="AS197" s="160"/>
      <c r="AT197" s="160"/>
      <c r="AU197" s="160"/>
      <c r="AV197" s="160"/>
      <c r="AW197" s="160"/>
      <c r="AX197" s="160"/>
      <c r="AY197" s="160"/>
      <c r="AZ197" s="160"/>
      <c r="BA197" s="160"/>
      <c r="BB197" s="160"/>
      <c r="BC197" s="160"/>
      <c r="BD197" s="160"/>
      <c r="BE197" s="160"/>
    </row>
    <row r="198" spans="1:57" x14ac:dyDescent="0.2">
      <c r="A198" s="160"/>
      <c r="B198" s="160"/>
      <c r="C198" s="160"/>
      <c r="D198" s="160"/>
      <c r="E198" s="160"/>
      <c r="F198" s="160"/>
      <c r="G198" s="160"/>
      <c r="H198" s="160"/>
      <c r="I198" s="160"/>
      <c r="J198" s="160"/>
      <c r="K198" s="160"/>
      <c r="L198" s="160"/>
      <c r="M198" s="160"/>
      <c r="N198" s="160"/>
      <c r="O198" s="160"/>
      <c r="P198" s="160"/>
      <c r="Q198" s="160"/>
      <c r="R198" s="160"/>
      <c r="S198" s="160"/>
      <c r="T198" s="160"/>
      <c r="U198" s="160"/>
      <c r="V198" s="160"/>
      <c r="W198" s="160"/>
      <c r="X198" s="160"/>
      <c r="Y198" s="160"/>
      <c r="Z198" s="160"/>
      <c r="AA198" s="160"/>
      <c r="AB198" s="160"/>
      <c r="AC198" s="160"/>
      <c r="AD198" s="160"/>
      <c r="AE198" s="160"/>
      <c r="AF198" s="160"/>
      <c r="AG198" s="160"/>
      <c r="AH198" s="160"/>
      <c r="AI198" s="160"/>
      <c r="AJ198" s="160"/>
      <c r="AK198" s="160"/>
      <c r="AL198" s="160"/>
      <c r="AM198" s="160"/>
      <c r="AN198" s="160"/>
      <c r="AO198" s="160"/>
      <c r="AP198" s="160"/>
      <c r="AQ198" s="160"/>
      <c r="AR198" s="160"/>
      <c r="AS198" s="160"/>
      <c r="AT198" s="160"/>
      <c r="AU198" s="160"/>
      <c r="AV198" s="160"/>
      <c r="AW198" s="160"/>
      <c r="AX198" s="160"/>
      <c r="AY198" s="160"/>
      <c r="AZ198" s="160"/>
      <c r="BA198" s="160"/>
      <c r="BB198" s="160"/>
      <c r="BC198" s="160"/>
      <c r="BD198" s="160"/>
      <c r="BE198" s="160"/>
    </row>
    <row r="199" spans="1:57" x14ac:dyDescent="0.2">
      <c r="A199" s="160"/>
      <c r="B199" s="160"/>
      <c r="C199" s="160"/>
      <c r="D199" s="160"/>
      <c r="E199" s="160"/>
      <c r="F199" s="160"/>
      <c r="G199" s="160"/>
      <c r="H199" s="160"/>
      <c r="I199" s="160"/>
      <c r="J199" s="160"/>
      <c r="K199" s="160"/>
      <c r="L199" s="160"/>
      <c r="M199" s="160"/>
      <c r="N199" s="160"/>
      <c r="O199" s="160"/>
      <c r="P199" s="160"/>
      <c r="Q199" s="160"/>
      <c r="R199" s="160"/>
      <c r="S199" s="160"/>
      <c r="T199" s="160"/>
      <c r="U199" s="160"/>
      <c r="V199" s="160"/>
      <c r="W199" s="160"/>
      <c r="X199" s="160"/>
      <c r="Y199" s="160"/>
      <c r="Z199" s="160"/>
      <c r="AA199" s="160"/>
      <c r="AB199" s="160"/>
      <c r="AC199" s="160"/>
      <c r="AD199" s="160"/>
      <c r="AE199" s="160"/>
      <c r="AF199" s="160"/>
      <c r="AG199" s="160"/>
      <c r="AH199" s="160"/>
      <c r="AI199" s="160"/>
      <c r="AJ199" s="160"/>
      <c r="AK199" s="160"/>
      <c r="AL199" s="160"/>
      <c r="AM199" s="160"/>
      <c r="AN199" s="160"/>
      <c r="AO199" s="160"/>
      <c r="AP199" s="160"/>
      <c r="AQ199" s="160"/>
      <c r="AR199" s="160"/>
      <c r="AS199" s="160"/>
      <c r="AT199" s="160"/>
      <c r="AU199" s="160"/>
      <c r="AV199" s="160"/>
      <c r="AW199" s="160"/>
      <c r="AX199" s="160"/>
      <c r="AY199" s="160"/>
      <c r="AZ199" s="160"/>
      <c r="BA199" s="160"/>
      <c r="BB199" s="160"/>
      <c r="BC199" s="160"/>
      <c r="BD199" s="160"/>
      <c r="BE199" s="160"/>
    </row>
    <row r="200" spans="1:57" x14ac:dyDescent="0.2">
      <c r="A200" s="160"/>
      <c r="B200" s="160"/>
      <c r="C200" s="160"/>
      <c r="D200" s="160"/>
      <c r="E200" s="160"/>
      <c r="F200" s="160"/>
      <c r="G200" s="160"/>
      <c r="H200" s="160"/>
      <c r="I200" s="160"/>
      <c r="J200" s="160"/>
      <c r="K200" s="160"/>
      <c r="L200" s="160"/>
      <c r="M200" s="160"/>
      <c r="N200" s="160"/>
      <c r="O200" s="160"/>
      <c r="P200" s="160"/>
      <c r="Q200" s="160"/>
      <c r="R200" s="160"/>
      <c r="S200" s="160"/>
      <c r="T200" s="160"/>
      <c r="U200" s="160"/>
      <c r="V200" s="160"/>
      <c r="W200" s="160"/>
      <c r="X200" s="160"/>
      <c r="Y200" s="160"/>
      <c r="Z200" s="160"/>
      <c r="AA200" s="160"/>
      <c r="AB200" s="160"/>
      <c r="AC200" s="160"/>
      <c r="AD200" s="160"/>
      <c r="AE200" s="160"/>
      <c r="AF200" s="160"/>
      <c r="AG200" s="160"/>
      <c r="AH200" s="160"/>
      <c r="AI200" s="160"/>
      <c r="AJ200" s="160"/>
      <c r="AK200" s="160"/>
      <c r="AL200" s="160"/>
      <c r="AM200" s="160"/>
      <c r="AN200" s="160"/>
      <c r="AO200" s="160"/>
      <c r="AP200" s="160"/>
      <c r="AQ200" s="160"/>
      <c r="AR200" s="160"/>
      <c r="AS200" s="160"/>
      <c r="AT200" s="160"/>
      <c r="AU200" s="160"/>
      <c r="AV200" s="160"/>
      <c r="AW200" s="160"/>
      <c r="AX200" s="160"/>
      <c r="AY200" s="160"/>
      <c r="AZ200" s="160"/>
      <c r="BA200" s="160"/>
      <c r="BB200" s="160"/>
      <c r="BC200" s="160"/>
      <c r="BD200" s="160"/>
      <c r="BE200" s="160"/>
    </row>
    <row r="201" spans="1:57" x14ac:dyDescent="0.2">
      <c r="A201" s="160"/>
      <c r="B201" s="160"/>
      <c r="C201" s="160"/>
      <c r="D201" s="160"/>
      <c r="E201" s="160"/>
      <c r="F201" s="160"/>
      <c r="G201" s="160"/>
      <c r="H201" s="160"/>
      <c r="I201" s="160"/>
      <c r="J201" s="160"/>
      <c r="K201" s="160"/>
      <c r="L201" s="160"/>
      <c r="M201" s="160"/>
      <c r="N201" s="160"/>
      <c r="O201" s="160"/>
      <c r="P201" s="160"/>
      <c r="Q201" s="160"/>
      <c r="R201" s="160"/>
      <c r="S201" s="160"/>
      <c r="T201" s="160"/>
      <c r="U201" s="160"/>
      <c r="V201" s="160"/>
      <c r="W201" s="160"/>
      <c r="X201" s="160"/>
      <c r="Y201" s="160"/>
      <c r="Z201" s="160"/>
      <c r="AA201" s="160"/>
      <c r="AB201" s="160"/>
      <c r="AC201" s="160"/>
      <c r="AD201" s="160"/>
      <c r="AE201" s="160"/>
      <c r="AF201" s="160"/>
      <c r="AG201" s="160"/>
      <c r="AH201" s="160"/>
      <c r="AI201" s="160"/>
      <c r="AJ201" s="160"/>
      <c r="AK201" s="160"/>
      <c r="AL201" s="160"/>
      <c r="AM201" s="160"/>
      <c r="AN201" s="160"/>
      <c r="AO201" s="160"/>
      <c r="AP201" s="160"/>
      <c r="AQ201" s="160"/>
      <c r="AR201" s="160"/>
      <c r="AS201" s="160"/>
      <c r="AT201" s="160"/>
      <c r="AU201" s="160"/>
      <c r="AV201" s="160"/>
      <c r="AW201" s="160"/>
      <c r="AX201" s="160"/>
      <c r="AY201" s="160"/>
      <c r="AZ201" s="160"/>
      <c r="BA201" s="160"/>
      <c r="BB201" s="160"/>
      <c r="BC201" s="160"/>
      <c r="BD201" s="160"/>
      <c r="BE201" s="160"/>
    </row>
    <row r="202" spans="1:57" x14ac:dyDescent="0.2">
      <c r="A202" s="160"/>
      <c r="B202" s="160"/>
      <c r="C202" s="160"/>
      <c r="D202" s="160"/>
      <c r="E202" s="160"/>
      <c r="F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c r="AB202" s="160"/>
      <c r="AC202" s="160"/>
      <c r="AD202" s="160"/>
      <c r="AE202" s="160"/>
      <c r="AF202" s="160"/>
      <c r="AG202" s="160"/>
      <c r="AH202" s="160"/>
      <c r="AI202" s="160"/>
      <c r="AJ202" s="160"/>
      <c r="AK202" s="160"/>
      <c r="AL202" s="160"/>
      <c r="AM202" s="160"/>
      <c r="AN202" s="160"/>
      <c r="AO202" s="160"/>
      <c r="AP202" s="160"/>
      <c r="AQ202" s="160"/>
      <c r="AR202" s="160"/>
      <c r="AS202" s="160"/>
      <c r="AT202" s="160"/>
      <c r="AU202" s="160"/>
      <c r="AV202" s="160"/>
      <c r="AW202" s="160"/>
      <c r="AX202" s="160"/>
      <c r="AY202" s="160"/>
      <c r="AZ202" s="160"/>
      <c r="BA202" s="160"/>
      <c r="BB202" s="160"/>
      <c r="BC202" s="160"/>
      <c r="BD202" s="160"/>
      <c r="BE202" s="160"/>
    </row>
    <row r="203" spans="1:57" x14ac:dyDescent="0.2">
      <c r="A203" s="160"/>
      <c r="B203" s="160"/>
      <c r="C203" s="160"/>
      <c r="D203" s="160"/>
      <c r="E203" s="160"/>
      <c r="F203" s="160"/>
      <c r="G203" s="160"/>
      <c r="H203" s="160"/>
      <c r="I203" s="160"/>
      <c r="J203" s="160"/>
      <c r="K203" s="160"/>
      <c r="L203" s="160"/>
      <c r="M203" s="160"/>
      <c r="N203" s="160"/>
      <c r="O203" s="160"/>
      <c r="P203" s="160"/>
      <c r="Q203" s="160"/>
      <c r="R203" s="160"/>
      <c r="S203" s="160"/>
      <c r="T203" s="160"/>
      <c r="U203" s="160"/>
      <c r="V203" s="160"/>
      <c r="W203" s="160"/>
      <c r="X203" s="160"/>
      <c r="Y203" s="160"/>
      <c r="Z203" s="160"/>
      <c r="AA203" s="160"/>
      <c r="AB203" s="160"/>
      <c r="AC203" s="160"/>
      <c r="AD203" s="160"/>
      <c r="AE203" s="160"/>
      <c r="AF203" s="160"/>
      <c r="AG203" s="160"/>
      <c r="AH203" s="160"/>
      <c r="AI203" s="160"/>
      <c r="AJ203" s="160"/>
      <c r="AK203" s="160"/>
      <c r="AL203" s="160"/>
      <c r="AM203" s="160"/>
      <c r="AN203" s="160"/>
      <c r="AO203" s="160"/>
      <c r="AP203" s="160"/>
      <c r="AQ203" s="160"/>
      <c r="AR203" s="160"/>
      <c r="AS203" s="160"/>
      <c r="AT203" s="160"/>
      <c r="AU203" s="160"/>
      <c r="AV203" s="160"/>
      <c r="AW203" s="160"/>
      <c r="AX203" s="160"/>
      <c r="AY203" s="160"/>
      <c r="AZ203" s="160"/>
      <c r="BA203" s="160"/>
      <c r="BB203" s="160"/>
      <c r="BC203" s="160"/>
      <c r="BD203" s="160"/>
      <c r="BE203" s="160"/>
    </row>
    <row r="204" spans="1:57" x14ac:dyDescent="0.2">
      <c r="A204" s="160"/>
      <c r="B204" s="160"/>
      <c r="C204" s="160"/>
      <c r="D204" s="160"/>
      <c r="E204" s="160"/>
      <c r="F204" s="160"/>
      <c r="G204" s="160"/>
      <c r="H204" s="160"/>
      <c r="I204" s="160"/>
      <c r="J204" s="160"/>
      <c r="K204" s="160"/>
      <c r="L204" s="160"/>
      <c r="M204" s="160"/>
      <c r="N204" s="160"/>
      <c r="O204" s="160"/>
      <c r="P204" s="160"/>
      <c r="Q204" s="160"/>
      <c r="R204" s="160"/>
      <c r="S204" s="160"/>
      <c r="T204" s="160"/>
      <c r="U204" s="160"/>
      <c r="V204" s="160"/>
      <c r="W204" s="160"/>
      <c r="X204" s="160"/>
      <c r="Y204" s="160"/>
      <c r="Z204" s="160"/>
      <c r="AA204" s="160"/>
      <c r="AB204" s="160"/>
      <c r="AC204" s="160"/>
      <c r="AD204" s="160"/>
      <c r="AE204" s="160"/>
      <c r="AF204" s="160"/>
      <c r="AG204" s="160"/>
      <c r="AH204" s="160"/>
      <c r="AI204" s="160"/>
      <c r="AJ204" s="160"/>
      <c r="AK204" s="160"/>
      <c r="AL204" s="160"/>
      <c r="AM204" s="160"/>
      <c r="AN204" s="160"/>
      <c r="AO204" s="160"/>
      <c r="AP204" s="160"/>
      <c r="AQ204" s="160"/>
      <c r="AR204" s="160"/>
      <c r="AS204" s="160"/>
      <c r="AT204" s="160"/>
      <c r="AU204" s="160"/>
      <c r="AV204" s="160"/>
      <c r="AW204" s="160"/>
      <c r="AX204" s="160"/>
      <c r="AY204" s="160"/>
      <c r="AZ204" s="160"/>
      <c r="BA204" s="160"/>
      <c r="BB204" s="160"/>
      <c r="BC204" s="160"/>
      <c r="BD204" s="160"/>
      <c r="BE204" s="160"/>
    </row>
    <row r="205" spans="1:57" x14ac:dyDescent="0.2">
      <c r="A205" s="160"/>
      <c r="B205" s="160"/>
      <c r="C205" s="160"/>
      <c r="D205" s="160"/>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c r="AB205" s="160"/>
      <c r="AC205" s="160"/>
      <c r="AD205" s="160"/>
      <c r="AE205" s="160"/>
      <c r="AF205" s="160"/>
      <c r="AG205" s="160"/>
      <c r="AH205" s="160"/>
      <c r="AI205" s="160"/>
      <c r="AJ205" s="160"/>
      <c r="AK205" s="160"/>
      <c r="AL205" s="160"/>
      <c r="AM205" s="160"/>
      <c r="AN205" s="160"/>
      <c r="AO205" s="160"/>
      <c r="AP205" s="160"/>
      <c r="AQ205" s="160"/>
      <c r="AR205" s="160"/>
      <c r="AS205" s="160"/>
      <c r="AT205" s="160"/>
      <c r="AU205" s="160"/>
      <c r="AV205" s="160"/>
      <c r="AW205" s="160"/>
      <c r="AX205" s="160"/>
      <c r="AY205" s="160"/>
      <c r="AZ205" s="160"/>
      <c r="BA205" s="160"/>
      <c r="BB205" s="160"/>
      <c r="BC205" s="160"/>
      <c r="BD205" s="160"/>
      <c r="BE205" s="160"/>
    </row>
    <row r="206" spans="1:57" x14ac:dyDescent="0.2">
      <c r="A206" s="160"/>
      <c r="B206" s="160"/>
      <c r="C206" s="160"/>
      <c r="D206" s="160"/>
      <c r="E206" s="160"/>
      <c r="F206" s="160"/>
      <c r="G206" s="160"/>
      <c r="H206" s="160"/>
      <c r="I206" s="160"/>
      <c r="J206" s="160"/>
      <c r="K206" s="160"/>
      <c r="L206" s="160"/>
      <c r="M206" s="160"/>
      <c r="N206" s="160"/>
      <c r="O206" s="160"/>
      <c r="P206" s="160"/>
      <c r="Q206" s="160"/>
      <c r="R206" s="160"/>
      <c r="S206" s="160"/>
      <c r="T206" s="160"/>
      <c r="U206" s="160"/>
      <c r="V206" s="160"/>
      <c r="W206" s="160"/>
      <c r="X206" s="160"/>
      <c r="Y206" s="160"/>
      <c r="Z206" s="160"/>
      <c r="AA206" s="160"/>
      <c r="AB206" s="160"/>
      <c r="AC206" s="160"/>
      <c r="AD206" s="160"/>
      <c r="AE206" s="160"/>
      <c r="AF206" s="160"/>
      <c r="AG206" s="160"/>
      <c r="AH206" s="160"/>
      <c r="AI206" s="160"/>
      <c r="AJ206" s="160"/>
      <c r="AK206" s="160"/>
      <c r="AL206" s="160"/>
      <c r="AM206" s="160"/>
      <c r="AN206" s="160"/>
      <c r="AO206" s="160"/>
      <c r="AP206" s="160"/>
      <c r="AQ206" s="160"/>
      <c r="AR206" s="160"/>
      <c r="AS206" s="160"/>
      <c r="AT206" s="160"/>
      <c r="AU206" s="160"/>
      <c r="AV206" s="160"/>
      <c r="AW206" s="160"/>
      <c r="AX206" s="160"/>
      <c r="AY206" s="160"/>
      <c r="AZ206" s="160"/>
      <c r="BA206" s="160"/>
      <c r="BB206" s="160"/>
      <c r="BC206" s="160"/>
      <c r="BD206" s="160"/>
      <c r="BE206" s="160"/>
    </row>
    <row r="207" spans="1:57" x14ac:dyDescent="0.2">
      <c r="A207" s="160"/>
      <c r="B207" s="160"/>
      <c r="C207" s="160"/>
      <c r="D207" s="160"/>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c r="AB207" s="160"/>
      <c r="AC207" s="160"/>
      <c r="AD207" s="160"/>
      <c r="AE207" s="160"/>
      <c r="AF207" s="160"/>
      <c r="AG207" s="160"/>
      <c r="AH207" s="160"/>
      <c r="AI207" s="160"/>
      <c r="AJ207" s="160"/>
      <c r="AK207" s="160"/>
      <c r="AL207" s="160"/>
      <c r="AM207" s="160"/>
      <c r="AN207" s="160"/>
      <c r="AO207" s="160"/>
      <c r="AP207" s="160"/>
      <c r="AQ207" s="160"/>
      <c r="AR207" s="160"/>
      <c r="AS207" s="160"/>
      <c r="AT207" s="160"/>
      <c r="AU207" s="160"/>
      <c r="AV207" s="160"/>
      <c r="AW207" s="160"/>
      <c r="AX207" s="160"/>
      <c r="AY207" s="160"/>
      <c r="AZ207" s="160"/>
      <c r="BA207" s="160"/>
      <c r="BB207" s="160"/>
      <c r="BC207" s="160"/>
      <c r="BD207" s="160"/>
      <c r="BE207" s="160"/>
    </row>
    <row r="208" spans="1:57" x14ac:dyDescent="0.2">
      <c r="A208" s="160"/>
      <c r="B208" s="160"/>
      <c r="C208" s="160"/>
      <c r="D208" s="160"/>
      <c r="E208" s="160"/>
      <c r="F208" s="160"/>
      <c r="G208" s="160"/>
      <c r="H208" s="160"/>
      <c r="I208" s="160"/>
      <c r="J208" s="160"/>
      <c r="K208" s="160"/>
      <c r="L208" s="160"/>
      <c r="M208" s="160"/>
      <c r="N208" s="160"/>
      <c r="O208" s="160"/>
      <c r="P208" s="160"/>
      <c r="Q208" s="160"/>
      <c r="R208" s="160"/>
      <c r="S208" s="160"/>
      <c r="T208" s="160"/>
      <c r="U208" s="160"/>
      <c r="V208" s="160"/>
      <c r="W208" s="160"/>
      <c r="X208" s="160"/>
      <c r="Y208" s="160"/>
      <c r="Z208" s="160"/>
      <c r="AA208" s="160"/>
      <c r="AB208" s="160"/>
      <c r="AC208" s="160"/>
      <c r="AD208" s="160"/>
      <c r="AE208" s="160"/>
      <c r="AF208" s="160"/>
      <c r="AG208" s="160"/>
      <c r="AH208" s="160"/>
      <c r="AI208" s="160"/>
      <c r="AJ208" s="160"/>
      <c r="AK208" s="160"/>
      <c r="AL208" s="160"/>
      <c r="AM208" s="160"/>
      <c r="AN208" s="160"/>
      <c r="AO208" s="160"/>
      <c r="AP208" s="160"/>
      <c r="AQ208" s="160"/>
      <c r="AR208" s="160"/>
      <c r="AS208" s="160"/>
      <c r="AT208" s="160"/>
      <c r="AU208" s="160"/>
      <c r="AV208" s="160"/>
      <c r="AW208" s="160"/>
      <c r="AX208" s="160"/>
      <c r="AY208" s="160"/>
      <c r="AZ208" s="160"/>
      <c r="BA208" s="160"/>
      <c r="BB208" s="160"/>
      <c r="BC208" s="160"/>
      <c r="BD208" s="160"/>
      <c r="BE208" s="160"/>
    </row>
    <row r="209" spans="1:57" x14ac:dyDescent="0.2">
      <c r="A209" s="160"/>
      <c r="B209" s="160"/>
      <c r="C209" s="160"/>
      <c r="D209" s="160"/>
      <c r="E209" s="160"/>
      <c r="F209" s="160"/>
      <c r="G209" s="160"/>
      <c r="H209" s="160"/>
      <c r="I209" s="160"/>
      <c r="J209" s="160"/>
      <c r="K209" s="160"/>
      <c r="L209" s="160"/>
      <c r="M209" s="160"/>
      <c r="N209" s="160"/>
      <c r="O209" s="160"/>
      <c r="P209" s="160"/>
      <c r="Q209" s="160"/>
      <c r="R209" s="160"/>
      <c r="S209" s="160"/>
      <c r="T209" s="160"/>
      <c r="U209" s="160"/>
      <c r="V209" s="160"/>
      <c r="W209" s="160"/>
      <c r="X209" s="160"/>
      <c r="Y209" s="160"/>
      <c r="Z209" s="160"/>
      <c r="AA209" s="160"/>
      <c r="AB209" s="160"/>
      <c r="AC209" s="160"/>
      <c r="AD209" s="160"/>
      <c r="AE209" s="160"/>
      <c r="AF209" s="160"/>
      <c r="AG209" s="160"/>
      <c r="AH209" s="160"/>
      <c r="AI209" s="160"/>
      <c r="AJ209" s="160"/>
      <c r="AK209" s="160"/>
      <c r="AL209" s="160"/>
      <c r="AM209" s="160"/>
      <c r="AN209" s="160"/>
      <c r="AO209" s="160"/>
      <c r="AP209" s="160"/>
      <c r="AQ209" s="160"/>
      <c r="AR209" s="160"/>
      <c r="AS209" s="160"/>
      <c r="AT209" s="160"/>
      <c r="AU209" s="160"/>
      <c r="AV209" s="160"/>
      <c r="AW209" s="160"/>
      <c r="AX209" s="160"/>
      <c r="AY209" s="160"/>
      <c r="AZ209" s="160"/>
      <c r="BA209" s="160"/>
      <c r="BB209" s="160"/>
      <c r="BC209" s="160"/>
      <c r="BD209" s="160"/>
      <c r="BE209" s="160"/>
    </row>
    <row r="210" spans="1:57" x14ac:dyDescent="0.2">
      <c r="A210" s="160"/>
      <c r="B210" s="160"/>
      <c r="C210" s="160"/>
      <c r="D210" s="160"/>
      <c r="E210" s="160"/>
      <c r="F210" s="160"/>
      <c r="G210" s="160"/>
      <c r="H210" s="160"/>
      <c r="I210" s="160"/>
      <c r="J210" s="160"/>
      <c r="K210" s="160"/>
      <c r="L210" s="160"/>
      <c r="M210" s="160"/>
      <c r="N210" s="160"/>
      <c r="O210" s="160"/>
      <c r="P210" s="160"/>
      <c r="Q210" s="160"/>
      <c r="R210" s="160"/>
      <c r="S210" s="160"/>
      <c r="T210" s="160"/>
      <c r="U210" s="160"/>
      <c r="V210" s="160"/>
      <c r="W210" s="160"/>
      <c r="X210" s="160"/>
      <c r="Y210" s="160"/>
      <c r="Z210" s="160"/>
      <c r="AA210" s="160"/>
      <c r="AB210" s="160"/>
      <c r="AC210" s="160"/>
      <c r="AD210" s="160"/>
      <c r="AE210" s="160"/>
      <c r="AF210" s="160"/>
      <c r="AG210" s="160"/>
      <c r="AH210" s="160"/>
      <c r="AI210" s="160"/>
      <c r="AJ210" s="160"/>
      <c r="AK210" s="160"/>
      <c r="AL210" s="160"/>
      <c r="AM210" s="160"/>
      <c r="AN210" s="160"/>
      <c r="AO210" s="160"/>
      <c r="AP210" s="160"/>
      <c r="AQ210" s="160"/>
      <c r="AR210" s="160"/>
      <c r="AS210" s="160"/>
      <c r="AT210" s="160"/>
      <c r="AU210" s="160"/>
      <c r="AV210" s="160"/>
      <c r="AW210" s="160"/>
      <c r="AX210" s="160"/>
      <c r="AY210" s="160"/>
      <c r="AZ210" s="160"/>
      <c r="BA210" s="160"/>
      <c r="BB210" s="160"/>
      <c r="BC210" s="160"/>
      <c r="BD210" s="160"/>
      <c r="BE210" s="160"/>
    </row>
    <row r="211" spans="1:57" x14ac:dyDescent="0.2">
      <c r="A211" s="160"/>
      <c r="B211" s="160"/>
      <c r="C211" s="160"/>
      <c r="D211" s="160"/>
      <c r="E211" s="160"/>
      <c r="F211" s="160"/>
      <c r="G211" s="160"/>
      <c r="H211" s="160"/>
      <c r="I211" s="160"/>
      <c r="J211" s="160"/>
      <c r="K211" s="160"/>
      <c r="L211" s="160"/>
      <c r="M211" s="160"/>
      <c r="N211" s="160"/>
      <c r="O211" s="160"/>
      <c r="P211" s="160"/>
      <c r="Q211" s="160"/>
      <c r="R211" s="160"/>
      <c r="S211" s="160"/>
      <c r="T211" s="160"/>
      <c r="U211" s="160"/>
      <c r="V211" s="160"/>
      <c r="W211" s="160"/>
      <c r="X211" s="160"/>
      <c r="Y211" s="160"/>
      <c r="Z211" s="160"/>
      <c r="AA211" s="160"/>
      <c r="AB211" s="160"/>
      <c r="AC211" s="160"/>
      <c r="AD211" s="160"/>
      <c r="AE211" s="160"/>
      <c r="AF211" s="160"/>
      <c r="AG211" s="160"/>
      <c r="AH211" s="160"/>
      <c r="AI211" s="160"/>
      <c r="AJ211" s="160"/>
      <c r="AK211" s="160"/>
      <c r="AL211" s="160"/>
      <c r="AM211" s="160"/>
      <c r="AN211" s="160"/>
      <c r="AO211" s="160"/>
      <c r="AP211" s="160"/>
      <c r="AQ211" s="160"/>
      <c r="AR211" s="160"/>
      <c r="AS211" s="160"/>
      <c r="AT211" s="160"/>
      <c r="AU211" s="160"/>
      <c r="AV211" s="160"/>
      <c r="AW211" s="160"/>
      <c r="AX211" s="160"/>
      <c r="AY211" s="160"/>
      <c r="AZ211" s="160"/>
      <c r="BA211" s="160"/>
      <c r="BB211" s="160"/>
      <c r="BC211" s="160"/>
      <c r="BD211" s="160"/>
      <c r="BE211" s="160"/>
    </row>
    <row r="212" spans="1:57" x14ac:dyDescent="0.2">
      <c r="A212" s="160"/>
      <c r="B212" s="160"/>
      <c r="C212" s="160"/>
      <c r="D212" s="160"/>
      <c r="E212" s="160"/>
      <c r="F212" s="160"/>
      <c r="G212" s="160"/>
      <c r="H212" s="160"/>
      <c r="I212" s="160"/>
      <c r="J212" s="160"/>
      <c r="K212" s="160"/>
      <c r="L212" s="160"/>
      <c r="M212" s="160"/>
      <c r="N212" s="160"/>
      <c r="O212" s="160"/>
      <c r="P212" s="160"/>
      <c r="Q212" s="160"/>
      <c r="R212" s="160"/>
      <c r="S212" s="160"/>
      <c r="T212" s="160"/>
      <c r="U212" s="160"/>
      <c r="V212" s="160"/>
      <c r="W212" s="160"/>
      <c r="X212" s="160"/>
      <c r="Y212" s="160"/>
      <c r="Z212" s="160"/>
      <c r="AA212" s="160"/>
      <c r="AB212" s="160"/>
      <c r="AC212" s="160"/>
      <c r="AD212" s="160"/>
      <c r="AE212" s="160"/>
      <c r="AF212" s="160"/>
      <c r="AG212" s="160"/>
      <c r="AH212" s="160"/>
      <c r="AI212" s="160"/>
      <c r="AJ212" s="160"/>
      <c r="AK212" s="160"/>
      <c r="AL212" s="160"/>
      <c r="AM212" s="160"/>
      <c r="AN212" s="160"/>
      <c r="AO212" s="160"/>
      <c r="AP212" s="160"/>
      <c r="AQ212" s="160"/>
      <c r="AR212" s="160"/>
      <c r="AS212" s="160"/>
      <c r="AT212" s="160"/>
      <c r="AU212" s="160"/>
      <c r="AV212" s="160"/>
      <c r="AW212" s="160"/>
      <c r="AX212" s="160"/>
      <c r="AY212" s="160"/>
      <c r="AZ212" s="160"/>
      <c r="BA212" s="160"/>
      <c r="BB212" s="160"/>
      <c r="BC212" s="160"/>
      <c r="BD212" s="160"/>
      <c r="BE212" s="160"/>
    </row>
    <row r="213" spans="1:57" x14ac:dyDescent="0.2">
      <c r="A213" s="160"/>
      <c r="B213" s="160"/>
      <c r="C213" s="160"/>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0"/>
      <c r="Z213" s="160"/>
      <c r="AA213" s="160"/>
      <c r="AB213" s="160"/>
      <c r="AC213" s="160"/>
      <c r="AD213" s="160"/>
      <c r="AE213" s="160"/>
      <c r="AF213" s="160"/>
      <c r="AG213" s="160"/>
      <c r="AH213" s="160"/>
      <c r="AI213" s="160"/>
      <c r="AJ213" s="160"/>
      <c r="AK213" s="160"/>
      <c r="AL213" s="160"/>
      <c r="AM213" s="160"/>
      <c r="AN213" s="160"/>
      <c r="AO213" s="160"/>
      <c r="AP213" s="160"/>
      <c r="AQ213" s="160"/>
      <c r="AR213" s="160"/>
      <c r="AS213" s="160"/>
      <c r="AT213" s="160"/>
      <c r="AU213" s="160"/>
      <c r="AV213" s="160"/>
      <c r="AW213" s="160"/>
      <c r="AX213" s="160"/>
      <c r="AY213" s="160"/>
      <c r="AZ213" s="160"/>
      <c r="BA213" s="160"/>
      <c r="BB213" s="160"/>
      <c r="BC213" s="160"/>
      <c r="BD213" s="160"/>
      <c r="BE213" s="160"/>
    </row>
    <row r="214" spans="1:57" x14ac:dyDescent="0.2">
      <c r="A214" s="160"/>
      <c r="B214" s="160"/>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c r="AB214" s="160"/>
      <c r="AC214" s="160"/>
      <c r="AD214" s="160"/>
      <c r="AE214" s="160"/>
      <c r="AF214" s="160"/>
      <c r="AG214" s="160"/>
      <c r="AH214" s="160"/>
      <c r="AI214" s="160"/>
      <c r="AJ214" s="160"/>
      <c r="AK214" s="160"/>
      <c r="AL214" s="160"/>
      <c r="AM214" s="160"/>
      <c r="AN214" s="160"/>
      <c r="AO214" s="160"/>
      <c r="AP214" s="160"/>
      <c r="AQ214" s="160"/>
      <c r="AR214" s="160"/>
      <c r="AS214" s="160"/>
      <c r="AT214" s="160"/>
      <c r="AU214" s="160"/>
      <c r="AV214" s="160"/>
      <c r="AW214" s="160"/>
      <c r="AX214" s="160"/>
      <c r="AY214" s="160"/>
      <c r="AZ214" s="160"/>
      <c r="BA214" s="160"/>
      <c r="BB214" s="160"/>
      <c r="BC214" s="160"/>
      <c r="BD214" s="160"/>
      <c r="BE214" s="160"/>
    </row>
    <row r="215" spans="1:57" x14ac:dyDescent="0.2">
      <c r="A215" s="160"/>
      <c r="B215" s="160"/>
      <c r="C215" s="160"/>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c r="Z215" s="160"/>
      <c r="AA215" s="160"/>
      <c r="AB215" s="160"/>
      <c r="AC215" s="160"/>
      <c r="AD215" s="160"/>
      <c r="AE215" s="160"/>
      <c r="AF215" s="160"/>
      <c r="AG215" s="160"/>
      <c r="AH215" s="160"/>
      <c r="AI215" s="160"/>
      <c r="AJ215" s="160"/>
      <c r="AK215" s="160"/>
      <c r="AL215" s="160"/>
      <c r="AM215" s="160"/>
      <c r="AN215" s="160"/>
      <c r="AO215" s="160"/>
      <c r="AP215" s="160"/>
      <c r="AQ215" s="160"/>
      <c r="AR215" s="160"/>
      <c r="AS215" s="160"/>
      <c r="AT215" s="160"/>
      <c r="AU215" s="160"/>
      <c r="AV215" s="160"/>
      <c r="AW215" s="160"/>
      <c r="AX215" s="160"/>
      <c r="AY215" s="160"/>
      <c r="AZ215" s="160"/>
      <c r="BA215" s="160"/>
      <c r="BB215" s="160"/>
      <c r="BC215" s="160"/>
      <c r="BD215" s="160"/>
      <c r="BE215" s="160"/>
    </row>
    <row r="216" spans="1:57" x14ac:dyDescent="0.2">
      <c r="A216" s="160"/>
      <c r="B216" s="160"/>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c r="Z216" s="160"/>
      <c r="AA216" s="160"/>
      <c r="AB216" s="160"/>
      <c r="AC216" s="160"/>
      <c r="AD216" s="160"/>
      <c r="AE216" s="160"/>
      <c r="AF216" s="160"/>
      <c r="AG216" s="160"/>
      <c r="AH216" s="160"/>
      <c r="AI216" s="160"/>
      <c r="AJ216" s="160"/>
      <c r="AK216" s="160"/>
      <c r="AL216" s="160"/>
      <c r="AM216" s="160"/>
      <c r="AN216" s="160"/>
      <c r="AO216" s="160"/>
      <c r="AP216" s="160"/>
      <c r="AQ216" s="160"/>
      <c r="AR216" s="160"/>
      <c r="AS216" s="160"/>
      <c r="AT216" s="160"/>
      <c r="AU216" s="160"/>
      <c r="AV216" s="160"/>
      <c r="AW216" s="160"/>
      <c r="AX216" s="160"/>
      <c r="AY216" s="160"/>
      <c r="AZ216" s="160"/>
      <c r="BA216" s="160"/>
      <c r="BB216" s="160"/>
      <c r="BC216" s="160"/>
      <c r="BD216" s="160"/>
      <c r="BE216" s="160"/>
    </row>
    <row r="217" spans="1:57" x14ac:dyDescent="0.2">
      <c r="A217" s="160"/>
      <c r="B217" s="160"/>
      <c r="C217" s="160"/>
      <c r="D217" s="160"/>
      <c r="E217" s="160"/>
      <c r="F217" s="160"/>
      <c r="G217" s="160"/>
      <c r="H217" s="160"/>
      <c r="I217" s="160"/>
      <c r="J217" s="160"/>
      <c r="K217" s="160"/>
      <c r="L217" s="160"/>
      <c r="M217" s="160"/>
      <c r="N217" s="160"/>
      <c r="O217" s="160"/>
      <c r="P217" s="160"/>
      <c r="Q217" s="160"/>
      <c r="R217" s="160"/>
      <c r="S217" s="160"/>
      <c r="T217" s="160"/>
      <c r="U217" s="160"/>
      <c r="V217" s="160"/>
      <c r="W217" s="160"/>
      <c r="X217" s="160"/>
      <c r="Y217" s="160"/>
      <c r="Z217" s="160"/>
      <c r="AA217" s="160"/>
      <c r="AB217" s="160"/>
      <c r="AC217" s="160"/>
      <c r="AD217" s="160"/>
      <c r="AE217" s="160"/>
      <c r="AF217" s="160"/>
      <c r="AG217" s="160"/>
      <c r="AH217" s="160"/>
      <c r="AI217" s="160"/>
      <c r="AJ217" s="160"/>
      <c r="AK217" s="160"/>
      <c r="AL217" s="160"/>
      <c r="AM217" s="160"/>
      <c r="AN217" s="160"/>
      <c r="AO217" s="160"/>
      <c r="AP217" s="160"/>
      <c r="AQ217" s="160"/>
      <c r="AR217" s="160"/>
      <c r="AS217" s="160"/>
      <c r="AT217" s="160"/>
      <c r="AU217" s="160"/>
      <c r="AV217" s="160"/>
      <c r="AW217" s="160"/>
      <c r="AX217" s="160"/>
      <c r="AY217" s="160"/>
      <c r="AZ217" s="160"/>
      <c r="BA217" s="160"/>
      <c r="BB217" s="160"/>
      <c r="BC217" s="160"/>
      <c r="BD217" s="160"/>
      <c r="BE217" s="160"/>
    </row>
    <row r="218" spans="1:57" x14ac:dyDescent="0.2">
      <c r="A218" s="160"/>
      <c r="B218" s="160"/>
      <c r="C218" s="160"/>
      <c r="D218" s="160"/>
      <c r="E218" s="160"/>
      <c r="F218" s="160"/>
      <c r="G218" s="160"/>
      <c r="H218" s="160"/>
      <c r="I218" s="160"/>
      <c r="J218" s="160"/>
      <c r="K218" s="160"/>
      <c r="L218" s="160"/>
      <c r="M218" s="160"/>
      <c r="N218" s="160"/>
      <c r="O218" s="160"/>
      <c r="P218" s="160"/>
      <c r="Q218" s="160"/>
      <c r="R218" s="160"/>
      <c r="S218" s="160"/>
      <c r="T218" s="160"/>
      <c r="U218" s="160"/>
      <c r="V218" s="160"/>
      <c r="W218" s="160"/>
      <c r="X218" s="160"/>
      <c r="Y218" s="160"/>
      <c r="Z218" s="160"/>
      <c r="AA218" s="160"/>
      <c r="AB218" s="160"/>
      <c r="AC218" s="160"/>
      <c r="AD218" s="160"/>
      <c r="AE218" s="160"/>
      <c r="AF218" s="160"/>
      <c r="AG218" s="160"/>
      <c r="AH218" s="160"/>
      <c r="AI218" s="160"/>
      <c r="AJ218" s="160"/>
      <c r="AK218" s="160"/>
      <c r="AL218" s="160"/>
      <c r="AM218" s="160"/>
      <c r="AN218" s="160"/>
      <c r="AO218" s="160"/>
      <c r="AP218" s="160"/>
      <c r="AQ218" s="160"/>
      <c r="AR218" s="160"/>
      <c r="AS218" s="160"/>
      <c r="AT218" s="160"/>
      <c r="AU218" s="160"/>
      <c r="AV218" s="160"/>
      <c r="AW218" s="160"/>
      <c r="AX218" s="160"/>
      <c r="AY218" s="160"/>
      <c r="AZ218" s="160"/>
      <c r="BA218" s="160"/>
      <c r="BB218" s="160"/>
      <c r="BC218" s="160"/>
      <c r="BD218" s="160"/>
      <c r="BE218" s="160"/>
    </row>
    <row r="219" spans="1:57" x14ac:dyDescent="0.2">
      <c r="A219" s="160"/>
      <c r="B219" s="160"/>
      <c r="C219" s="160"/>
      <c r="D219" s="160"/>
      <c r="E219" s="160"/>
      <c r="F219" s="160"/>
      <c r="G219" s="160"/>
      <c r="H219" s="160"/>
      <c r="I219" s="160"/>
      <c r="J219" s="160"/>
      <c r="K219" s="160"/>
      <c r="L219" s="160"/>
      <c r="M219" s="160"/>
      <c r="N219" s="160"/>
      <c r="O219" s="160"/>
      <c r="P219" s="160"/>
      <c r="Q219" s="160"/>
      <c r="R219" s="160"/>
      <c r="S219" s="160"/>
      <c r="T219" s="160"/>
      <c r="U219" s="160"/>
      <c r="V219" s="160"/>
      <c r="W219" s="160"/>
      <c r="X219" s="160"/>
      <c r="Y219" s="160"/>
      <c r="Z219" s="160"/>
      <c r="AA219" s="160"/>
      <c r="AB219" s="160"/>
      <c r="AC219" s="160"/>
      <c r="AD219" s="160"/>
      <c r="AE219" s="160"/>
      <c r="AF219" s="160"/>
      <c r="AG219" s="160"/>
      <c r="AH219" s="160"/>
      <c r="AI219" s="160"/>
      <c r="AJ219" s="160"/>
      <c r="AK219" s="160"/>
      <c r="AL219" s="160"/>
      <c r="AM219" s="160"/>
      <c r="AN219" s="160"/>
      <c r="AO219" s="160"/>
      <c r="AP219" s="160"/>
      <c r="AQ219" s="160"/>
      <c r="AR219" s="160"/>
      <c r="AS219" s="160"/>
      <c r="AT219" s="160"/>
      <c r="AU219" s="160"/>
      <c r="AV219" s="160"/>
      <c r="AW219" s="160"/>
      <c r="AX219" s="160"/>
      <c r="AY219" s="160"/>
      <c r="AZ219" s="160"/>
      <c r="BA219" s="160"/>
      <c r="BB219" s="160"/>
      <c r="BC219" s="160"/>
      <c r="BD219" s="160"/>
      <c r="BE219" s="160"/>
    </row>
    <row r="220" spans="1:57" x14ac:dyDescent="0.2">
      <c r="A220" s="160"/>
      <c r="B220" s="160"/>
      <c r="C220" s="160"/>
      <c r="D220" s="160"/>
      <c r="E220" s="160"/>
      <c r="F220" s="160"/>
      <c r="G220" s="160"/>
      <c r="H220" s="160"/>
      <c r="I220" s="160"/>
      <c r="J220" s="160"/>
      <c r="K220" s="160"/>
      <c r="L220" s="160"/>
      <c r="M220" s="160"/>
      <c r="N220" s="160"/>
      <c r="O220" s="160"/>
      <c r="P220" s="160"/>
      <c r="Q220" s="160"/>
      <c r="R220" s="160"/>
      <c r="S220" s="160"/>
      <c r="T220" s="160"/>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row>
    <row r="221" spans="1:57" x14ac:dyDescent="0.2">
      <c r="A221" s="160"/>
      <c r="B221" s="160"/>
      <c r="C221" s="160"/>
      <c r="D221" s="160"/>
      <c r="E221" s="160"/>
      <c r="F221" s="160"/>
      <c r="G221" s="160"/>
      <c r="H221" s="160"/>
      <c r="I221" s="160"/>
      <c r="J221" s="160"/>
      <c r="K221" s="160"/>
      <c r="L221" s="160"/>
      <c r="M221" s="160"/>
      <c r="N221" s="160"/>
      <c r="O221" s="160"/>
      <c r="P221" s="160"/>
      <c r="Q221" s="160"/>
      <c r="R221" s="160"/>
      <c r="S221" s="160"/>
      <c r="T221" s="160"/>
      <c r="U221" s="160"/>
      <c r="V221" s="160"/>
      <c r="W221" s="160"/>
      <c r="X221" s="160"/>
      <c r="Y221" s="160"/>
      <c r="Z221" s="160"/>
      <c r="AA221" s="160"/>
      <c r="AB221" s="160"/>
      <c r="AC221" s="160"/>
      <c r="AD221" s="160"/>
      <c r="AE221" s="160"/>
      <c r="AF221" s="160"/>
      <c r="AG221" s="160"/>
      <c r="AH221" s="160"/>
      <c r="AI221" s="160"/>
      <c r="AJ221" s="160"/>
      <c r="AK221" s="160"/>
      <c r="AL221" s="160"/>
      <c r="AM221" s="160"/>
      <c r="AN221" s="160"/>
      <c r="AO221" s="160"/>
      <c r="AP221" s="160"/>
      <c r="AQ221" s="160"/>
      <c r="AR221" s="160"/>
      <c r="AS221" s="160"/>
      <c r="AT221" s="160"/>
      <c r="AU221" s="160"/>
      <c r="AV221" s="160"/>
      <c r="AW221" s="160"/>
      <c r="AX221" s="160"/>
      <c r="AY221" s="160"/>
      <c r="AZ221" s="160"/>
      <c r="BA221" s="160"/>
      <c r="BB221" s="160"/>
      <c r="BC221" s="160"/>
      <c r="BD221" s="160"/>
      <c r="BE221" s="160"/>
    </row>
    <row r="222" spans="1:57" x14ac:dyDescent="0.2">
      <c r="A222" s="160"/>
      <c r="B222" s="160"/>
      <c r="C222" s="160"/>
      <c r="D222" s="160"/>
      <c r="E222" s="160"/>
      <c r="F222" s="160"/>
      <c r="G222" s="160"/>
      <c r="H222" s="160"/>
      <c r="I222" s="160"/>
      <c r="J222" s="160"/>
      <c r="K222" s="160"/>
      <c r="L222" s="160"/>
      <c r="M222" s="160"/>
      <c r="N222" s="160"/>
      <c r="O222" s="160"/>
      <c r="P222" s="160"/>
      <c r="Q222" s="160"/>
      <c r="R222" s="160"/>
      <c r="S222" s="160"/>
      <c r="T222" s="160"/>
      <c r="U222" s="160"/>
      <c r="V222" s="160"/>
      <c r="W222" s="160"/>
      <c r="X222" s="160"/>
      <c r="Y222" s="160"/>
      <c r="Z222" s="160"/>
      <c r="AA222" s="160"/>
      <c r="AB222" s="160"/>
      <c r="AC222" s="160"/>
      <c r="AD222" s="160"/>
      <c r="AE222" s="160"/>
      <c r="AF222" s="160"/>
      <c r="AG222" s="160"/>
      <c r="AH222" s="160"/>
      <c r="AI222" s="160"/>
      <c r="AJ222" s="160"/>
      <c r="AK222" s="160"/>
      <c r="AL222" s="160"/>
      <c r="AM222" s="160"/>
      <c r="AN222" s="160"/>
      <c r="AO222" s="160"/>
      <c r="AP222" s="160"/>
      <c r="AQ222" s="160"/>
      <c r="AR222" s="160"/>
      <c r="AS222" s="160"/>
      <c r="AT222" s="160"/>
      <c r="AU222" s="160"/>
      <c r="AV222" s="160"/>
      <c r="AW222" s="160"/>
      <c r="AX222" s="160"/>
      <c r="AY222" s="160"/>
      <c r="AZ222" s="160"/>
      <c r="BA222" s="160"/>
      <c r="BB222" s="160"/>
      <c r="BC222" s="160"/>
      <c r="BD222" s="160"/>
      <c r="BE222" s="160"/>
    </row>
    <row r="223" spans="1:57" x14ac:dyDescent="0.2">
      <c r="A223" s="160"/>
      <c r="B223" s="160"/>
      <c r="C223" s="160"/>
      <c r="D223" s="160"/>
      <c r="E223" s="160"/>
      <c r="F223" s="160"/>
      <c r="G223" s="160"/>
      <c r="H223" s="160"/>
      <c r="I223" s="160"/>
      <c r="J223" s="160"/>
      <c r="K223" s="160"/>
      <c r="L223" s="160"/>
      <c r="M223" s="160"/>
      <c r="N223" s="160"/>
      <c r="O223" s="160"/>
      <c r="P223" s="160"/>
      <c r="Q223" s="160"/>
      <c r="R223" s="160"/>
      <c r="S223" s="160"/>
      <c r="T223" s="160"/>
      <c r="U223" s="160"/>
      <c r="V223" s="160"/>
      <c r="W223" s="160"/>
      <c r="X223" s="160"/>
      <c r="Y223" s="160"/>
      <c r="Z223" s="160"/>
      <c r="AA223" s="160"/>
      <c r="AB223" s="160"/>
      <c r="AC223" s="160"/>
      <c r="AD223" s="160"/>
      <c r="AE223" s="160"/>
      <c r="AF223" s="160"/>
      <c r="AG223" s="160"/>
      <c r="AH223" s="160"/>
      <c r="AI223" s="160"/>
      <c r="AJ223" s="160"/>
      <c r="AK223" s="160"/>
      <c r="AL223" s="160"/>
      <c r="AM223" s="160"/>
      <c r="AN223" s="160"/>
      <c r="AO223" s="160"/>
      <c r="AP223" s="160"/>
      <c r="AQ223" s="160"/>
      <c r="AR223" s="160"/>
      <c r="AS223" s="160"/>
      <c r="AT223" s="160"/>
      <c r="AU223" s="160"/>
      <c r="AV223" s="160"/>
      <c r="AW223" s="160"/>
      <c r="AX223" s="160"/>
      <c r="AY223" s="160"/>
      <c r="AZ223" s="160"/>
      <c r="BA223" s="160"/>
      <c r="BB223" s="160"/>
      <c r="BC223" s="160"/>
      <c r="BD223" s="160"/>
      <c r="BE223" s="160"/>
    </row>
    <row r="224" spans="1:57" x14ac:dyDescent="0.2">
      <c r="A224" s="160"/>
      <c r="B224" s="160"/>
      <c r="C224" s="160"/>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c r="AA224" s="160"/>
      <c r="AB224" s="160"/>
      <c r="AC224" s="160"/>
      <c r="AD224" s="160"/>
      <c r="AE224" s="160"/>
      <c r="AF224" s="160"/>
      <c r="AG224" s="160"/>
      <c r="AH224" s="160"/>
      <c r="AI224" s="160"/>
      <c r="AJ224" s="160"/>
      <c r="AK224" s="160"/>
      <c r="AL224" s="160"/>
      <c r="AM224" s="160"/>
      <c r="AN224" s="160"/>
      <c r="AO224" s="160"/>
      <c r="AP224" s="160"/>
      <c r="AQ224" s="160"/>
      <c r="AR224" s="160"/>
      <c r="AS224" s="160"/>
      <c r="AT224" s="160"/>
      <c r="AU224" s="160"/>
      <c r="AV224" s="160"/>
      <c r="AW224" s="160"/>
      <c r="AX224" s="160"/>
      <c r="AY224" s="160"/>
      <c r="AZ224" s="160"/>
      <c r="BA224" s="160"/>
      <c r="BB224" s="160"/>
      <c r="BC224" s="160"/>
      <c r="BD224" s="160"/>
      <c r="BE224" s="160"/>
    </row>
    <row r="225" spans="1:57" x14ac:dyDescent="0.2">
      <c r="A225" s="160"/>
      <c r="B225" s="160"/>
      <c r="C225" s="160"/>
      <c r="D225" s="160"/>
      <c r="E225" s="160"/>
      <c r="F225" s="160"/>
      <c r="G225" s="160"/>
      <c r="H225" s="160"/>
      <c r="I225" s="160"/>
      <c r="J225" s="160"/>
      <c r="K225" s="160"/>
      <c r="L225" s="160"/>
      <c r="M225" s="160"/>
      <c r="N225" s="160"/>
      <c r="O225" s="160"/>
      <c r="P225" s="160"/>
      <c r="Q225" s="160"/>
      <c r="R225" s="160"/>
      <c r="S225" s="160"/>
      <c r="T225" s="160"/>
      <c r="U225" s="160"/>
      <c r="V225" s="160"/>
      <c r="W225" s="160"/>
      <c r="X225" s="160"/>
      <c r="Y225" s="160"/>
      <c r="Z225" s="160"/>
      <c r="AA225" s="160"/>
      <c r="AB225" s="160"/>
      <c r="AC225" s="160"/>
      <c r="AD225" s="160"/>
      <c r="AE225" s="160"/>
      <c r="AF225" s="160"/>
      <c r="AG225" s="160"/>
      <c r="AH225" s="160"/>
      <c r="AI225" s="160"/>
      <c r="AJ225" s="160"/>
      <c r="AK225" s="160"/>
      <c r="AL225" s="160"/>
      <c r="AM225" s="160"/>
      <c r="AN225" s="160"/>
      <c r="AO225" s="160"/>
      <c r="AP225" s="160"/>
      <c r="AQ225" s="160"/>
      <c r="AR225" s="160"/>
      <c r="AS225" s="160"/>
      <c r="AT225" s="160"/>
      <c r="AU225" s="160"/>
      <c r="AV225" s="160"/>
      <c r="AW225" s="160"/>
      <c r="AX225" s="160"/>
      <c r="AY225" s="160"/>
      <c r="AZ225" s="160"/>
      <c r="BA225" s="160"/>
      <c r="BB225" s="160"/>
      <c r="BC225" s="160"/>
      <c r="BD225" s="160"/>
      <c r="BE225" s="160"/>
    </row>
    <row r="226" spans="1:57" x14ac:dyDescent="0.2">
      <c r="A226" s="160"/>
      <c r="B226" s="160"/>
      <c r="C226" s="160"/>
      <c r="D226" s="160"/>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c r="AB226" s="160"/>
      <c r="AC226" s="160"/>
      <c r="AD226" s="160"/>
      <c r="AE226" s="160"/>
      <c r="AF226" s="160"/>
      <c r="AG226" s="160"/>
      <c r="AH226" s="160"/>
      <c r="AI226" s="160"/>
      <c r="AJ226" s="160"/>
      <c r="AK226" s="160"/>
      <c r="AL226" s="160"/>
      <c r="AM226" s="160"/>
      <c r="AN226" s="160"/>
      <c r="AO226" s="160"/>
      <c r="AP226" s="160"/>
      <c r="AQ226" s="160"/>
      <c r="AR226" s="160"/>
      <c r="AS226" s="160"/>
      <c r="AT226" s="160"/>
      <c r="AU226" s="160"/>
      <c r="AV226" s="160"/>
      <c r="AW226" s="160"/>
      <c r="AX226" s="160"/>
      <c r="AY226" s="160"/>
      <c r="AZ226" s="160"/>
      <c r="BA226" s="160"/>
      <c r="BB226" s="160"/>
      <c r="BC226" s="160"/>
      <c r="BD226" s="160"/>
      <c r="BE226" s="160"/>
    </row>
    <row r="227" spans="1:57" x14ac:dyDescent="0.2">
      <c r="A227" s="160"/>
      <c r="B227" s="160"/>
      <c r="C227" s="160"/>
      <c r="D227" s="160"/>
      <c r="E227" s="160"/>
      <c r="F227" s="160"/>
      <c r="G227" s="160"/>
      <c r="H227" s="160"/>
      <c r="I227" s="160"/>
      <c r="J227" s="160"/>
      <c r="K227" s="160"/>
      <c r="L227" s="160"/>
      <c r="M227" s="160"/>
      <c r="N227" s="160"/>
      <c r="O227" s="160"/>
      <c r="P227" s="160"/>
      <c r="Q227" s="160"/>
      <c r="R227" s="160"/>
      <c r="S227" s="160"/>
      <c r="T227" s="160"/>
      <c r="U227" s="160"/>
      <c r="V227" s="160"/>
      <c r="W227" s="160"/>
      <c r="X227" s="160"/>
      <c r="Y227" s="160"/>
      <c r="Z227" s="160"/>
      <c r="AA227" s="160"/>
      <c r="AB227" s="160"/>
      <c r="AC227" s="160"/>
      <c r="AD227" s="160"/>
      <c r="AE227" s="160"/>
      <c r="AF227" s="160"/>
      <c r="AG227" s="160"/>
      <c r="AH227" s="160"/>
      <c r="AI227" s="160"/>
      <c r="AJ227" s="160"/>
      <c r="AK227" s="160"/>
      <c r="AL227" s="160"/>
      <c r="AM227" s="160"/>
      <c r="AN227" s="160"/>
      <c r="AO227" s="160"/>
      <c r="AP227" s="160"/>
      <c r="AQ227" s="160"/>
      <c r="AR227" s="160"/>
      <c r="AS227" s="160"/>
      <c r="AT227" s="160"/>
      <c r="AU227" s="160"/>
      <c r="AV227" s="160"/>
      <c r="AW227" s="160"/>
      <c r="AX227" s="160"/>
      <c r="AY227" s="160"/>
      <c r="AZ227" s="160"/>
      <c r="BA227" s="160"/>
      <c r="BB227" s="160"/>
      <c r="BC227" s="160"/>
      <c r="BD227" s="160"/>
      <c r="BE227" s="160"/>
    </row>
    <row r="228" spans="1:57" x14ac:dyDescent="0.2">
      <c r="A228" s="160"/>
      <c r="B228" s="160"/>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c r="AB228" s="160"/>
      <c r="AC228" s="160"/>
      <c r="AD228" s="160"/>
      <c r="AE228" s="160"/>
      <c r="AF228" s="160"/>
      <c r="AG228" s="160"/>
      <c r="AH228" s="160"/>
      <c r="AI228" s="160"/>
      <c r="AJ228" s="160"/>
      <c r="AK228" s="160"/>
      <c r="AL228" s="160"/>
      <c r="AM228" s="160"/>
      <c r="AN228" s="160"/>
      <c r="AO228" s="160"/>
      <c r="AP228" s="160"/>
      <c r="AQ228" s="160"/>
      <c r="AR228" s="160"/>
      <c r="AS228" s="160"/>
      <c r="AT228" s="160"/>
      <c r="AU228" s="160"/>
      <c r="AV228" s="160"/>
      <c r="AW228" s="160"/>
      <c r="AX228" s="160"/>
      <c r="AY228" s="160"/>
      <c r="AZ228" s="160"/>
      <c r="BA228" s="160"/>
      <c r="BB228" s="160"/>
      <c r="BC228" s="160"/>
      <c r="BD228" s="160"/>
      <c r="BE228" s="160"/>
    </row>
    <row r="229" spans="1:57" x14ac:dyDescent="0.2">
      <c r="A229" s="160"/>
      <c r="B229" s="160"/>
      <c r="C229" s="160"/>
      <c r="D229" s="160"/>
      <c r="E229" s="160"/>
      <c r="F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c r="AB229" s="160"/>
      <c r="AC229" s="160"/>
      <c r="AD229" s="160"/>
      <c r="AE229" s="160"/>
      <c r="AF229" s="160"/>
      <c r="AG229" s="160"/>
      <c r="AH229" s="160"/>
      <c r="AI229" s="160"/>
      <c r="AJ229" s="160"/>
      <c r="AK229" s="160"/>
      <c r="AL229" s="160"/>
      <c r="AM229" s="160"/>
      <c r="AN229" s="160"/>
      <c r="AO229" s="160"/>
      <c r="AP229" s="160"/>
      <c r="AQ229" s="160"/>
      <c r="AR229" s="160"/>
      <c r="AS229" s="160"/>
      <c r="AT229" s="160"/>
      <c r="AU229" s="160"/>
      <c r="AV229" s="160"/>
      <c r="AW229" s="160"/>
      <c r="AX229" s="160"/>
      <c r="AY229" s="160"/>
      <c r="AZ229" s="160"/>
      <c r="BA229" s="160"/>
      <c r="BB229" s="160"/>
      <c r="BC229" s="160"/>
      <c r="BD229" s="160"/>
      <c r="BE229" s="160"/>
    </row>
    <row r="230" spans="1:57" x14ac:dyDescent="0.2">
      <c r="A230" s="160"/>
      <c r="B230" s="160"/>
      <c r="C230" s="160"/>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c r="AB230" s="160"/>
      <c r="AC230" s="160"/>
      <c r="AD230" s="160"/>
      <c r="AE230" s="160"/>
      <c r="AF230" s="160"/>
      <c r="AG230" s="160"/>
      <c r="AH230" s="160"/>
      <c r="AI230" s="160"/>
      <c r="AJ230" s="160"/>
      <c r="AK230" s="160"/>
      <c r="AL230" s="160"/>
      <c r="AM230" s="160"/>
      <c r="AN230" s="160"/>
      <c r="AO230" s="160"/>
      <c r="AP230" s="160"/>
      <c r="AQ230" s="160"/>
      <c r="AR230" s="160"/>
      <c r="AS230" s="160"/>
      <c r="AT230" s="160"/>
      <c r="AU230" s="160"/>
      <c r="AV230" s="160"/>
      <c r="AW230" s="160"/>
      <c r="AX230" s="160"/>
      <c r="AY230" s="160"/>
      <c r="AZ230" s="160"/>
      <c r="BA230" s="160"/>
      <c r="BB230" s="160"/>
      <c r="BC230" s="160"/>
      <c r="BD230" s="160"/>
      <c r="BE230" s="160"/>
    </row>
    <row r="231" spans="1:57" x14ac:dyDescent="0.2">
      <c r="A231" s="160"/>
      <c r="B231" s="160"/>
      <c r="C231" s="160"/>
      <c r="D231" s="160"/>
      <c r="E231" s="160"/>
      <c r="F231" s="160"/>
      <c r="G231" s="160"/>
      <c r="H231" s="160"/>
      <c r="I231" s="160"/>
      <c r="J231" s="160"/>
      <c r="K231" s="160"/>
      <c r="L231" s="160"/>
      <c r="M231" s="160"/>
      <c r="N231" s="160"/>
      <c r="O231" s="160"/>
      <c r="P231" s="160"/>
      <c r="Q231" s="160"/>
      <c r="R231" s="160"/>
      <c r="S231" s="160"/>
      <c r="T231" s="160"/>
      <c r="U231" s="160"/>
      <c r="V231" s="160"/>
      <c r="W231" s="160"/>
      <c r="X231" s="160"/>
      <c r="Y231" s="160"/>
      <c r="Z231" s="160"/>
      <c r="AA231" s="160"/>
      <c r="AB231" s="160"/>
      <c r="AC231" s="160"/>
      <c r="AD231" s="160"/>
      <c r="AE231" s="160"/>
      <c r="AF231" s="160"/>
      <c r="AG231" s="160"/>
      <c r="AH231" s="160"/>
      <c r="AI231" s="160"/>
      <c r="AJ231" s="160"/>
      <c r="AK231" s="160"/>
      <c r="AL231" s="160"/>
      <c r="AM231" s="160"/>
      <c r="AN231" s="160"/>
      <c r="AO231" s="160"/>
      <c r="AP231" s="160"/>
      <c r="AQ231" s="160"/>
      <c r="AR231" s="160"/>
      <c r="AS231" s="160"/>
      <c r="AT231" s="160"/>
      <c r="AU231" s="160"/>
      <c r="AV231" s="160"/>
      <c r="AW231" s="160"/>
      <c r="AX231" s="160"/>
      <c r="AY231" s="160"/>
      <c r="AZ231" s="160"/>
      <c r="BA231" s="160"/>
      <c r="BB231" s="160"/>
      <c r="BC231" s="160"/>
      <c r="BD231" s="160"/>
      <c r="BE231" s="160"/>
    </row>
    <row r="232" spans="1:57" x14ac:dyDescent="0.2">
      <c r="A232" s="160"/>
      <c r="B232" s="160"/>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0"/>
      <c r="AN232" s="160"/>
      <c r="AO232" s="160"/>
      <c r="AP232" s="160"/>
      <c r="AQ232" s="160"/>
      <c r="AR232" s="160"/>
      <c r="AS232" s="160"/>
      <c r="AT232" s="160"/>
      <c r="AU232" s="160"/>
      <c r="AV232" s="160"/>
      <c r="AW232" s="160"/>
      <c r="AX232" s="160"/>
      <c r="AY232" s="160"/>
      <c r="AZ232" s="160"/>
      <c r="BA232" s="160"/>
      <c r="BB232" s="160"/>
      <c r="BC232" s="160"/>
      <c r="BD232" s="160"/>
      <c r="BE232" s="160"/>
    </row>
    <row r="233" spans="1:57" x14ac:dyDescent="0.2">
      <c r="A233" s="160"/>
      <c r="B233" s="160"/>
      <c r="C233" s="160"/>
      <c r="D233" s="160"/>
      <c r="E233" s="160"/>
      <c r="F233" s="160"/>
      <c r="G233" s="160"/>
      <c r="H233" s="160"/>
      <c r="I233" s="160"/>
      <c r="J233" s="160"/>
      <c r="K233" s="160"/>
      <c r="L233" s="160"/>
      <c r="M233" s="160"/>
      <c r="N233" s="160"/>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60"/>
      <c r="AL233" s="160"/>
      <c r="AM233" s="160"/>
      <c r="AN233" s="160"/>
      <c r="AO233" s="160"/>
      <c r="AP233" s="160"/>
      <c r="AQ233" s="160"/>
      <c r="AR233" s="160"/>
      <c r="AS233" s="160"/>
      <c r="AT233" s="160"/>
      <c r="AU233" s="160"/>
      <c r="AV233" s="160"/>
      <c r="AW233" s="160"/>
      <c r="AX233" s="160"/>
      <c r="AY233" s="160"/>
      <c r="AZ233" s="160"/>
      <c r="BA233" s="160"/>
      <c r="BB233" s="160"/>
      <c r="BC233" s="160"/>
      <c r="BD233" s="160"/>
      <c r="BE233" s="160"/>
    </row>
    <row r="234" spans="1:57" x14ac:dyDescent="0.2">
      <c r="A234" s="160"/>
      <c r="B234" s="160"/>
      <c r="C234" s="160"/>
      <c r="D234" s="160"/>
      <c r="E234" s="160"/>
      <c r="F234" s="160"/>
      <c r="G234" s="160"/>
      <c r="H234" s="160"/>
      <c r="I234" s="160"/>
      <c r="J234" s="160"/>
      <c r="K234" s="160"/>
      <c r="L234" s="160"/>
      <c r="M234" s="160"/>
      <c r="N234" s="160"/>
      <c r="O234" s="160"/>
      <c r="P234" s="160"/>
      <c r="Q234" s="160"/>
      <c r="R234" s="160"/>
      <c r="S234" s="160"/>
      <c r="T234" s="160"/>
      <c r="U234" s="160"/>
      <c r="V234" s="160"/>
      <c r="W234" s="160"/>
      <c r="X234" s="160"/>
      <c r="Y234" s="160"/>
      <c r="Z234" s="160"/>
      <c r="AA234" s="160"/>
      <c r="AB234" s="160"/>
      <c r="AC234" s="160"/>
      <c r="AD234" s="160"/>
      <c r="AE234" s="160"/>
      <c r="AF234" s="160"/>
      <c r="AG234" s="160"/>
      <c r="AH234" s="160"/>
      <c r="AI234" s="160"/>
      <c r="AJ234" s="160"/>
      <c r="AK234" s="160"/>
      <c r="AL234" s="160"/>
      <c r="AM234" s="160"/>
      <c r="AN234" s="160"/>
      <c r="AO234" s="160"/>
      <c r="AP234" s="160"/>
      <c r="AQ234" s="160"/>
      <c r="AR234" s="160"/>
      <c r="AS234" s="160"/>
      <c r="AT234" s="160"/>
      <c r="AU234" s="160"/>
      <c r="AV234" s="160"/>
      <c r="AW234" s="160"/>
      <c r="AX234" s="160"/>
      <c r="AY234" s="160"/>
      <c r="AZ234" s="160"/>
      <c r="BA234" s="160"/>
      <c r="BB234" s="160"/>
      <c r="BC234" s="160"/>
      <c r="BD234" s="160"/>
      <c r="BE234" s="160"/>
    </row>
    <row r="235" spans="1:57" x14ac:dyDescent="0.2">
      <c r="A235" s="160"/>
      <c r="B235" s="160"/>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160"/>
      <c r="AM235" s="160"/>
      <c r="AN235" s="160"/>
      <c r="AO235" s="160"/>
      <c r="AP235" s="160"/>
      <c r="AQ235" s="160"/>
      <c r="AR235" s="160"/>
      <c r="AS235" s="160"/>
      <c r="AT235" s="160"/>
      <c r="AU235" s="160"/>
      <c r="AV235" s="160"/>
      <c r="AW235" s="160"/>
      <c r="AX235" s="160"/>
      <c r="AY235" s="160"/>
      <c r="AZ235" s="160"/>
      <c r="BA235" s="160"/>
      <c r="BB235" s="160"/>
      <c r="BC235" s="160"/>
      <c r="BD235" s="160"/>
      <c r="BE235" s="160"/>
    </row>
    <row r="236" spans="1:57" x14ac:dyDescent="0.2">
      <c r="A236" s="160"/>
      <c r="B236" s="160"/>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c r="AB236" s="160"/>
      <c r="AC236" s="160"/>
      <c r="AD236" s="160"/>
      <c r="AE236" s="160"/>
      <c r="AF236" s="160"/>
      <c r="AG236" s="160"/>
      <c r="AH236" s="160"/>
      <c r="AI236" s="160"/>
      <c r="AJ236" s="160"/>
      <c r="AK236" s="160"/>
      <c r="AL236" s="160"/>
      <c r="AM236" s="160"/>
      <c r="AN236" s="160"/>
      <c r="AO236" s="160"/>
      <c r="AP236" s="160"/>
      <c r="AQ236" s="160"/>
      <c r="AR236" s="160"/>
      <c r="AS236" s="160"/>
      <c r="AT236" s="160"/>
      <c r="AU236" s="160"/>
      <c r="AV236" s="160"/>
      <c r="AW236" s="160"/>
      <c r="AX236" s="160"/>
      <c r="AY236" s="160"/>
      <c r="AZ236" s="160"/>
      <c r="BA236" s="160"/>
      <c r="BB236" s="160"/>
      <c r="BC236" s="160"/>
      <c r="BD236" s="160"/>
      <c r="BE236" s="160"/>
    </row>
    <row r="237" spans="1:57" x14ac:dyDescent="0.2">
      <c r="A237" s="160"/>
      <c r="B237" s="160"/>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c r="AB237" s="160"/>
      <c r="AC237" s="160"/>
      <c r="AD237" s="160"/>
      <c r="AE237" s="160"/>
      <c r="AF237" s="160"/>
      <c r="AG237" s="160"/>
      <c r="AH237" s="160"/>
      <c r="AI237" s="160"/>
      <c r="AJ237" s="160"/>
      <c r="AK237" s="160"/>
      <c r="AL237" s="160"/>
      <c r="AM237" s="160"/>
      <c r="AN237" s="160"/>
      <c r="AO237" s="160"/>
      <c r="AP237" s="160"/>
      <c r="AQ237" s="160"/>
      <c r="AR237" s="160"/>
      <c r="AS237" s="160"/>
      <c r="AT237" s="160"/>
      <c r="AU237" s="160"/>
      <c r="AV237" s="160"/>
      <c r="AW237" s="160"/>
      <c r="AX237" s="160"/>
      <c r="AY237" s="160"/>
      <c r="AZ237" s="160"/>
      <c r="BA237" s="160"/>
      <c r="BB237" s="160"/>
      <c r="BC237" s="160"/>
      <c r="BD237" s="160"/>
      <c r="BE237" s="160"/>
    </row>
    <row r="238" spans="1:57" x14ac:dyDescent="0.2">
      <c r="A238" s="160"/>
      <c r="B238" s="160"/>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c r="AB238" s="160"/>
      <c r="AC238" s="160"/>
      <c r="AD238" s="160"/>
      <c r="AE238" s="160"/>
      <c r="AF238" s="160"/>
      <c r="AG238" s="160"/>
      <c r="AH238" s="160"/>
      <c r="AI238" s="160"/>
      <c r="AJ238" s="160"/>
      <c r="AK238" s="160"/>
      <c r="AL238" s="160"/>
      <c r="AM238" s="160"/>
      <c r="AN238" s="160"/>
      <c r="AO238" s="160"/>
      <c r="AP238" s="160"/>
      <c r="AQ238" s="160"/>
      <c r="AR238" s="160"/>
      <c r="AS238" s="160"/>
      <c r="AT238" s="160"/>
      <c r="AU238" s="160"/>
      <c r="AV238" s="160"/>
      <c r="AW238" s="160"/>
      <c r="AX238" s="160"/>
      <c r="AY238" s="160"/>
      <c r="AZ238" s="160"/>
      <c r="BA238" s="160"/>
      <c r="BB238" s="160"/>
      <c r="BC238" s="160"/>
      <c r="BD238" s="160"/>
      <c r="BE238" s="160"/>
    </row>
    <row r="239" spans="1:57" x14ac:dyDescent="0.2">
      <c r="A239" s="160"/>
      <c r="B239" s="160"/>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c r="AB239" s="160"/>
      <c r="AC239" s="160"/>
      <c r="AD239" s="160"/>
      <c r="AE239" s="160"/>
      <c r="AF239" s="160"/>
      <c r="AG239" s="160"/>
      <c r="AH239" s="160"/>
      <c r="AI239" s="160"/>
      <c r="AJ239" s="160"/>
      <c r="AK239" s="160"/>
      <c r="AL239" s="160"/>
      <c r="AM239" s="160"/>
      <c r="AN239" s="160"/>
      <c r="AO239" s="160"/>
      <c r="AP239" s="160"/>
      <c r="AQ239" s="160"/>
      <c r="AR239" s="160"/>
      <c r="AS239" s="160"/>
      <c r="AT239" s="160"/>
      <c r="AU239" s="160"/>
      <c r="AV239" s="160"/>
      <c r="AW239" s="160"/>
      <c r="AX239" s="160"/>
      <c r="AY239" s="160"/>
      <c r="AZ239" s="160"/>
      <c r="BA239" s="160"/>
      <c r="BB239" s="160"/>
      <c r="BC239" s="160"/>
      <c r="BD239" s="160"/>
      <c r="BE239" s="160"/>
    </row>
    <row r="240" spans="1:57" x14ac:dyDescent="0.2">
      <c r="A240" s="160"/>
      <c r="B240" s="160"/>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c r="AB240" s="160"/>
      <c r="AC240" s="160"/>
      <c r="AD240" s="160"/>
      <c r="AE240" s="160"/>
      <c r="AF240" s="160"/>
      <c r="AG240" s="160"/>
      <c r="AH240" s="160"/>
      <c r="AI240" s="160"/>
      <c r="AJ240" s="160"/>
      <c r="AK240" s="160"/>
      <c r="AL240" s="160"/>
      <c r="AM240" s="160"/>
      <c r="AN240" s="160"/>
      <c r="AO240" s="160"/>
      <c r="AP240" s="160"/>
      <c r="AQ240" s="160"/>
      <c r="AR240" s="160"/>
      <c r="AS240" s="160"/>
      <c r="AT240" s="160"/>
      <c r="AU240" s="160"/>
      <c r="AV240" s="160"/>
      <c r="AW240" s="160"/>
      <c r="AX240" s="160"/>
      <c r="AY240" s="160"/>
      <c r="AZ240" s="160"/>
      <c r="BA240" s="160"/>
      <c r="BB240" s="160"/>
      <c r="BC240" s="160"/>
      <c r="BD240" s="160"/>
      <c r="BE240" s="160"/>
    </row>
    <row r="241" spans="1:57" x14ac:dyDescent="0.2">
      <c r="A241" s="160"/>
      <c r="B241" s="160"/>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c r="AB241" s="160"/>
      <c r="AC241" s="160"/>
      <c r="AD241" s="160"/>
      <c r="AE241" s="160"/>
      <c r="AF241" s="160"/>
      <c r="AG241" s="160"/>
      <c r="AH241" s="160"/>
      <c r="AI241" s="160"/>
      <c r="AJ241" s="160"/>
      <c r="AK241" s="160"/>
      <c r="AL241" s="160"/>
      <c r="AM241" s="160"/>
      <c r="AN241" s="160"/>
      <c r="AO241" s="160"/>
      <c r="AP241" s="160"/>
      <c r="AQ241" s="160"/>
      <c r="AR241" s="160"/>
      <c r="AS241" s="160"/>
      <c r="AT241" s="160"/>
      <c r="AU241" s="160"/>
      <c r="AV241" s="160"/>
      <c r="AW241" s="160"/>
      <c r="AX241" s="160"/>
      <c r="AY241" s="160"/>
      <c r="AZ241" s="160"/>
      <c r="BA241" s="160"/>
      <c r="BB241" s="160"/>
      <c r="BC241" s="160"/>
      <c r="BD241" s="160"/>
      <c r="BE241" s="160"/>
    </row>
    <row r="242" spans="1:57" x14ac:dyDescent="0.2">
      <c r="A242" s="160"/>
      <c r="B242" s="160"/>
      <c r="C242" s="160"/>
      <c r="D242" s="160"/>
      <c r="E242" s="160"/>
      <c r="F242" s="160"/>
      <c r="G242" s="160"/>
      <c r="H242" s="160"/>
      <c r="I242" s="160"/>
      <c r="J242" s="160"/>
      <c r="K242" s="160"/>
      <c r="L242" s="160"/>
      <c r="M242" s="160"/>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60"/>
      <c r="AZ242" s="160"/>
      <c r="BA242" s="160"/>
      <c r="BB242" s="160"/>
      <c r="BC242" s="160"/>
      <c r="BD242" s="160"/>
      <c r="BE242" s="160"/>
    </row>
    <row r="243" spans="1:57" x14ac:dyDescent="0.2">
      <c r="A243" s="160"/>
      <c r="B243" s="160"/>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c r="AB243" s="160"/>
      <c r="AC243" s="160"/>
      <c r="AD243" s="160"/>
      <c r="AE243" s="160"/>
      <c r="AF243" s="160"/>
      <c r="AG243" s="160"/>
      <c r="AH243" s="160"/>
      <c r="AI243" s="160"/>
      <c r="AJ243" s="160"/>
      <c r="AK243" s="160"/>
      <c r="AL243" s="160"/>
      <c r="AM243" s="160"/>
      <c r="AN243" s="160"/>
      <c r="AO243" s="160"/>
      <c r="AP243" s="160"/>
      <c r="AQ243" s="160"/>
      <c r="AR243" s="160"/>
      <c r="AS243" s="160"/>
      <c r="AT243" s="160"/>
      <c r="AU243" s="160"/>
      <c r="AV243" s="160"/>
      <c r="AW243" s="160"/>
      <c r="AX243" s="160"/>
      <c r="AY243" s="160"/>
      <c r="AZ243" s="160"/>
      <c r="BA243" s="160"/>
      <c r="BB243" s="160"/>
      <c r="BC243" s="160"/>
      <c r="BD243" s="160"/>
      <c r="BE243" s="160"/>
    </row>
    <row r="244" spans="1:57" x14ac:dyDescent="0.2">
      <c r="A244" s="160"/>
      <c r="B244" s="160"/>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c r="AB244" s="160"/>
      <c r="AC244" s="160"/>
      <c r="AD244" s="160"/>
      <c r="AE244" s="160"/>
      <c r="AF244" s="160"/>
      <c r="AG244" s="160"/>
      <c r="AH244" s="160"/>
      <c r="AI244" s="160"/>
      <c r="AJ244" s="160"/>
      <c r="AK244" s="160"/>
      <c r="AL244" s="160"/>
      <c r="AM244" s="160"/>
      <c r="AN244" s="160"/>
      <c r="AO244" s="160"/>
      <c r="AP244" s="160"/>
      <c r="AQ244" s="160"/>
      <c r="AR244" s="160"/>
      <c r="AS244" s="160"/>
      <c r="AT244" s="160"/>
      <c r="AU244" s="160"/>
      <c r="AV244" s="160"/>
      <c r="AW244" s="160"/>
      <c r="AX244" s="160"/>
      <c r="AY244" s="160"/>
      <c r="AZ244" s="160"/>
      <c r="BA244" s="160"/>
      <c r="BB244" s="160"/>
      <c r="BC244" s="160"/>
      <c r="BD244" s="160"/>
      <c r="BE244" s="160"/>
    </row>
    <row r="245" spans="1:57" x14ac:dyDescent="0.2">
      <c r="A245" s="160"/>
      <c r="B245" s="160"/>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c r="AB245" s="160"/>
      <c r="AC245" s="160"/>
      <c r="AD245" s="160"/>
      <c r="AE245" s="160"/>
      <c r="AF245" s="160"/>
      <c r="AG245" s="160"/>
      <c r="AH245" s="160"/>
      <c r="AI245" s="160"/>
      <c r="AJ245" s="160"/>
      <c r="AK245" s="160"/>
      <c r="AL245" s="160"/>
      <c r="AM245" s="160"/>
      <c r="AN245" s="160"/>
      <c r="AO245" s="160"/>
      <c r="AP245" s="160"/>
      <c r="AQ245" s="160"/>
      <c r="AR245" s="160"/>
      <c r="AS245" s="160"/>
      <c r="AT245" s="160"/>
      <c r="AU245" s="160"/>
      <c r="AV245" s="160"/>
      <c r="AW245" s="160"/>
      <c r="AX245" s="160"/>
      <c r="AY245" s="160"/>
      <c r="AZ245" s="160"/>
      <c r="BA245" s="160"/>
      <c r="BB245" s="160"/>
      <c r="BC245" s="160"/>
      <c r="BD245" s="160"/>
      <c r="BE245" s="160"/>
    </row>
    <row r="246" spans="1:57" x14ac:dyDescent="0.2">
      <c r="A246" s="160"/>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c r="AB246" s="160"/>
      <c r="AC246" s="160"/>
      <c r="AD246" s="160"/>
      <c r="AE246" s="160"/>
      <c r="AF246" s="160"/>
      <c r="AG246" s="160"/>
      <c r="AH246" s="160"/>
      <c r="AI246" s="160"/>
      <c r="AJ246" s="160"/>
      <c r="AK246" s="160"/>
      <c r="AL246" s="160"/>
      <c r="AM246" s="160"/>
      <c r="AN246" s="160"/>
      <c r="AO246" s="160"/>
      <c r="AP246" s="160"/>
      <c r="AQ246" s="160"/>
      <c r="AR246" s="160"/>
      <c r="AS246" s="160"/>
      <c r="AT246" s="160"/>
      <c r="AU246" s="160"/>
      <c r="AV246" s="160"/>
      <c r="AW246" s="160"/>
      <c r="AX246" s="160"/>
      <c r="AY246" s="160"/>
      <c r="AZ246" s="160"/>
      <c r="BA246" s="160"/>
      <c r="BB246" s="160"/>
      <c r="BC246" s="160"/>
      <c r="BD246" s="160"/>
      <c r="BE246" s="160"/>
    </row>
    <row r="247" spans="1:57" x14ac:dyDescent="0.2">
      <c r="A247" s="160"/>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c r="AB247" s="160"/>
      <c r="AC247" s="160"/>
      <c r="AD247" s="160"/>
      <c r="AE247" s="160"/>
      <c r="AF247" s="160"/>
      <c r="AG247" s="160"/>
      <c r="AH247" s="160"/>
      <c r="AI247" s="160"/>
      <c r="AJ247" s="160"/>
      <c r="AK247" s="160"/>
      <c r="AL247" s="160"/>
      <c r="AM247" s="160"/>
      <c r="AN247" s="160"/>
      <c r="AO247" s="160"/>
      <c r="AP247" s="160"/>
      <c r="AQ247" s="160"/>
      <c r="AR247" s="160"/>
      <c r="AS247" s="160"/>
      <c r="AT247" s="160"/>
      <c r="AU247" s="160"/>
      <c r="AV247" s="160"/>
      <c r="AW247" s="160"/>
      <c r="AX247" s="160"/>
      <c r="AY247" s="160"/>
      <c r="AZ247" s="160"/>
      <c r="BA247" s="160"/>
      <c r="BB247" s="160"/>
      <c r="BC247" s="160"/>
      <c r="BD247" s="160"/>
      <c r="BE247" s="160"/>
    </row>
    <row r="248" spans="1:57" x14ac:dyDescent="0.2">
      <c r="A248" s="160"/>
      <c r="B248" s="160"/>
      <c r="C248" s="160"/>
      <c r="D248" s="160"/>
      <c r="E248" s="160"/>
      <c r="F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0"/>
      <c r="AR248" s="160"/>
      <c r="AS248" s="160"/>
      <c r="AT248" s="160"/>
      <c r="AU248" s="160"/>
      <c r="AV248" s="160"/>
      <c r="AW248" s="160"/>
      <c r="AX248" s="160"/>
      <c r="AY248" s="160"/>
      <c r="AZ248" s="160"/>
      <c r="BA248" s="160"/>
      <c r="BB248" s="160"/>
      <c r="BC248" s="160"/>
      <c r="BD248" s="160"/>
      <c r="BE248" s="160"/>
    </row>
    <row r="249" spans="1:57" x14ac:dyDescent="0.2">
      <c r="A249" s="160"/>
      <c r="B249" s="160"/>
      <c r="C249" s="160"/>
      <c r="D249" s="160"/>
      <c r="E249" s="160"/>
      <c r="F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c r="AB249" s="160"/>
      <c r="AC249" s="160"/>
      <c r="AD249" s="160"/>
      <c r="AE249" s="160"/>
      <c r="AF249" s="160"/>
      <c r="AG249" s="160"/>
      <c r="AH249" s="160"/>
      <c r="AI249" s="160"/>
      <c r="AJ249" s="160"/>
      <c r="AK249" s="160"/>
      <c r="AL249" s="160"/>
      <c r="AM249" s="160"/>
      <c r="AN249" s="160"/>
      <c r="AO249" s="160"/>
      <c r="AP249" s="160"/>
      <c r="AQ249" s="160"/>
      <c r="AR249" s="160"/>
      <c r="AS249" s="160"/>
      <c r="AT249" s="160"/>
      <c r="AU249" s="160"/>
      <c r="AV249" s="160"/>
      <c r="AW249" s="160"/>
      <c r="AX249" s="160"/>
      <c r="AY249" s="160"/>
      <c r="AZ249" s="160"/>
      <c r="BA249" s="160"/>
      <c r="BB249" s="160"/>
      <c r="BC249" s="160"/>
      <c r="BD249" s="160"/>
      <c r="BE249" s="160"/>
    </row>
    <row r="250" spans="1:57" x14ac:dyDescent="0.2">
      <c r="A250" s="160"/>
      <c r="B250" s="160"/>
      <c r="C250" s="160"/>
      <c r="D250" s="160"/>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c r="AB250" s="160"/>
      <c r="AC250" s="160"/>
      <c r="AD250" s="160"/>
      <c r="AE250" s="160"/>
      <c r="AF250" s="160"/>
      <c r="AG250" s="160"/>
      <c r="AH250" s="160"/>
      <c r="AI250" s="160"/>
      <c r="AJ250" s="160"/>
      <c r="AK250" s="160"/>
      <c r="AL250" s="160"/>
      <c r="AM250" s="160"/>
      <c r="AN250" s="160"/>
      <c r="AO250" s="160"/>
      <c r="AP250" s="160"/>
      <c r="AQ250" s="160"/>
      <c r="AR250" s="160"/>
      <c r="AS250" s="160"/>
      <c r="AT250" s="160"/>
      <c r="AU250" s="160"/>
      <c r="AV250" s="160"/>
      <c r="AW250" s="160"/>
      <c r="AX250" s="160"/>
      <c r="AY250" s="160"/>
      <c r="AZ250" s="160"/>
      <c r="BA250" s="160"/>
      <c r="BB250" s="160"/>
      <c r="BC250" s="160"/>
      <c r="BD250" s="160"/>
      <c r="BE250" s="160"/>
    </row>
    <row r="251" spans="1:57" x14ac:dyDescent="0.2">
      <c r="A251" s="160"/>
      <c r="B251" s="160"/>
      <c r="C251" s="160"/>
      <c r="D251" s="160"/>
      <c r="E251" s="160"/>
      <c r="F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c r="AB251" s="160"/>
      <c r="AC251" s="160"/>
      <c r="AD251" s="160"/>
      <c r="AE251" s="160"/>
      <c r="AF251" s="160"/>
      <c r="AG251" s="160"/>
      <c r="AH251" s="160"/>
      <c r="AI251" s="160"/>
      <c r="AJ251" s="160"/>
      <c r="AK251" s="160"/>
      <c r="AL251" s="160"/>
      <c r="AM251" s="160"/>
      <c r="AN251" s="160"/>
      <c r="AO251" s="160"/>
      <c r="AP251" s="160"/>
      <c r="AQ251" s="160"/>
      <c r="AR251" s="160"/>
      <c r="AS251" s="160"/>
      <c r="AT251" s="160"/>
      <c r="AU251" s="160"/>
      <c r="AV251" s="160"/>
      <c r="AW251" s="160"/>
      <c r="AX251" s="160"/>
      <c r="AY251" s="160"/>
      <c r="AZ251" s="160"/>
      <c r="BA251" s="160"/>
      <c r="BB251" s="160"/>
      <c r="BC251" s="160"/>
      <c r="BD251" s="160"/>
      <c r="BE251" s="160"/>
    </row>
    <row r="252" spans="1:57" x14ac:dyDescent="0.2">
      <c r="A252" s="160"/>
      <c r="B252" s="160"/>
      <c r="C252" s="160"/>
      <c r="D252" s="160"/>
      <c r="E252" s="160"/>
      <c r="F252" s="160"/>
      <c r="G252" s="160"/>
      <c r="H252" s="160"/>
      <c r="I252" s="160"/>
      <c r="J252" s="160"/>
      <c r="K252" s="160"/>
      <c r="L252" s="160"/>
      <c r="M252" s="160"/>
      <c r="N252" s="160"/>
      <c r="O252" s="160"/>
      <c r="P252" s="160"/>
      <c r="Q252" s="160"/>
      <c r="R252" s="160"/>
      <c r="S252" s="160"/>
      <c r="T252" s="160"/>
      <c r="U252" s="160"/>
      <c r="V252" s="160"/>
      <c r="W252" s="160"/>
      <c r="X252" s="160"/>
      <c r="Y252" s="160"/>
      <c r="Z252" s="160"/>
      <c r="AA252" s="160"/>
      <c r="AB252" s="160"/>
      <c r="AC252" s="160"/>
      <c r="AD252" s="160"/>
      <c r="AE252" s="160"/>
      <c r="AF252" s="160"/>
      <c r="AG252" s="160"/>
      <c r="AH252" s="160"/>
      <c r="AI252" s="160"/>
      <c r="AJ252" s="160"/>
      <c r="AK252" s="160"/>
      <c r="AL252" s="160"/>
      <c r="AM252" s="160"/>
      <c r="AN252" s="160"/>
      <c r="AO252" s="160"/>
      <c r="AP252" s="160"/>
      <c r="AQ252" s="160"/>
      <c r="AR252" s="160"/>
      <c r="AS252" s="160"/>
      <c r="AT252" s="160"/>
      <c r="AU252" s="160"/>
      <c r="AV252" s="160"/>
      <c r="AW252" s="160"/>
      <c r="AX252" s="160"/>
      <c r="AY252" s="160"/>
      <c r="AZ252" s="160"/>
      <c r="BA252" s="160"/>
      <c r="BB252" s="160"/>
      <c r="BC252" s="160"/>
      <c r="BD252" s="160"/>
      <c r="BE252" s="160"/>
    </row>
    <row r="253" spans="1:57" x14ac:dyDescent="0.2">
      <c r="A253" s="160"/>
      <c r="B253" s="160"/>
      <c r="C253" s="160"/>
      <c r="D253" s="160"/>
      <c r="E253" s="160"/>
      <c r="F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c r="AB253" s="160"/>
      <c r="AC253" s="160"/>
      <c r="AD253" s="160"/>
      <c r="AE253" s="160"/>
      <c r="AF253" s="160"/>
      <c r="AG253" s="160"/>
      <c r="AH253" s="160"/>
      <c r="AI253" s="160"/>
      <c r="AJ253" s="160"/>
      <c r="AK253" s="160"/>
      <c r="AL253" s="160"/>
      <c r="AM253" s="160"/>
      <c r="AN253" s="160"/>
      <c r="AO253" s="160"/>
      <c r="AP253" s="160"/>
      <c r="AQ253" s="160"/>
      <c r="AR253" s="160"/>
      <c r="AS253" s="160"/>
      <c r="AT253" s="160"/>
      <c r="AU253" s="160"/>
      <c r="AV253" s="160"/>
      <c r="AW253" s="160"/>
      <c r="AX253" s="160"/>
      <c r="AY253" s="160"/>
      <c r="AZ253" s="160"/>
      <c r="BA253" s="160"/>
      <c r="BB253" s="160"/>
      <c r="BC253" s="160"/>
      <c r="BD253" s="160"/>
      <c r="BE253" s="160"/>
    </row>
    <row r="254" spans="1:57" x14ac:dyDescent="0.2">
      <c r="A254" s="160"/>
      <c r="B254" s="160"/>
      <c r="C254" s="160"/>
      <c r="D254" s="160"/>
      <c r="E254" s="160"/>
      <c r="F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c r="AB254" s="160"/>
      <c r="AC254" s="160"/>
      <c r="AD254" s="160"/>
      <c r="AE254" s="160"/>
      <c r="AF254" s="160"/>
      <c r="AG254" s="160"/>
      <c r="AH254" s="160"/>
      <c r="AI254" s="160"/>
      <c r="AJ254" s="160"/>
      <c r="AK254" s="160"/>
      <c r="AL254" s="160"/>
      <c r="AM254" s="160"/>
      <c r="AN254" s="160"/>
      <c r="AO254" s="160"/>
      <c r="AP254" s="160"/>
      <c r="AQ254" s="160"/>
      <c r="AR254" s="160"/>
      <c r="AS254" s="160"/>
      <c r="AT254" s="160"/>
      <c r="AU254" s="160"/>
      <c r="AV254" s="160"/>
      <c r="AW254" s="160"/>
      <c r="AX254" s="160"/>
      <c r="AY254" s="160"/>
      <c r="AZ254" s="160"/>
      <c r="BA254" s="160"/>
      <c r="BB254" s="160"/>
      <c r="BC254" s="160"/>
      <c r="BD254" s="160"/>
      <c r="BE254" s="160"/>
    </row>
    <row r="255" spans="1:57" x14ac:dyDescent="0.2">
      <c r="A255" s="160"/>
      <c r="B255" s="160"/>
      <c r="C255" s="160"/>
      <c r="D255" s="160"/>
      <c r="E255" s="160"/>
      <c r="F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c r="AB255" s="160"/>
      <c r="AC255" s="160"/>
      <c r="AD255" s="160"/>
      <c r="AE255" s="160"/>
      <c r="AF255" s="160"/>
      <c r="AG255" s="160"/>
      <c r="AH255" s="160"/>
      <c r="AI255" s="160"/>
      <c r="AJ255" s="160"/>
      <c r="AK255" s="160"/>
      <c r="AL255" s="160"/>
      <c r="AM255" s="160"/>
      <c r="AN255" s="160"/>
      <c r="AO255" s="160"/>
      <c r="AP255" s="160"/>
      <c r="AQ255" s="160"/>
      <c r="AR255" s="160"/>
      <c r="AS255" s="160"/>
      <c r="AT255" s="160"/>
      <c r="AU255" s="160"/>
      <c r="AV255" s="160"/>
      <c r="AW255" s="160"/>
      <c r="AX255" s="160"/>
      <c r="AY255" s="160"/>
      <c r="AZ255" s="160"/>
      <c r="BA255" s="160"/>
      <c r="BB255" s="160"/>
      <c r="BC255" s="160"/>
      <c r="BD255" s="160"/>
      <c r="BE255" s="160"/>
    </row>
    <row r="256" spans="1:57" x14ac:dyDescent="0.2">
      <c r="A256" s="160"/>
      <c r="B256" s="160"/>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c r="AB256" s="160"/>
      <c r="AC256" s="160"/>
      <c r="AD256" s="160"/>
      <c r="AE256" s="160"/>
      <c r="AF256" s="160"/>
      <c r="AG256" s="160"/>
      <c r="AH256" s="160"/>
      <c r="AI256" s="160"/>
      <c r="AJ256" s="160"/>
      <c r="AK256" s="160"/>
      <c r="AL256" s="160"/>
      <c r="AM256" s="160"/>
      <c r="AN256" s="160"/>
      <c r="AO256" s="160"/>
      <c r="AP256" s="160"/>
      <c r="AQ256" s="160"/>
      <c r="AR256" s="160"/>
      <c r="AS256" s="160"/>
      <c r="AT256" s="160"/>
      <c r="AU256" s="160"/>
      <c r="AV256" s="160"/>
      <c r="AW256" s="160"/>
      <c r="AX256" s="160"/>
      <c r="AY256" s="160"/>
      <c r="AZ256" s="160"/>
      <c r="BA256" s="160"/>
      <c r="BB256" s="160"/>
      <c r="BC256" s="160"/>
      <c r="BD256" s="160"/>
      <c r="BE256" s="160"/>
    </row>
    <row r="257" spans="1:57" x14ac:dyDescent="0.2">
      <c r="A257" s="160"/>
      <c r="B257" s="160"/>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c r="AB257" s="160"/>
      <c r="AC257" s="160"/>
      <c r="AD257" s="160"/>
      <c r="AE257" s="160"/>
      <c r="AF257" s="160"/>
      <c r="AG257" s="160"/>
      <c r="AH257" s="160"/>
      <c r="AI257" s="160"/>
      <c r="AJ257" s="160"/>
      <c r="AK257" s="160"/>
      <c r="AL257" s="160"/>
      <c r="AM257" s="160"/>
      <c r="AN257" s="160"/>
      <c r="AO257" s="160"/>
      <c r="AP257" s="160"/>
      <c r="AQ257" s="160"/>
      <c r="AR257" s="160"/>
      <c r="AS257" s="160"/>
      <c r="AT257" s="160"/>
      <c r="AU257" s="160"/>
      <c r="AV257" s="160"/>
      <c r="AW257" s="160"/>
      <c r="AX257" s="160"/>
      <c r="AY257" s="160"/>
      <c r="AZ257" s="160"/>
      <c r="BA257" s="160"/>
      <c r="BB257" s="160"/>
      <c r="BC257" s="160"/>
      <c r="BD257" s="160"/>
      <c r="BE257" s="160"/>
    </row>
    <row r="258" spans="1:57" x14ac:dyDescent="0.2">
      <c r="A258" s="160"/>
      <c r="B258" s="160"/>
      <c r="C258" s="160"/>
      <c r="D258" s="160"/>
      <c r="E258" s="160"/>
      <c r="F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c r="AB258" s="160"/>
      <c r="AC258" s="160"/>
      <c r="AD258" s="160"/>
      <c r="AE258" s="160"/>
      <c r="AF258" s="160"/>
      <c r="AG258" s="160"/>
      <c r="AH258" s="160"/>
      <c r="AI258" s="160"/>
      <c r="AJ258" s="160"/>
      <c r="AK258" s="160"/>
      <c r="AL258" s="160"/>
      <c r="AM258" s="160"/>
      <c r="AN258" s="160"/>
      <c r="AO258" s="160"/>
      <c r="AP258" s="160"/>
      <c r="AQ258" s="160"/>
      <c r="AR258" s="160"/>
      <c r="AS258" s="160"/>
      <c r="AT258" s="160"/>
      <c r="AU258" s="160"/>
      <c r="AV258" s="160"/>
      <c r="AW258" s="160"/>
      <c r="AX258" s="160"/>
      <c r="AY258" s="160"/>
      <c r="AZ258" s="160"/>
      <c r="BA258" s="160"/>
      <c r="BB258" s="160"/>
      <c r="BC258" s="160"/>
      <c r="BD258" s="160"/>
      <c r="BE258" s="160"/>
    </row>
    <row r="259" spans="1:57" x14ac:dyDescent="0.2">
      <c r="A259" s="160"/>
      <c r="B259" s="160"/>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c r="AB259" s="160"/>
      <c r="AC259" s="160"/>
      <c r="AD259" s="160"/>
      <c r="AE259" s="160"/>
      <c r="AF259" s="160"/>
      <c r="AG259" s="160"/>
      <c r="AH259" s="160"/>
      <c r="AI259" s="160"/>
      <c r="AJ259" s="160"/>
      <c r="AK259" s="160"/>
      <c r="AL259" s="160"/>
      <c r="AM259" s="160"/>
      <c r="AN259" s="160"/>
      <c r="AO259" s="160"/>
      <c r="AP259" s="160"/>
      <c r="AQ259" s="160"/>
      <c r="AR259" s="160"/>
      <c r="AS259" s="160"/>
      <c r="AT259" s="160"/>
      <c r="AU259" s="160"/>
      <c r="AV259" s="160"/>
      <c r="AW259" s="160"/>
      <c r="AX259" s="160"/>
      <c r="AY259" s="160"/>
      <c r="AZ259" s="160"/>
      <c r="BA259" s="160"/>
      <c r="BB259" s="160"/>
      <c r="BC259" s="160"/>
      <c r="BD259" s="160"/>
      <c r="BE259" s="160"/>
    </row>
    <row r="260" spans="1:57" x14ac:dyDescent="0.2">
      <c r="A260" s="160"/>
      <c r="B260" s="160"/>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c r="AB260" s="160"/>
      <c r="AC260" s="160"/>
      <c r="AD260" s="160"/>
      <c r="AE260" s="160"/>
      <c r="AF260" s="160"/>
      <c r="AG260" s="160"/>
      <c r="AH260" s="160"/>
      <c r="AI260" s="160"/>
      <c r="AJ260" s="160"/>
      <c r="AK260" s="160"/>
      <c r="AL260" s="160"/>
      <c r="AM260" s="160"/>
      <c r="AN260" s="160"/>
      <c r="AO260" s="160"/>
      <c r="AP260" s="160"/>
      <c r="AQ260" s="160"/>
      <c r="AR260" s="160"/>
      <c r="AS260" s="160"/>
      <c r="AT260" s="160"/>
      <c r="AU260" s="160"/>
      <c r="AV260" s="160"/>
      <c r="AW260" s="160"/>
      <c r="AX260" s="160"/>
      <c r="AY260" s="160"/>
      <c r="AZ260" s="160"/>
      <c r="BA260" s="160"/>
      <c r="BB260" s="160"/>
      <c r="BC260" s="160"/>
      <c r="BD260" s="160"/>
      <c r="BE260" s="160"/>
    </row>
    <row r="261" spans="1:57" x14ac:dyDescent="0.2">
      <c r="A261" s="160"/>
      <c r="B261" s="160"/>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c r="AB261" s="160"/>
      <c r="AC261" s="160"/>
      <c r="AD261" s="160"/>
      <c r="AE261" s="160"/>
      <c r="AF261" s="160"/>
      <c r="AG261" s="160"/>
      <c r="AH261" s="160"/>
      <c r="AI261" s="160"/>
      <c r="AJ261" s="160"/>
      <c r="AK261" s="160"/>
      <c r="AL261" s="160"/>
      <c r="AM261" s="160"/>
      <c r="AN261" s="160"/>
      <c r="AO261" s="160"/>
      <c r="AP261" s="160"/>
      <c r="AQ261" s="160"/>
      <c r="AR261" s="160"/>
      <c r="AS261" s="160"/>
      <c r="AT261" s="160"/>
      <c r="AU261" s="160"/>
      <c r="AV261" s="160"/>
      <c r="AW261" s="160"/>
      <c r="AX261" s="160"/>
      <c r="AY261" s="160"/>
      <c r="AZ261" s="160"/>
      <c r="BA261" s="160"/>
      <c r="BB261" s="160"/>
      <c r="BC261" s="160"/>
      <c r="BD261" s="160"/>
      <c r="BE261" s="160"/>
    </row>
    <row r="262" spans="1:57" x14ac:dyDescent="0.2">
      <c r="A262" s="160"/>
      <c r="B262" s="160"/>
      <c r="C262" s="160"/>
      <c r="D262" s="160"/>
      <c r="E262" s="160"/>
      <c r="F262" s="160"/>
      <c r="G262" s="160"/>
      <c r="H262" s="160"/>
      <c r="I262" s="160"/>
      <c r="J262" s="160"/>
      <c r="K262" s="160"/>
      <c r="L262" s="160"/>
      <c r="M262" s="160"/>
      <c r="N262" s="160"/>
      <c r="O262" s="160"/>
      <c r="P262" s="160"/>
      <c r="Q262" s="160"/>
      <c r="R262" s="160"/>
      <c r="S262" s="160"/>
      <c r="T262" s="160"/>
      <c r="U262" s="160"/>
      <c r="V262" s="160"/>
      <c r="W262" s="160"/>
      <c r="X262" s="160"/>
      <c r="Y262" s="160"/>
      <c r="Z262" s="160"/>
      <c r="AA262" s="160"/>
      <c r="AB262" s="160"/>
      <c r="AC262" s="160"/>
      <c r="AD262" s="160"/>
      <c r="AE262" s="160"/>
      <c r="AF262" s="160"/>
      <c r="AG262" s="160"/>
      <c r="AH262" s="160"/>
      <c r="AI262" s="160"/>
      <c r="AJ262" s="160"/>
      <c r="AK262" s="160"/>
      <c r="AL262" s="160"/>
      <c r="AM262" s="160"/>
      <c r="AN262" s="160"/>
      <c r="AO262" s="160"/>
      <c r="AP262" s="160"/>
      <c r="AQ262" s="160"/>
      <c r="AR262" s="160"/>
      <c r="AS262" s="160"/>
      <c r="AT262" s="160"/>
      <c r="AU262" s="160"/>
      <c r="AV262" s="160"/>
      <c r="AW262" s="160"/>
      <c r="AX262" s="160"/>
      <c r="AY262" s="160"/>
      <c r="AZ262" s="160"/>
      <c r="BA262" s="160"/>
      <c r="BB262" s="160"/>
      <c r="BC262" s="160"/>
      <c r="BD262" s="160"/>
      <c r="BE262" s="160"/>
    </row>
    <row r="263" spans="1:57" x14ac:dyDescent="0.2">
      <c r="A263" s="160"/>
      <c r="B263" s="160"/>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c r="AB263" s="160"/>
      <c r="AC263" s="160"/>
      <c r="AD263" s="160"/>
      <c r="AE263" s="160"/>
      <c r="AF263" s="160"/>
      <c r="AG263" s="160"/>
      <c r="AH263" s="160"/>
      <c r="AI263" s="160"/>
      <c r="AJ263" s="160"/>
      <c r="AK263" s="160"/>
      <c r="AL263" s="160"/>
      <c r="AM263" s="160"/>
      <c r="AN263" s="160"/>
      <c r="AO263" s="160"/>
      <c r="AP263" s="160"/>
      <c r="AQ263" s="160"/>
      <c r="AR263" s="160"/>
      <c r="AS263" s="160"/>
      <c r="AT263" s="160"/>
      <c r="AU263" s="160"/>
      <c r="AV263" s="160"/>
      <c r="AW263" s="160"/>
      <c r="AX263" s="160"/>
      <c r="AY263" s="160"/>
      <c r="AZ263" s="160"/>
      <c r="BA263" s="160"/>
      <c r="BB263" s="160"/>
      <c r="BC263" s="160"/>
      <c r="BD263" s="160"/>
      <c r="BE263" s="160"/>
    </row>
    <row r="264" spans="1:57" x14ac:dyDescent="0.2">
      <c r="A264" s="160"/>
      <c r="B264" s="160"/>
      <c r="C264" s="160"/>
      <c r="D264" s="160"/>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c r="AB264" s="160"/>
      <c r="AC264" s="160"/>
      <c r="AD264" s="160"/>
      <c r="AE264" s="160"/>
      <c r="AF264" s="160"/>
      <c r="AG264" s="160"/>
      <c r="AH264" s="160"/>
      <c r="AI264" s="160"/>
      <c r="AJ264" s="160"/>
      <c r="AK264" s="160"/>
      <c r="AL264" s="160"/>
      <c r="AM264" s="160"/>
      <c r="AN264" s="160"/>
      <c r="AO264" s="160"/>
      <c r="AP264" s="160"/>
      <c r="AQ264" s="160"/>
      <c r="AR264" s="160"/>
      <c r="AS264" s="160"/>
      <c r="AT264" s="160"/>
      <c r="AU264" s="160"/>
      <c r="AV264" s="160"/>
      <c r="AW264" s="160"/>
      <c r="AX264" s="160"/>
      <c r="AY264" s="160"/>
      <c r="AZ264" s="160"/>
      <c r="BA264" s="160"/>
      <c r="BB264" s="160"/>
      <c r="BC264" s="160"/>
      <c r="BD264" s="160"/>
      <c r="BE264" s="160"/>
    </row>
    <row r="265" spans="1:57" x14ac:dyDescent="0.2">
      <c r="A265" s="160"/>
      <c r="B265" s="160"/>
      <c r="C265" s="160"/>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c r="AB265" s="160"/>
      <c r="AC265" s="160"/>
      <c r="AD265" s="160"/>
      <c r="AE265" s="160"/>
      <c r="AF265" s="160"/>
      <c r="AG265" s="160"/>
      <c r="AH265" s="160"/>
      <c r="AI265" s="160"/>
      <c r="AJ265" s="160"/>
      <c r="AK265" s="160"/>
      <c r="AL265" s="160"/>
      <c r="AM265" s="160"/>
      <c r="AN265" s="160"/>
      <c r="AO265" s="160"/>
      <c r="AP265" s="160"/>
      <c r="AQ265" s="160"/>
      <c r="AR265" s="160"/>
      <c r="AS265" s="160"/>
      <c r="AT265" s="160"/>
      <c r="AU265" s="160"/>
      <c r="AV265" s="160"/>
      <c r="AW265" s="160"/>
      <c r="AX265" s="160"/>
      <c r="AY265" s="160"/>
      <c r="AZ265" s="160"/>
      <c r="BA265" s="160"/>
      <c r="BB265" s="160"/>
      <c r="BC265" s="160"/>
      <c r="BD265" s="160"/>
      <c r="BE265" s="160"/>
    </row>
    <row r="266" spans="1:57" x14ac:dyDescent="0.2">
      <c r="A266" s="160"/>
      <c r="B266" s="160"/>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c r="AB266" s="160"/>
      <c r="AC266" s="160"/>
      <c r="AD266" s="160"/>
      <c r="AE266" s="160"/>
      <c r="AF266" s="160"/>
      <c r="AG266" s="160"/>
      <c r="AH266" s="160"/>
      <c r="AI266" s="160"/>
      <c r="AJ266" s="160"/>
      <c r="AK266" s="160"/>
      <c r="AL266" s="160"/>
      <c r="AM266" s="160"/>
      <c r="AN266" s="160"/>
      <c r="AO266" s="160"/>
      <c r="AP266" s="160"/>
      <c r="AQ266" s="160"/>
      <c r="AR266" s="160"/>
      <c r="AS266" s="160"/>
      <c r="AT266" s="160"/>
      <c r="AU266" s="160"/>
      <c r="AV266" s="160"/>
      <c r="AW266" s="160"/>
      <c r="AX266" s="160"/>
      <c r="AY266" s="160"/>
      <c r="AZ266" s="160"/>
      <c r="BA266" s="160"/>
      <c r="BB266" s="160"/>
      <c r="BC266" s="160"/>
      <c r="BD266" s="160"/>
      <c r="BE266" s="160"/>
    </row>
    <row r="267" spans="1:57" x14ac:dyDescent="0.2">
      <c r="A267" s="160"/>
      <c r="B267" s="160"/>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c r="AB267" s="160"/>
      <c r="AC267" s="160"/>
      <c r="AD267" s="160"/>
      <c r="AE267" s="160"/>
      <c r="AF267" s="160"/>
      <c r="AG267" s="160"/>
      <c r="AH267" s="160"/>
      <c r="AI267" s="160"/>
      <c r="AJ267" s="160"/>
      <c r="AK267" s="160"/>
      <c r="AL267" s="160"/>
      <c r="AM267" s="160"/>
      <c r="AN267" s="160"/>
      <c r="AO267" s="160"/>
      <c r="AP267" s="160"/>
      <c r="AQ267" s="160"/>
      <c r="AR267" s="160"/>
      <c r="AS267" s="160"/>
      <c r="AT267" s="160"/>
      <c r="AU267" s="160"/>
      <c r="AV267" s="160"/>
      <c r="AW267" s="160"/>
      <c r="AX267" s="160"/>
      <c r="AY267" s="160"/>
      <c r="AZ267" s="160"/>
      <c r="BA267" s="160"/>
      <c r="BB267" s="160"/>
      <c r="BC267" s="160"/>
      <c r="BD267" s="160"/>
      <c r="BE267" s="160"/>
    </row>
    <row r="268" spans="1:57" x14ac:dyDescent="0.2">
      <c r="A268" s="160"/>
      <c r="B268" s="160"/>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c r="AB268" s="160"/>
      <c r="AC268" s="160"/>
      <c r="AD268" s="160"/>
      <c r="AE268" s="160"/>
      <c r="AF268" s="160"/>
      <c r="AG268" s="160"/>
      <c r="AH268" s="160"/>
      <c r="AI268" s="160"/>
      <c r="AJ268" s="160"/>
      <c r="AK268" s="160"/>
      <c r="AL268" s="160"/>
      <c r="AM268" s="160"/>
      <c r="AN268" s="160"/>
      <c r="AO268" s="160"/>
      <c r="AP268" s="160"/>
      <c r="AQ268" s="160"/>
      <c r="AR268" s="160"/>
      <c r="AS268" s="160"/>
      <c r="AT268" s="160"/>
      <c r="AU268" s="160"/>
      <c r="AV268" s="160"/>
      <c r="AW268" s="160"/>
      <c r="AX268" s="160"/>
      <c r="AY268" s="160"/>
      <c r="AZ268" s="160"/>
      <c r="BA268" s="160"/>
      <c r="BB268" s="160"/>
      <c r="BC268" s="160"/>
      <c r="BD268" s="160"/>
      <c r="BE268" s="160"/>
    </row>
    <row r="269" spans="1:57" x14ac:dyDescent="0.2">
      <c r="A269" s="160"/>
      <c r="B269" s="160"/>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c r="AB269" s="160"/>
      <c r="AC269" s="160"/>
      <c r="AD269" s="160"/>
      <c r="AE269" s="160"/>
      <c r="AF269" s="160"/>
      <c r="AG269" s="160"/>
      <c r="AH269" s="160"/>
      <c r="AI269" s="160"/>
      <c r="AJ269" s="160"/>
      <c r="AK269" s="160"/>
      <c r="AL269" s="160"/>
      <c r="AM269" s="160"/>
      <c r="AN269" s="160"/>
      <c r="AO269" s="160"/>
      <c r="AP269" s="160"/>
      <c r="AQ269" s="160"/>
      <c r="AR269" s="160"/>
      <c r="AS269" s="160"/>
      <c r="AT269" s="160"/>
      <c r="AU269" s="160"/>
      <c r="AV269" s="160"/>
      <c r="AW269" s="160"/>
      <c r="AX269" s="160"/>
      <c r="AY269" s="160"/>
      <c r="AZ269" s="160"/>
      <c r="BA269" s="160"/>
      <c r="BB269" s="160"/>
      <c r="BC269" s="160"/>
      <c r="BD269" s="160"/>
      <c r="BE269" s="160"/>
    </row>
    <row r="270" spans="1:57" x14ac:dyDescent="0.2">
      <c r="A270" s="160"/>
      <c r="B270" s="160"/>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c r="AB270" s="160"/>
      <c r="AC270" s="160"/>
      <c r="AD270" s="160"/>
      <c r="AE270" s="160"/>
      <c r="AF270" s="160"/>
      <c r="AG270" s="160"/>
      <c r="AH270" s="160"/>
      <c r="AI270" s="160"/>
      <c r="AJ270" s="160"/>
      <c r="AK270" s="160"/>
      <c r="AL270" s="160"/>
      <c r="AM270" s="160"/>
      <c r="AN270" s="160"/>
      <c r="AO270" s="160"/>
      <c r="AP270" s="160"/>
      <c r="AQ270" s="160"/>
      <c r="AR270" s="160"/>
      <c r="AS270" s="160"/>
      <c r="AT270" s="160"/>
      <c r="AU270" s="160"/>
      <c r="AV270" s="160"/>
      <c r="AW270" s="160"/>
      <c r="AX270" s="160"/>
      <c r="AY270" s="160"/>
      <c r="AZ270" s="160"/>
      <c r="BA270" s="160"/>
      <c r="BB270" s="160"/>
      <c r="BC270" s="160"/>
      <c r="BD270" s="160"/>
      <c r="BE270" s="160"/>
    </row>
    <row r="271" spans="1:57" x14ac:dyDescent="0.2">
      <c r="A271" s="160"/>
      <c r="B271" s="160"/>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c r="AB271" s="160"/>
      <c r="AC271" s="160"/>
      <c r="AD271" s="160"/>
      <c r="AE271" s="160"/>
      <c r="AF271" s="160"/>
      <c r="AG271" s="160"/>
      <c r="AH271" s="160"/>
      <c r="AI271" s="160"/>
      <c r="AJ271" s="160"/>
      <c r="AK271" s="160"/>
      <c r="AL271" s="160"/>
      <c r="AM271" s="160"/>
      <c r="AN271" s="160"/>
      <c r="AO271" s="160"/>
      <c r="AP271" s="160"/>
      <c r="AQ271" s="160"/>
      <c r="AR271" s="160"/>
      <c r="AS271" s="160"/>
      <c r="AT271" s="160"/>
      <c r="AU271" s="160"/>
      <c r="AV271" s="160"/>
      <c r="AW271" s="160"/>
      <c r="AX271" s="160"/>
      <c r="AY271" s="160"/>
      <c r="AZ271" s="160"/>
      <c r="BA271" s="160"/>
      <c r="BB271" s="160"/>
      <c r="BC271" s="160"/>
      <c r="BD271" s="160"/>
      <c r="BE271" s="160"/>
    </row>
    <row r="272" spans="1:57" x14ac:dyDescent="0.2">
      <c r="A272" s="160"/>
      <c r="B272" s="160"/>
      <c r="C272" s="160"/>
      <c r="D272" s="160"/>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c r="AB272" s="160"/>
      <c r="AC272" s="160"/>
      <c r="AD272" s="160"/>
      <c r="AE272" s="160"/>
      <c r="AF272" s="160"/>
      <c r="AG272" s="160"/>
      <c r="AH272" s="160"/>
      <c r="AI272" s="160"/>
      <c r="AJ272" s="160"/>
      <c r="AK272" s="160"/>
      <c r="AL272" s="160"/>
      <c r="AM272" s="160"/>
      <c r="AN272" s="160"/>
      <c r="AO272" s="160"/>
      <c r="AP272" s="160"/>
      <c r="AQ272" s="160"/>
      <c r="AR272" s="160"/>
      <c r="AS272" s="160"/>
      <c r="AT272" s="160"/>
      <c r="AU272" s="160"/>
      <c r="AV272" s="160"/>
      <c r="AW272" s="160"/>
      <c r="AX272" s="160"/>
      <c r="AY272" s="160"/>
      <c r="AZ272" s="160"/>
      <c r="BA272" s="160"/>
      <c r="BB272" s="160"/>
      <c r="BC272" s="160"/>
      <c r="BD272" s="160"/>
      <c r="BE272" s="160"/>
    </row>
    <row r="273" spans="1:57" x14ac:dyDescent="0.2">
      <c r="A273" s="160"/>
      <c r="B273" s="160"/>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c r="AB273" s="160"/>
      <c r="AC273" s="160"/>
      <c r="AD273" s="160"/>
      <c r="AE273" s="160"/>
      <c r="AF273" s="160"/>
      <c r="AG273" s="160"/>
      <c r="AH273" s="160"/>
      <c r="AI273" s="160"/>
      <c r="AJ273" s="160"/>
      <c r="AK273" s="160"/>
      <c r="AL273" s="160"/>
      <c r="AM273" s="160"/>
      <c r="AN273" s="160"/>
      <c r="AO273" s="160"/>
      <c r="AP273" s="160"/>
      <c r="AQ273" s="160"/>
      <c r="AR273" s="160"/>
      <c r="AS273" s="160"/>
      <c r="AT273" s="160"/>
      <c r="AU273" s="160"/>
      <c r="AV273" s="160"/>
      <c r="AW273" s="160"/>
      <c r="AX273" s="160"/>
      <c r="AY273" s="160"/>
      <c r="AZ273" s="160"/>
      <c r="BA273" s="160"/>
      <c r="BB273" s="160"/>
      <c r="BC273" s="160"/>
      <c r="BD273" s="160"/>
      <c r="BE273" s="160"/>
    </row>
    <row r="274" spans="1:57" x14ac:dyDescent="0.2">
      <c r="A274" s="160"/>
      <c r="B274" s="160"/>
      <c r="C274" s="160"/>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c r="AB274" s="160"/>
      <c r="AC274" s="160"/>
      <c r="AD274" s="160"/>
      <c r="AE274" s="160"/>
      <c r="AF274" s="160"/>
      <c r="AG274" s="160"/>
      <c r="AH274" s="160"/>
      <c r="AI274" s="160"/>
      <c r="AJ274" s="160"/>
      <c r="AK274" s="160"/>
      <c r="AL274" s="160"/>
      <c r="AM274" s="160"/>
      <c r="AN274" s="160"/>
      <c r="AO274" s="160"/>
      <c r="AP274" s="160"/>
      <c r="AQ274" s="160"/>
      <c r="AR274" s="160"/>
      <c r="AS274" s="160"/>
      <c r="AT274" s="160"/>
      <c r="AU274" s="160"/>
      <c r="AV274" s="160"/>
      <c r="AW274" s="160"/>
      <c r="AX274" s="160"/>
      <c r="AY274" s="160"/>
      <c r="AZ274" s="160"/>
      <c r="BA274" s="160"/>
      <c r="BB274" s="160"/>
      <c r="BC274" s="160"/>
      <c r="BD274" s="160"/>
      <c r="BE274" s="160"/>
    </row>
    <row r="275" spans="1:57" x14ac:dyDescent="0.2">
      <c r="A275" s="160"/>
      <c r="B275" s="160"/>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c r="AB275" s="160"/>
      <c r="AC275" s="160"/>
      <c r="AD275" s="160"/>
      <c r="AE275" s="160"/>
      <c r="AF275" s="160"/>
      <c r="AG275" s="160"/>
      <c r="AH275" s="160"/>
      <c r="AI275" s="160"/>
      <c r="AJ275" s="160"/>
      <c r="AK275" s="160"/>
      <c r="AL275" s="160"/>
      <c r="AM275" s="160"/>
      <c r="AN275" s="160"/>
      <c r="AO275" s="160"/>
      <c r="AP275" s="160"/>
      <c r="AQ275" s="160"/>
      <c r="AR275" s="160"/>
      <c r="AS275" s="160"/>
      <c r="AT275" s="160"/>
      <c r="AU275" s="160"/>
      <c r="AV275" s="160"/>
      <c r="AW275" s="160"/>
      <c r="AX275" s="160"/>
      <c r="AY275" s="160"/>
      <c r="AZ275" s="160"/>
      <c r="BA275" s="160"/>
      <c r="BB275" s="160"/>
      <c r="BC275" s="160"/>
      <c r="BD275" s="160"/>
      <c r="BE275" s="160"/>
    </row>
    <row r="276" spans="1:57" x14ac:dyDescent="0.2">
      <c r="A276" s="160"/>
      <c r="B276" s="160"/>
      <c r="C276" s="160"/>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c r="AB276" s="160"/>
      <c r="AC276" s="160"/>
      <c r="AD276" s="160"/>
      <c r="AE276" s="160"/>
      <c r="AF276" s="160"/>
      <c r="AG276" s="160"/>
      <c r="AH276" s="160"/>
      <c r="AI276" s="160"/>
      <c r="AJ276" s="160"/>
      <c r="AK276" s="160"/>
      <c r="AL276" s="160"/>
      <c r="AM276" s="160"/>
      <c r="AN276" s="160"/>
      <c r="AO276" s="160"/>
      <c r="AP276" s="160"/>
      <c r="AQ276" s="160"/>
      <c r="AR276" s="160"/>
      <c r="AS276" s="160"/>
      <c r="AT276" s="160"/>
      <c r="AU276" s="160"/>
      <c r="AV276" s="160"/>
      <c r="AW276" s="160"/>
      <c r="AX276" s="160"/>
      <c r="AY276" s="160"/>
      <c r="AZ276" s="160"/>
      <c r="BA276" s="160"/>
      <c r="BB276" s="160"/>
      <c r="BC276" s="160"/>
      <c r="BD276" s="160"/>
      <c r="BE276" s="160"/>
    </row>
    <row r="277" spans="1:57" x14ac:dyDescent="0.2">
      <c r="A277" s="160"/>
      <c r="B277" s="160"/>
      <c r="C277" s="160"/>
      <c r="D277" s="160"/>
      <c r="E277" s="160"/>
      <c r="F277" s="160"/>
      <c r="G277" s="160"/>
      <c r="H277" s="160"/>
      <c r="I277" s="160"/>
      <c r="J277" s="160"/>
      <c r="K277" s="160"/>
      <c r="L277" s="160"/>
      <c r="M277" s="160"/>
      <c r="N277" s="160"/>
      <c r="O277" s="160"/>
      <c r="P277" s="160"/>
      <c r="Q277" s="160"/>
      <c r="R277" s="160"/>
      <c r="S277" s="160"/>
      <c r="T277" s="160"/>
      <c r="U277" s="160"/>
      <c r="V277" s="160"/>
      <c r="W277" s="160"/>
      <c r="X277" s="160"/>
      <c r="Y277" s="160"/>
      <c r="Z277" s="160"/>
      <c r="AA277" s="160"/>
      <c r="AB277" s="160"/>
      <c r="AC277" s="160"/>
      <c r="AD277" s="160"/>
      <c r="AE277" s="160"/>
      <c r="AF277" s="160"/>
      <c r="AG277" s="160"/>
      <c r="AH277" s="160"/>
      <c r="AI277" s="160"/>
      <c r="AJ277" s="160"/>
      <c r="AK277" s="160"/>
      <c r="AL277" s="160"/>
      <c r="AM277" s="160"/>
      <c r="AN277" s="160"/>
      <c r="AO277" s="160"/>
      <c r="AP277" s="160"/>
      <c r="AQ277" s="160"/>
      <c r="AR277" s="160"/>
      <c r="AS277" s="160"/>
      <c r="AT277" s="160"/>
      <c r="AU277" s="160"/>
      <c r="AV277" s="160"/>
      <c r="AW277" s="160"/>
      <c r="AX277" s="160"/>
      <c r="AY277" s="160"/>
      <c r="AZ277" s="160"/>
      <c r="BA277" s="160"/>
      <c r="BB277" s="160"/>
      <c r="BC277" s="160"/>
      <c r="BD277" s="160"/>
      <c r="BE277" s="160"/>
    </row>
    <row r="278" spans="1:57" x14ac:dyDescent="0.2">
      <c r="A278" s="160"/>
      <c r="B278" s="160"/>
      <c r="C278" s="160"/>
      <c r="D278" s="160"/>
      <c r="E278" s="160"/>
      <c r="F278" s="160"/>
      <c r="G278" s="160"/>
      <c r="H278" s="160"/>
      <c r="I278" s="160"/>
      <c r="J278" s="160"/>
      <c r="K278" s="160"/>
      <c r="L278" s="160"/>
      <c r="M278" s="160"/>
      <c r="N278" s="160"/>
      <c r="O278" s="160"/>
      <c r="P278" s="160"/>
      <c r="Q278" s="160"/>
      <c r="R278" s="160"/>
      <c r="S278" s="160"/>
      <c r="T278" s="160"/>
      <c r="U278" s="160"/>
      <c r="V278" s="160"/>
      <c r="W278" s="160"/>
      <c r="X278" s="160"/>
      <c r="Y278" s="160"/>
      <c r="Z278" s="160"/>
      <c r="AA278" s="160"/>
      <c r="AB278" s="160"/>
      <c r="AC278" s="160"/>
      <c r="AD278" s="160"/>
      <c r="AE278" s="160"/>
      <c r="AF278" s="160"/>
      <c r="AG278" s="160"/>
      <c r="AH278" s="160"/>
      <c r="AI278" s="160"/>
      <c r="AJ278" s="160"/>
      <c r="AK278" s="160"/>
      <c r="AL278" s="160"/>
      <c r="AM278" s="160"/>
      <c r="AN278" s="160"/>
      <c r="AO278" s="160"/>
      <c r="AP278" s="160"/>
      <c r="AQ278" s="160"/>
      <c r="AR278" s="160"/>
      <c r="AS278" s="160"/>
      <c r="AT278" s="160"/>
      <c r="AU278" s="160"/>
      <c r="AV278" s="160"/>
      <c r="AW278" s="160"/>
      <c r="AX278" s="160"/>
      <c r="AY278" s="160"/>
      <c r="AZ278" s="160"/>
      <c r="BA278" s="160"/>
      <c r="BB278" s="160"/>
      <c r="BC278" s="160"/>
      <c r="BD278" s="160"/>
      <c r="BE278" s="160"/>
    </row>
    <row r="279" spans="1:57" x14ac:dyDescent="0.2">
      <c r="A279" s="160"/>
      <c r="B279" s="160"/>
      <c r="C279" s="160"/>
      <c r="D279" s="160"/>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c r="AB279" s="160"/>
      <c r="AC279" s="160"/>
      <c r="AD279" s="160"/>
      <c r="AE279" s="160"/>
      <c r="AF279" s="160"/>
      <c r="AG279" s="160"/>
      <c r="AH279" s="160"/>
      <c r="AI279" s="160"/>
      <c r="AJ279" s="160"/>
      <c r="AK279" s="160"/>
      <c r="AL279" s="160"/>
      <c r="AM279" s="160"/>
      <c r="AN279" s="160"/>
      <c r="AO279" s="160"/>
      <c r="AP279" s="160"/>
      <c r="AQ279" s="160"/>
      <c r="AR279" s="160"/>
      <c r="AS279" s="160"/>
      <c r="AT279" s="160"/>
      <c r="AU279" s="160"/>
      <c r="AV279" s="160"/>
      <c r="AW279" s="160"/>
      <c r="AX279" s="160"/>
      <c r="AY279" s="160"/>
      <c r="AZ279" s="160"/>
      <c r="BA279" s="160"/>
      <c r="BB279" s="160"/>
      <c r="BC279" s="160"/>
      <c r="BD279" s="160"/>
      <c r="BE279" s="160"/>
    </row>
    <row r="280" spans="1:57" x14ac:dyDescent="0.2">
      <c r="A280" s="160"/>
      <c r="B280" s="160"/>
      <c r="C280" s="160"/>
      <c r="D280" s="160"/>
      <c r="E280" s="160"/>
      <c r="F280" s="160"/>
      <c r="G280" s="160"/>
      <c r="H280" s="160"/>
      <c r="I280" s="160"/>
      <c r="J280" s="160"/>
      <c r="K280" s="160"/>
      <c r="L280" s="160"/>
      <c r="M280" s="160"/>
      <c r="N280" s="160"/>
      <c r="O280" s="160"/>
      <c r="P280" s="160"/>
      <c r="Q280" s="160"/>
      <c r="R280" s="160"/>
      <c r="S280" s="160"/>
      <c r="T280" s="160"/>
      <c r="U280" s="160"/>
      <c r="V280" s="160"/>
      <c r="W280" s="160"/>
      <c r="X280" s="160"/>
      <c r="Y280" s="160"/>
      <c r="Z280" s="160"/>
      <c r="AA280" s="160"/>
      <c r="AB280" s="160"/>
      <c r="AC280" s="160"/>
      <c r="AD280" s="160"/>
      <c r="AE280" s="160"/>
      <c r="AF280" s="160"/>
      <c r="AG280" s="160"/>
      <c r="AH280" s="160"/>
      <c r="AI280" s="160"/>
      <c r="AJ280" s="160"/>
      <c r="AK280" s="160"/>
      <c r="AL280" s="160"/>
      <c r="AM280" s="160"/>
      <c r="AN280" s="160"/>
      <c r="AO280" s="160"/>
      <c r="AP280" s="160"/>
      <c r="AQ280" s="160"/>
      <c r="AR280" s="160"/>
      <c r="AS280" s="160"/>
      <c r="AT280" s="160"/>
      <c r="AU280" s="160"/>
      <c r="AV280" s="160"/>
      <c r="AW280" s="160"/>
      <c r="AX280" s="160"/>
      <c r="AY280" s="160"/>
      <c r="AZ280" s="160"/>
      <c r="BA280" s="160"/>
      <c r="BB280" s="160"/>
      <c r="BC280" s="160"/>
      <c r="BD280" s="160"/>
      <c r="BE280" s="160"/>
    </row>
    <row r="281" spans="1:57" x14ac:dyDescent="0.2">
      <c r="A281" s="160"/>
      <c r="B281" s="160"/>
      <c r="C281" s="160"/>
      <c r="D281" s="160"/>
      <c r="E281" s="160"/>
      <c r="F281" s="160"/>
      <c r="G281" s="160"/>
      <c r="H281" s="160"/>
      <c r="I281" s="160"/>
      <c r="J281" s="160"/>
      <c r="K281" s="160"/>
      <c r="L281" s="160"/>
      <c r="M281" s="160"/>
      <c r="N281" s="160"/>
      <c r="O281" s="160"/>
      <c r="P281" s="160"/>
      <c r="Q281" s="160"/>
      <c r="R281" s="160"/>
      <c r="S281" s="160"/>
      <c r="T281" s="160"/>
      <c r="U281" s="160"/>
      <c r="V281" s="160"/>
      <c r="W281" s="160"/>
      <c r="X281" s="160"/>
      <c r="Y281" s="160"/>
      <c r="Z281" s="160"/>
      <c r="AA281" s="160"/>
      <c r="AB281" s="160"/>
      <c r="AC281" s="160"/>
      <c r="AD281" s="160"/>
      <c r="AE281" s="160"/>
      <c r="AF281" s="160"/>
      <c r="AG281" s="160"/>
      <c r="AH281" s="160"/>
      <c r="AI281" s="160"/>
      <c r="AJ281" s="160"/>
      <c r="AK281" s="160"/>
      <c r="AL281" s="160"/>
      <c r="AM281" s="160"/>
      <c r="AN281" s="160"/>
      <c r="AO281" s="160"/>
      <c r="AP281" s="160"/>
      <c r="AQ281" s="160"/>
      <c r="AR281" s="160"/>
      <c r="AS281" s="160"/>
      <c r="AT281" s="160"/>
      <c r="AU281" s="160"/>
      <c r="AV281" s="160"/>
      <c r="AW281" s="160"/>
      <c r="AX281" s="160"/>
      <c r="AY281" s="160"/>
      <c r="AZ281" s="160"/>
      <c r="BA281" s="160"/>
      <c r="BB281" s="160"/>
      <c r="BC281" s="160"/>
      <c r="BD281" s="160"/>
      <c r="BE281" s="160"/>
    </row>
    <row r="282" spans="1:57" x14ac:dyDescent="0.2">
      <c r="A282" s="160"/>
      <c r="B282" s="160"/>
      <c r="C282" s="160"/>
      <c r="D282" s="160"/>
      <c r="E282" s="160"/>
      <c r="F282" s="160"/>
      <c r="G282" s="160"/>
      <c r="H282" s="160"/>
      <c r="I282" s="160"/>
      <c r="J282" s="160"/>
      <c r="K282" s="160"/>
      <c r="L282" s="160"/>
      <c r="M282" s="160"/>
      <c r="N282" s="160"/>
      <c r="O282" s="160"/>
      <c r="P282" s="160"/>
      <c r="Q282" s="160"/>
      <c r="R282" s="160"/>
      <c r="S282" s="160"/>
      <c r="T282" s="160"/>
      <c r="U282" s="160"/>
      <c r="V282" s="160"/>
      <c r="W282" s="160"/>
      <c r="X282" s="160"/>
      <c r="Y282" s="160"/>
      <c r="Z282" s="160"/>
      <c r="AA282" s="160"/>
      <c r="AB282" s="160"/>
      <c r="AC282" s="160"/>
      <c r="AD282" s="160"/>
      <c r="AE282" s="160"/>
      <c r="AF282" s="160"/>
      <c r="AG282" s="160"/>
      <c r="AH282" s="160"/>
      <c r="AI282" s="160"/>
      <c r="AJ282" s="160"/>
      <c r="AK282" s="160"/>
      <c r="AL282" s="160"/>
      <c r="AM282" s="160"/>
      <c r="AN282" s="160"/>
      <c r="AO282" s="160"/>
      <c r="AP282" s="160"/>
      <c r="AQ282" s="160"/>
      <c r="AR282" s="160"/>
      <c r="AS282" s="160"/>
      <c r="AT282" s="160"/>
      <c r="AU282" s="160"/>
      <c r="AV282" s="160"/>
      <c r="AW282" s="160"/>
      <c r="AX282" s="160"/>
      <c r="AY282" s="160"/>
      <c r="AZ282" s="160"/>
      <c r="BA282" s="160"/>
      <c r="BB282" s="160"/>
      <c r="BC282" s="160"/>
      <c r="BD282" s="160"/>
      <c r="BE282" s="160"/>
    </row>
    <row r="283" spans="1:57" x14ac:dyDescent="0.2">
      <c r="A283" s="160"/>
      <c r="B283" s="160"/>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c r="AB283" s="160"/>
      <c r="AC283" s="160"/>
      <c r="AD283" s="160"/>
      <c r="AE283" s="160"/>
      <c r="AF283" s="160"/>
      <c r="AG283" s="160"/>
      <c r="AH283" s="160"/>
      <c r="AI283" s="160"/>
      <c r="AJ283" s="160"/>
      <c r="AK283" s="160"/>
      <c r="AL283" s="160"/>
      <c r="AM283" s="160"/>
      <c r="AN283" s="160"/>
      <c r="AO283" s="160"/>
      <c r="AP283" s="160"/>
      <c r="AQ283" s="160"/>
      <c r="AR283" s="160"/>
      <c r="AS283" s="160"/>
      <c r="AT283" s="160"/>
      <c r="AU283" s="160"/>
      <c r="AV283" s="160"/>
      <c r="AW283" s="160"/>
      <c r="AX283" s="160"/>
      <c r="AY283" s="160"/>
      <c r="AZ283" s="160"/>
      <c r="BA283" s="160"/>
      <c r="BB283" s="160"/>
      <c r="BC283" s="160"/>
      <c r="BD283" s="160"/>
      <c r="BE283" s="160"/>
    </row>
    <row r="284" spans="1:57" x14ac:dyDescent="0.2">
      <c r="A284" s="160"/>
      <c r="B284" s="160"/>
      <c r="C284" s="160"/>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c r="AB284" s="160"/>
      <c r="AC284" s="160"/>
      <c r="AD284" s="160"/>
      <c r="AE284" s="160"/>
      <c r="AF284" s="160"/>
      <c r="AG284" s="160"/>
      <c r="AH284" s="160"/>
      <c r="AI284" s="160"/>
      <c r="AJ284" s="160"/>
      <c r="AK284" s="160"/>
      <c r="AL284" s="160"/>
      <c r="AM284" s="160"/>
      <c r="AN284" s="160"/>
      <c r="AO284" s="160"/>
      <c r="AP284" s="160"/>
      <c r="AQ284" s="160"/>
      <c r="AR284" s="160"/>
      <c r="AS284" s="160"/>
      <c r="AT284" s="160"/>
      <c r="AU284" s="160"/>
      <c r="AV284" s="160"/>
      <c r="AW284" s="160"/>
      <c r="AX284" s="160"/>
      <c r="AY284" s="160"/>
      <c r="AZ284" s="160"/>
      <c r="BA284" s="160"/>
      <c r="BB284" s="160"/>
      <c r="BC284" s="160"/>
      <c r="BD284" s="160"/>
      <c r="BE284" s="160"/>
    </row>
    <row r="285" spans="1:57" x14ac:dyDescent="0.2">
      <c r="A285" s="160"/>
      <c r="B285" s="160"/>
      <c r="C285" s="160"/>
      <c r="D285" s="160"/>
      <c r="E285" s="160"/>
      <c r="F285" s="160"/>
      <c r="G285" s="160"/>
      <c r="H285" s="160"/>
      <c r="I285" s="160"/>
      <c r="J285" s="160"/>
      <c r="K285" s="160"/>
      <c r="L285" s="160"/>
      <c r="M285" s="160"/>
      <c r="N285" s="160"/>
      <c r="O285" s="160"/>
      <c r="P285" s="160"/>
      <c r="Q285" s="160"/>
      <c r="R285" s="160"/>
      <c r="S285" s="160"/>
      <c r="T285" s="160"/>
      <c r="U285" s="160"/>
      <c r="V285" s="160"/>
      <c r="W285" s="160"/>
      <c r="X285" s="160"/>
      <c r="Y285" s="160"/>
      <c r="Z285" s="160"/>
      <c r="AA285" s="160"/>
      <c r="AB285" s="160"/>
      <c r="AC285" s="160"/>
      <c r="AD285" s="160"/>
      <c r="AE285" s="160"/>
      <c r="AF285" s="160"/>
      <c r="AG285" s="160"/>
      <c r="AH285" s="160"/>
      <c r="AI285" s="160"/>
      <c r="AJ285" s="160"/>
      <c r="AK285" s="160"/>
      <c r="AL285" s="160"/>
      <c r="AM285" s="160"/>
      <c r="AN285" s="160"/>
      <c r="AO285" s="160"/>
      <c r="AP285" s="160"/>
      <c r="AQ285" s="160"/>
      <c r="AR285" s="160"/>
      <c r="AS285" s="160"/>
      <c r="AT285" s="160"/>
      <c r="AU285" s="160"/>
      <c r="AV285" s="160"/>
      <c r="AW285" s="160"/>
      <c r="AX285" s="160"/>
      <c r="AY285" s="160"/>
      <c r="AZ285" s="160"/>
      <c r="BA285" s="160"/>
      <c r="BB285" s="160"/>
      <c r="BC285" s="160"/>
      <c r="BD285" s="160"/>
      <c r="BE285" s="160"/>
    </row>
    <row r="286" spans="1:57" x14ac:dyDescent="0.2">
      <c r="A286" s="160"/>
      <c r="B286" s="160"/>
      <c r="C286" s="160"/>
      <c r="D286" s="160"/>
      <c r="E286" s="160"/>
      <c r="F286" s="160"/>
      <c r="G286" s="160"/>
      <c r="H286" s="160"/>
      <c r="I286" s="160"/>
      <c r="J286" s="160"/>
      <c r="K286" s="160"/>
      <c r="L286" s="160"/>
      <c r="M286" s="160"/>
      <c r="N286" s="160"/>
      <c r="O286" s="160"/>
      <c r="P286" s="160"/>
      <c r="Q286" s="160"/>
      <c r="R286" s="160"/>
      <c r="S286" s="160"/>
      <c r="T286" s="160"/>
      <c r="U286" s="160"/>
      <c r="V286" s="160"/>
      <c r="W286" s="160"/>
      <c r="X286" s="160"/>
      <c r="Y286" s="160"/>
      <c r="Z286" s="160"/>
      <c r="AA286" s="160"/>
      <c r="AB286" s="160"/>
      <c r="AC286" s="160"/>
      <c r="AD286" s="160"/>
      <c r="AE286" s="160"/>
      <c r="AF286" s="160"/>
      <c r="AG286" s="160"/>
      <c r="AH286" s="160"/>
      <c r="AI286" s="160"/>
      <c r="AJ286" s="160"/>
      <c r="AK286" s="160"/>
      <c r="AL286" s="160"/>
      <c r="AM286" s="160"/>
      <c r="AN286" s="160"/>
      <c r="AO286" s="160"/>
      <c r="AP286" s="160"/>
      <c r="AQ286" s="160"/>
      <c r="AR286" s="160"/>
      <c r="AS286" s="160"/>
      <c r="AT286" s="160"/>
      <c r="AU286" s="160"/>
      <c r="AV286" s="160"/>
      <c r="AW286" s="160"/>
      <c r="AX286" s="160"/>
      <c r="AY286" s="160"/>
      <c r="AZ286" s="160"/>
      <c r="BA286" s="160"/>
      <c r="BB286" s="160"/>
      <c r="BC286" s="160"/>
      <c r="BD286" s="160"/>
      <c r="BE286" s="160"/>
    </row>
    <row r="287" spans="1:57" x14ac:dyDescent="0.2">
      <c r="A287" s="160"/>
      <c r="B287" s="160"/>
      <c r="C287" s="160"/>
      <c r="D287" s="160"/>
      <c r="E287" s="160"/>
      <c r="F287" s="160"/>
      <c r="G287" s="160"/>
      <c r="H287" s="160"/>
      <c r="I287" s="160"/>
      <c r="J287" s="160"/>
      <c r="K287" s="160"/>
      <c r="L287" s="160"/>
      <c r="M287" s="160"/>
      <c r="N287" s="160"/>
      <c r="O287" s="160"/>
      <c r="P287" s="160"/>
      <c r="Q287" s="160"/>
      <c r="R287" s="160"/>
      <c r="S287" s="160"/>
      <c r="T287" s="160"/>
      <c r="U287" s="160"/>
      <c r="V287" s="160"/>
      <c r="W287" s="160"/>
      <c r="X287" s="160"/>
      <c r="Y287" s="160"/>
      <c r="Z287" s="160"/>
      <c r="AA287" s="160"/>
      <c r="AB287" s="160"/>
      <c r="AC287" s="160"/>
      <c r="AD287" s="160"/>
      <c r="AE287" s="160"/>
      <c r="AF287" s="160"/>
      <c r="AG287" s="160"/>
      <c r="AH287" s="160"/>
      <c r="AI287" s="160"/>
      <c r="AJ287" s="160"/>
      <c r="AK287" s="160"/>
      <c r="AL287" s="160"/>
      <c r="AM287" s="160"/>
      <c r="AN287" s="160"/>
      <c r="AO287" s="160"/>
      <c r="AP287" s="160"/>
      <c r="AQ287" s="160"/>
      <c r="AR287" s="160"/>
      <c r="AS287" s="160"/>
      <c r="AT287" s="160"/>
      <c r="AU287" s="160"/>
      <c r="AV287" s="160"/>
      <c r="AW287" s="160"/>
      <c r="AX287" s="160"/>
      <c r="AY287" s="160"/>
      <c r="AZ287" s="160"/>
      <c r="BA287" s="160"/>
      <c r="BB287" s="160"/>
      <c r="BC287" s="160"/>
      <c r="BD287" s="160"/>
      <c r="BE287" s="160"/>
    </row>
    <row r="288" spans="1:57" x14ac:dyDescent="0.2">
      <c r="A288" s="160"/>
      <c r="B288" s="160"/>
      <c r="C288" s="160"/>
      <c r="D288" s="160"/>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c r="AB288" s="160"/>
      <c r="AC288" s="160"/>
      <c r="AD288" s="160"/>
      <c r="AE288" s="160"/>
      <c r="AF288" s="160"/>
      <c r="AG288" s="160"/>
      <c r="AH288" s="160"/>
      <c r="AI288" s="160"/>
      <c r="AJ288" s="160"/>
      <c r="AK288" s="160"/>
      <c r="AL288" s="160"/>
      <c r="AM288" s="160"/>
      <c r="AN288" s="160"/>
      <c r="AO288" s="160"/>
      <c r="AP288" s="160"/>
      <c r="AQ288" s="160"/>
      <c r="AR288" s="160"/>
      <c r="AS288" s="160"/>
      <c r="AT288" s="160"/>
      <c r="AU288" s="160"/>
      <c r="AV288" s="160"/>
      <c r="AW288" s="160"/>
      <c r="AX288" s="160"/>
      <c r="AY288" s="160"/>
      <c r="AZ288" s="160"/>
      <c r="BA288" s="160"/>
      <c r="BB288" s="160"/>
      <c r="BC288" s="160"/>
      <c r="BD288" s="160"/>
      <c r="BE288" s="160"/>
    </row>
    <row r="289" spans="1:57" x14ac:dyDescent="0.2">
      <c r="A289" s="160"/>
      <c r="B289" s="160"/>
      <c r="C289" s="160"/>
      <c r="D289" s="160"/>
      <c r="E289" s="160"/>
      <c r="F289" s="160"/>
      <c r="G289" s="160"/>
      <c r="H289" s="160"/>
      <c r="I289" s="160"/>
      <c r="J289" s="160"/>
      <c r="K289" s="160"/>
      <c r="L289" s="160"/>
      <c r="M289" s="160"/>
      <c r="N289" s="160"/>
      <c r="O289" s="160"/>
      <c r="P289" s="160"/>
      <c r="Q289" s="160"/>
      <c r="R289" s="160"/>
      <c r="S289" s="160"/>
      <c r="T289" s="160"/>
      <c r="U289" s="160"/>
      <c r="V289" s="160"/>
      <c r="W289" s="160"/>
      <c r="X289" s="160"/>
      <c r="Y289" s="160"/>
      <c r="Z289" s="160"/>
      <c r="AA289" s="160"/>
      <c r="AB289" s="160"/>
      <c r="AC289" s="160"/>
      <c r="AD289" s="160"/>
      <c r="AE289" s="160"/>
      <c r="AF289" s="160"/>
      <c r="AG289" s="160"/>
      <c r="AH289" s="160"/>
      <c r="AI289" s="160"/>
      <c r="AJ289" s="160"/>
      <c r="AK289" s="160"/>
      <c r="AL289" s="160"/>
      <c r="AM289" s="160"/>
      <c r="AN289" s="160"/>
      <c r="AO289" s="160"/>
      <c r="AP289" s="160"/>
      <c r="AQ289" s="160"/>
      <c r="AR289" s="160"/>
      <c r="AS289" s="160"/>
      <c r="AT289" s="160"/>
      <c r="AU289" s="160"/>
      <c r="AV289" s="160"/>
      <c r="AW289" s="160"/>
      <c r="AX289" s="160"/>
      <c r="AY289" s="160"/>
      <c r="AZ289" s="160"/>
      <c r="BA289" s="160"/>
      <c r="BB289" s="160"/>
      <c r="BC289" s="160"/>
      <c r="BD289" s="160"/>
      <c r="BE289" s="160"/>
    </row>
    <row r="290" spans="1:57" x14ac:dyDescent="0.2">
      <c r="A290" s="160"/>
      <c r="B290" s="160"/>
      <c r="C290" s="160"/>
      <c r="D290" s="160"/>
      <c r="E290" s="160"/>
      <c r="F290" s="160"/>
      <c r="G290" s="160"/>
      <c r="H290" s="160"/>
      <c r="I290" s="160"/>
      <c r="J290" s="160"/>
      <c r="K290" s="160"/>
      <c r="L290" s="160"/>
      <c r="M290" s="160"/>
      <c r="N290" s="160"/>
      <c r="O290" s="160"/>
      <c r="P290" s="160"/>
      <c r="Q290" s="160"/>
      <c r="R290" s="160"/>
      <c r="S290" s="160"/>
      <c r="T290" s="160"/>
      <c r="U290" s="160"/>
      <c r="V290" s="160"/>
      <c r="W290" s="160"/>
      <c r="X290" s="160"/>
      <c r="Y290" s="160"/>
      <c r="Z290" s="160"/>
      <c r="AA290" s="160"/>
      <c r="AB290" s="160"/>
      <c r="AC290" s="160"/>
      <c r="AD290" s="160"/>
      <c r="AE290" s="160"/>
      <c r="AF290" s="160"/>
      <c r="AG290" s="160"/>
      <c r="AH290" s="160"/>
      <c r="AI290" s="160"/>
      <c r="AJ290" s="160"/>
      <c r="AK290" s="160"/>
      <c r="AL290" s="160"/>
      <c r="AM290" s="160"/>
      <c r="AN290" s="160"/>
      <c r="AO290" s="160"/>
      <c r="AP290" s="160"/>
      <c r="AQ290" s="160"/>
      <c r="AR290" s="160"/>
      <c r="AS290" s="160"/>
      <c r="AT290" s="160"/>
      <c r="AU290" s="160"/>
      <c r="AV290" s="160"/>
      <c r="AW290" s="160"/>
      <c r="AX290" s="160"/>
      <c r="AY290" s="160"/>
      <c r="AZ290" s="160"/>
      <c r="BA290" s="160"/>
      <c r="BB290" s="160"/>
      <c r="BC290" s="160"/>
      <c r="BD290" s="160"/>
      <c r="BE290" s="160"/>
    </row>
    <row r="291" spans="1:57" x14ac:dyDescent="0.2">
      <c r="A291" s="160"/>
      <c r="B291" s="160"/>
      <c r="C291" s="160"/>
      <c r="D291" s="160"/>
      <c r="E291" s="160"/>
      <c r="F291" s="160"/>
      <c r="G291" s="160"/>
      <c r="H291" s="160"/>
      <c r="I291" s="160"/>
      <c r="J291" s="160"/>
      <c r="K291" s="160"/>
      <c r="L291" s="160"/>
      <c r="M291" s="160"/>
      <c r="N291" s="160"/>
      <c r="O291" s="160"/>
      <c r="P291" s="160"/>
      <c r="Q291" s="160"/>
      <c r="R291" s="160"/>
      <c r="S291" s="160"/>
      <c r="T291" s="160"/>
      <c r="U291" s="160"/>
      <c r="V291" s="160"/>
      <c r="W291" s="160"/>
      <c r="X291" s="160"/>
      <c r="Y291" s="160"/>
      <c r="Z291" s="160"/>
      <c r="AA291" s="160"/>
      <c r="AB291" s="160"/>
      <c r="AC291" s="160"/>
      <c r="AD291" s="160"/>
      <c r="AE291" s="160"/>
      <c r="AF291" s="160"/>
      <c r="AG291" s="160"/>
      <c r="AH291" s="160"/>
      <c r="AI291" s="160"/>
      <c r="AJ291" s="160"/>
      <c r="AK291" s="160"/>
      <c r="AL291" s="160"/>
      <c r="AM291" s="160"/>
      <c r="AN291" s="160"/>
      <c r="AO291" s="160"/>
      <c r="AP291" s="160"/>
      <c r="AQ291" s="160"/>
      <c r="AR291" s="160"/>
      <c r="AS291" s="160"/>
      <c r="AT291" s="160"/>
      <c r="AU291" s="160"/>
      <c r="AV291" s="160"/>
      <c r="AW291" s="160"/>
      <c r="AX291" s="160"/>
      <c r="AY291" s="160"/>
      <c r="AZ291" s="160"/>
      <c r="BA291" s="160"/>
      <c r="BB291" s="160"/>
      <c r="BC291" s="160"/>
      <c r="BD291" s="160"/>
      <c r="BE291" s="160"/>
    </row>
    <row r="292" spans="1:57" x14ac:dyDescent="0.2">
      <c r="A292" s="160"/>
      <c r="B292" s="160"/>
      <c r="C292" s="160"/>
      <c r="D292" s="160"/>
      <c r="E292" s="160"/>
      <c r="F292" s="160"/>
      <c r="G292" s="160"/>
      <c r="H292" s="160"/>
      <c r="I292" s="160"/>
      <c r="J292" s="160"/>
      <c r="K292" s="160"/>
      <c r="L292" s="160"/>
      <c r="M292" s="160"/>
      <c r="N292" s="160"/>
      <c r="O292" s="160"/>
      <c r="P292" s="160"/>
      <c r="Q292" s="160"/>
      <c r="R292" s="160"/>
      <c r="S292" s="160"/>
      <c r="T292" s="160"/>
      <c r="U292" s="160"/>
      <c r="V292" s="160"/>
      <c r="W292" s="160"/>
      <c r="X292" s="160"/>
      <c r="Y292" s="160"/>
      <c r="Z292" s="160"/>
      <c r="AA292" s="160"/>
      <c r="AB292" s="160"/>
      <c r="AC292" s="160"/>
      <c r="AD292" s="160"/>
      <c r="AE292" s="160"/>
      <c r="AF292" s="160"/>
      <c r="AG292" s="160"/>
      <c r="AH292" s="160"/>
      <c r="AI292" s="160"/>
      <c r="AJ292" s="160"/>
      <c r="AK292" s="160"/>
      <c r="AL292" s="160"/>
      <c r="AM292" s="160"/>
      <c r="AN292" s="160"/>
      <c r="AO292" s="160"/>
      <c r="AP292" s="160"/>
      <c r="AQ292" s="160"/>
      <c r="AR292" s="160"/>
      <c r="AS292" s="160"/>
      <c r="AT292" s="160"/>
      <c r="AU292" s="160"/>
      <c r="AV292" s="160"/>
      <c r="AW292" s="160"/>
      <c r="AX292" s="160"/>
      <c r="AY292" s="160"/>
      <c r="AZ292" s="160"/>
      <c r="BA292" s="160"/>
      <c r="BB292" s="160"/>
      <c r="BC292" s="160"/>
      <c r="BD292" s="160"/>
      <c r="BE292" s="160"/>
    </row>
    <row r="293" spans="1:57" x14ac:dyDescent="0.2">
      <c r="A293" s="160"/>
      <c r="B293" s="160"/>
      <c r="C293" s="160"/>
      <c r="D293" s="160"/>
      <c r="E293" s="160"/>
      <c r="F293" s="160"/>
      <c r="G293" s="160"/>
      <c r="H293" s="160"/>
      <c r="I293" s="160"/>
      <c r="J293" s="160"/>
      <c r="K293" s="160"/>
      <c r="L293" s="160"/>
      <c r="M293" s="160"/>
      <c r="N293" s="160"/>
      <c r="O293" s="160"/>
      <c r="P293" s="160"/>
      <c r="Q293" s="160"/>
      <c r="R293" s="160"/>
      <c r="S293" s="160"/>
      <c r="T293" s="160"/>
      <c r="U293" s="160"/>
      <c r="V293" s="160"/>
      <c r="W293" s="160"/>
      <c r="X293" s="160"/>
      <c r="Y293" s="160"/>
      <c r="Z293" s="160"/>
      <c r="AA293" s="160"/>
      <c r="AB293" s="160"/>
      <c r="AC293" s="160"/>
      <c r="AD293" s="160"/>
      <c r="AE293" s="160"/>
      <c r="AF293" s="160"/>
      <c r="AG293" s="160"/>
      <c r="AH293" s="160"/>
      <c r="AI293" s="160"/>
      <c r="AJ293" s="160"/>
      <c r="AK293" s="160"/>
      <c r="AL293" s="160"/>
      <c r="AM293" s="160"/>
      <c r="AN293" s="160"/>
      <c r="AO293" s="160"/>
      <c r="AP293" s="160"/>
      <c r="AQ293" s="160"/>
      <c r="AR293" s="160"/>
      <c r="AS293" s="160"/>
      <c r="AT293" s="160"/>
      <c r="AU293" s="160"/>
      <c r="AV293" s="160"/>
      <c r="AW293" s="160"/>
      <c r="AX293" s="160"/>
      <c r="AY293" s="160"/>
      <c r="AZ293" s="160"/>
      <c r="BA293" s="160"/>
      <c r="BB293" s="160"/>
      <c r="BC293" s="160"/>
      <c r="BD293" s="160"/>
      <c r="BE293" s="160"/>
    </row>
    <row r="294" spans="1:57" x14ac:dyDescent="0.2">
      <c r="A294" s="160"/>
      <c r="B294" s="160"/>
      <c r="C294" s="160"/>
      <c r="D294" s="160"/>
      <c r="E294" s="160"/>
      <c r="F294" s="160"/>
      <c r="G294" s="160"/>
      <c r="H294" s="160"/>
      <c r="I294" s="160"/>
      <c r="J294" s="160"/>
      <c r="K294" s="160"/>
      <c r="L294" s="160"/>
      <c r="M294" s="160"/>
      <c r="N294" s="160"/>
      <c r="O294" s="160"/>
      <c r="P294" s="160"/>
      <c r="Q294" s="160"/>
      <c r="R294" s="160"/>
      <c r="S294" s="160"/>
      <c r="T294" s="160"/>
      <c r="U294" s="160"/>
      <c r="V294" s="160"/>
      <c r="W294" s="160"/>
      <c r="X294" s="160"/>
      <c r="Y294" s="160"/>
      <c r="Z294" s="160"/>
      <c r="AA294" s="160"/>
      <c r="AB294" s="160"/>
      <c r="AC294" s="160"/>
      <c r="AD294" s="160"/>
      <c r="AE294" s="160"/>
      <c r="AF294" s="160"/>
      <c r="AG294" s="160"/>
      <c r="AH294" s="160"/>
      <c r="AI294" s="160"/>
      <c r="AJ294" s="160"/>
      <c r="AK294" s="160"/>
      <c r="AL294" s="160"/>
      <c r="AM294" s="160"/>
      <c r="AN294" s="160"/>
      <c r="AO294" s="160"/>
      <c r="AP294" s="160"/>
      <c r="AQ294" s="160"/>
      <c r="AR294" s="160"/>
      <c r="AS294" s="160"/>
      <c r="AT294" s="160"/>
      <c r="AU294" s="160"/>
      <c r="AV294" s="160"/>
      <c r="AW294" s="160"/>
      <c r="AX294" s="160"/>
      <c r="AY294" s="160"/>
      <c r="AZ294" s="160"/>
      <c r="BA294" s="160"/>
      <c r="BB294" s="160"/>
      <c r="BC294" s="160"/>
      <c r="BD294" s="160"/>
      <c r="BE294" s="160"/>
    </row>
    <row r="295" spans="1:57" x14ac:dyDescent="0.2">
      <c r="A295" s="160"/>
      <c r="B295" s="160"/>
      <c r="C295" s="160"/>
      <c r="D295" s="160"/>
      <c r="E295" s="160"/>
      <c r="F295" s="160"/>
      <c r="G295" s="160"/>
      <c r="H295" s="160"/>
      <c r="I295" s="160"/>
      <c r="J295" s="160"/>
      <c r="K295" s="160"/>
      <c r="L295" s="160"/>
      <c r="M295" s="160"/>
      <c r="N295" s="160"/>
      <c r="O295" s="160"/>
      <c r="P295" s="160"/>
      <c r="Q295" s="160"/>
      <c r="R295" s="160"/>
      <c r="S295" s="160"/>
      <c r="T295" s="160"/>
      <c r="U295" s="160"/>
      <c r="V295" s="160"/>
      <c r="W295" s="160"/>
      <c r="X295" s="160"/>
      <c r="Y295" s="160"/>
      <c r="Z295" s="160"/>
      <c r="AA295" s="160"/>
      <c r="AB295" s="160"/>
      <c r="AC295" s="160"/>
      <c r="AD295" s="160"/>
      <c r="AE295" s="160"/>
      <c r="AF295" s="160"/>
      <c r="AG295" s="160"/>
      <c r="AH295" s="160"/>
      <c r="AI295" s="160"/>
      <c r="AJ295" s="160"/>
      <c r="AK295" s="160"/>
      <c r="AL295" s="160"/>
      <c r="AM295" s="160"/>
      <c r="AN295" s="160"/>
      <c r="AO295" s="160"/>
      <c r="AP295" s="160"/>
      <c r="AQ295" s="160"/>
      <c r="AR295" s="160"/>
      <c r="AS295" s="160"/>
      <c r="AT295" s="160"/>
      <c r="AU295" s="160"/>
      <c r="AV295" s="160"/>
      <c r="AW295" s="160"/>
      <c r="AX295" s="160"/>
      <c r="AY295" s="160"/>
      <c r="AZ295" s="160"/>
      <c r="BA295" s="160"/>
      <c r="BB295" s="160"/>
      <c r="BC295" s="160"/>
      <c r="BD295" s="160"/>
      <c r="BE295" s="160"/>
    </row>
    <row r="296" spans="1:57" x14ac:dyDescent="0.2">
      <c r="A296" s="160"/>
      <c r="B296" s="160"/>
      <c r="C296" s="160"/>
      <c r="D296" s="160"/>
      <c r="E296" s="160"/>
      <c r="F296" s="160"/>
      <c r="G296" s="160"/>
      <c r="H296" s="160"/>
      <c r="I296" s="160"/>
      <c r="J296" s="160"/>
      <c r="K296" s="160"/>
      <c r="L296" s="160"/>
      <c r="M296" s="160"/>
      <c r="N296" s="160"/>
      <c r="O296" s="160"/>
      <c r="P296" s="160"/>
      <c r="Q296" s="160"/>
      <c r="R296" s="160"/>
      <c r="S296" s="160"/>
      <c r="T296" s="160"/>
      <c r="U296" s="160"/>
      <c r="V296" s="160"/>
      <c r="W296" s="160"/>
      <c r="X296" s="160"/>
      <c r="Y296" s="160"/>
      <c r="Z296" s="160"/>
      <c r="AA296" s="160"/>
      <c r="AB296" s="160"/>
      <c r="AC296" s="160"/>
      <c r="AD296" s="160"/>
      <c r="AE296" s="160"/>
      <c r="AF296" s="160"/>
      <c r="AG296" s="160"/>
      <c r="AH296" s="160"/>
      <c r="AI296" s="160"/>
      <c r="AJ296" s="160"/>
      <c r="AK296" s="160"/>
      <c r="AL296" s="160"/>
      <c r="AM296" s="160"/>
      <c r="AN296" s="160"/>
      <c r="AO296" s="160"/>
      <c r="AP296" s="160"/>
      <c r="AQ296" s="160"/>
      <c r="AR296" s="160"/>
      <c r="AS296" s="160"/>
      <c r="AT296" s="160"/>
      <c r="AU296" s="160"/>
      <c r="AV296" s="160"/>
      <c r="AW296" s="160"/>
      <c r="AX296" s="160"/>
      <c r="AY296" s="160"/>
      <c r="AZ296" s="160"/>
      <c r="BA296" s="160"/>
      <c r="BB296" s="160"/>
      <c r="BC296" s="160"/>
      <c r="BD296" s="160"/>
      <c r="BE296" s="160"/>
    </row>
    <row r="297" spans="1:57" x14ac:dyDescent="0.2">
      <c r="A297" s="160"/>
      <c r="B297" s="160"/>
      <c r="C297" s="160"/>
      <c r="D297" s="160"/>
      <c r="E297" s="160"/>
      <c r="F297" s="160"/>
      <c r="G297" s="160"/>
      <c r="H297" s="160"/>
      <c r="I297" s="160"/>
      <c r="J297" s="160"/>
      <c r="K297" s="160"/>
      <c r="L297" s="160"/>
      <c r="M297" s="160"/>
      <c r="N297" s="160"/>
      <c r="O297" s="160"/>
      <c r="P297" s="160"/>
      <c r="Q297" s="160"/>
      <c r="R297" s="160"/>
      <c r="S297" s="160"/>
      <c r="T297" s="160"/>
      <c r="U297" s="160"/>
      <c r="V297" s="160"/>
      <c r="W297" s="160"/>
      <c r="X297" s="160"/>
      <c r="Y297" s="160"/>
      <c r="Z297" s="160"/>
      <c r="AA297" s="160"/>
      <c r="AB297" s="160"/>
      <c r="AC297" s="160"/>
      <c r="AD297" s="160"/>
      <c r="AE297" s="160"/>
      <c r="AF297" s="160"/>
      <c r="AG297" s="160"/>
      <c r="AH297" s="160"/>
      <c r="AI297" s="160"/>
      <c r="AJ297" s="160"/>
      <c r="AK297" s="160"/>
      <c r="AL297" s="160"/>
      <c r="AM297" s="160"/>
      <c r="AN297" s="160"/>
      <c r="AO297" s="160"/>
      <c r="AP297" s="160"/>
      <c r="AQ297" s="160"/>
      <c r="AR297" s="160"/>
      <c r="AS297" s="160"/>
      <c r="AT297" s="160"/>
      <c r="AU297" s="160"/>
      <c r="AV297" s="160"/>
      <c r="AW297" s="160"/>
      <c r="AX297" s="160"/>
      <c r="AY297" s="160"/>
      <c r="AZ297" s="160"/>
      <c r="BA297" s="160"/>
      <c r="BB297" s="160"/>
      <c r="BC297" s="160"/>
      <c r="BD297" s="160"/>
      <c r="BE297" s="160"/>
    </row>
  </sheetData>
  <mergeCells count="1">
    <mergeCell ref="A2:D2"/>
  </mergeCells>
  <hyperlinks>
    <hyperlink ref="B1" location="CONTENTS!B15" display="Contents"/>
  </hyperlinks>
  <printOptions horizontalCentered="1"/>
  <pageMargins left="0.7" right="0.7" top="0.75" bottom="0.75" header="0.3" footer="0.3"/>
  <pageSetup paperSize="9" scale="64"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fitToPage="1"/>
  </sheetPr>
  <dimension ref="A1:AH534"/>
  <sheetViews>
    <sheetView zoomScaleNormal="100" workbookViewId="0">
      <pane xSplit="2" ySplit="6" topLeftCell="C7"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6.140625" customWidth="1"/>
    <col min="2" max="2" width="28.85546875" customWidth="1"/>
    <col min="3" max="7" width="10.5703125" customWidth="1"/>
    <col min="8" max="8" width="1.5703125" customWidth="1"/>
    <col min="9" max="9" width="13.85546875" customWidth="1"/>
    <col min="10" max="10" width="0.5703125" customWidth="1"/>
    <col min="11" max="11" width="13.85546875" customWidth="1"/>
    <col min="12" max="12" width="1.140625" customWidth="1"/>
    <col min="13" max="17" width="10.5703125" customWidth="1"/>
    <col min="18" max="18" width="1.42578125" customWidth="1"/>
    <col min="19" max="19" width="13.85546875" customWidth="1"/>
    <col min="20" max="20" width="1.5703125" customWidth="1"/>
    <col min="21" max="21" width="13.85546875" customWidth="1"/>
    <col min="23" max="23" width="33.140625" bestFit="1" customWidth="1"/>
    <col min="24" max="24" width="8.140625" bestFit="1" customWidth="1"/>
    <col min="25" max="25" width="10.42578125" customWidth="1"/>
    <col min="26" max="26" width="12" bestFit="1" customWidth="1"/>
    <col min="27" max="27" width="15.140625" bestFit="1" customWidth="1"/>
    <col min="28" max="28" width="2.42578125" customWidth="1"/>
    <col min="29" max="29" width="10.5703125" customWidth="1"/>
    <col min="30" max="30" width="15.42578125" customWidth="1"/>
    <col min="31" max="31" width="10.42578125" customWidth="1"/>
    <col min="32" max="32" width="11.85546875" bestFit="1" customWidth="1"/>
    <col min="33" max="33" width="15" bestFit="1" customWidth="1"/>
  </cols>
  <sheetData>
    <row r="1" spans="1:34" ht="18" customHeight="1" x14ac:dyDescent="0.2">
      <c r="A1" s="1" t="s">
        <v>0</v>
      </c>
      <c r="B1" s="2" t="s">
        <v>1</v>
      </c>
      <c r="C1" s="3"/>
      <c r="D1" s="4"/>
      <c r="E1" s="5"/>
      <c r="F1" s="5"/>
      <c r="G1" s="64"/>
      <c r="H1" s="6"/>
      <c r="I1" s="65"/>
      <c r="J1" s="66"/>
      <c r="K1" s="67"/>
      <c r="L1" s="3"/>
      <c r="M1" s="3"/>
      <c r="N1" s="3"/>
      <c r="O1" s="3"/>
      <c r="P1" s="3"/>
      <c r="Q1" s="68"/>
      <c r="R1" s="3"/>
      <c r="S1" s="68"/>
      <c r="T1" s="3"/>
      <c r="U1" s="68"/>
      <c r="V1" s="10"/>
      <c r="W1" s="9"/>
      <c r="X1" s="9"/>
      <c r="Y1" s="9"/>
      <c r="Z1" s="9"/>
      <c r="AA1" s="9"/>
      <c r="AB1" s="9"/>
      <c r="AC1" s="9"/>
      <c r="AD1" s="9"/>
      <c r="AE1" s="9"/>
      <c r="AF1" s="9"/>
      <c r="AG1" s="9"/>
      <c r="AH1" s="9"/>
    </row>
    <row r="2" spans="1:34" ht="30" customHeight="1" x14ac:dyDescent="0.2">
      <c r="A2" s="922" t="s">
        <v>60</v>
      </c>
      <c r="B2" s="923"/>
      <c r="C2" s="923"/>
      <c r="D2" s="923"/>
      <c r="E2" s="923"/>
      <c r="F2" s="923"/>
      <c r="G2" s="923"/>
      <c r="H2" s="923"/>
      <c r="I2" s="923"/>
      <c r="J2" s="923"/>
      <c r="K2" s="923"/>
      <c r="L2" s="69"/>
      <c r="M2" s="69"/>
      <c r="N2" s="69"/>
      <c r="O2" s="69"/>
      <c r="P2" s="69"/>
      <c r="Q2" s="69"/>
      <c r="R2" s="69"/>
      <c r="S2" s="70"/>
      <c r="T2" s="70"/>
      <c r="U2" s="71"/>
      <c r="V2" s="72"/>
      <c r="W2" s="72"/>
      <c r="X2" s="72"/>
      <c r="Y2" s="72"/>
      <c r="Z2" s="72"/>
      <c r="AA2" s="72"/>
      <c r="AB2" s="72"/>
      <c r="AC2" s="72"/>
      <c r="AD2" s="72"/>
      <c r="AE2" s="72"/>
      <c r="AF2" s="72"/>
      <c r="AG2" s="72"/>
      <c r="AH2" s="72"/>
    </row>
    <row r="3" spans="1:34" ht="30" customHeight="1" x14ac:dyDescent="0.2">
      <c r="A3" s="73"/>
      <c r="B3" s="74"/>
      <c r="C3" s="927" t="s">
        <v>61</v>
      </c>
      <c r="D3" s="927"/>
      <c r="E3" s="927"/>
      <c r="F3" s="927"/>
      <c r="G3" s="927"/>
      <c r="H3" s="927"/>
      <c r="I3" s="927"/>
      <c r="J3" s="927"/>
      <c r="K3" s="927"/>
      <c r="L3" s="75"/>
      <c r="M3" s="927" t="s">
        <v>62</v>
      </c>
      <c r="N3" s="927"/>
      <c r="O3" s="927"/>
      <c r="P3" s="927"/>
      <c r="Q3" s="927"/>
      <c r="R3" s="76"/>
      <c r="S3" s="69"/>
      <c r="T3" s="76"/>
      <c r="U3" s="77"/>
      <c r="V3" s="78"/>
      <c r="W3" s="78"/>
      <c r="X3" s="79"/>
      <c r="Y3" s="78"/>
      <c r="Z3" s="78"/>
      <c r="AA3" s="78"/>
      <c r="AB3" s="78"/>
      <c r="AC3" s="78"/>
      <c r="AD3" s="78"/>
      <c r="AE3" s="78"/>
      <c r="AF3" s="78"/>
      <c r="AG3" s="78"/>
      <c r="AH3" s="78"/>
    </row>
    <row r="4" spans="1:34" ht="24.95" customHeight="1" x14ac:dyDescent="0.2">
      <c r="A4" s="73"/>
      <c r="B4" s="74"/>
      <c r="C4" s="927" t="s">
        <v>3</v>
      </c>
      <c r="D4" s="927"/>
      <c r="E4" s="927"/>
      <c r="F4" s="927"/>
      <c r="G4" s="927"/>
      <c r="H4" s="80"/>
      <c r="I4" s="81" t="s">
        <v>3</v>
      </c>
      <c r="J4" s="81"/>
      <c r="K4" s="81" t="s">
        <v>4</v>
      </c>
      <c r="L4" s="75"/>
      <c r="M4" s="927" t="s">
        <v>3</v>
      </c>
      <c r="N4" s="927"/>
      <c r="O4" s="927"/>
      <c r="P4" s="927"/>
      <c r="Q4" s="927"/>
      <c r="R4" s="80"/>
      <c r="S4" s="82" t="s">
        <v>3</v>
      </c>
      <c r="T4" s="82"/>
      <c r="U4" s="83" t="s">
        <v>4</v>
      </c>
      <c r="V4" s="78"/>
      <c r="W4" s="84"/>
      <c r="X4" s="84"/>
      <c r="Y4" s="84"/>
      <c r="Z4" s="84"/>
      <c r="AA4" s="84"/>
      <c r="AB4" s="84"/>
      <c r="AC4" s="84"/>
      <c r="AD4" s="84"/>
      <c r="AE4" s="84"/>
      <c r="AF4" s="84"/>
      <c r="AG4" s="84"/>
      <c r="AH4" s="78"/>
    </row>
    <row r="5" spans="1:34" ht="30" customHeight="1" x14ac:dyDescent="0.2">
      <c r="A5" s="85"/>
      <c r="B5" s="86"/>
      <c r="C5" s="87" t="s">
        <v>5</v>
      </c>
      <c r="D5" s="87" t="s">
        <v>6</v>
      </c>
      <c r="E5" s="87" t="s">
        <v>7</v>
      </c>
      <c r="F5" s="87" t="s">
        <v>8</v>
      </c>
      <c r="G5" s="87" t="s">
        <v>9</v>
      </c>
      <c r="H5" s="88"/>
      <c r="I5" s="924" t="s">
        <v>63</v>
      </c>
      <c r="J5" s="924"/>
      <c r="K5" s="924"/>
      <c r="L5" s="89"/>
      <c r="M5" s="87" t="s">
        <v>5</v>
      </c>
      <c r="N5" s="87" t="s">
        <v>6</v>
      </c>
      <c r="O5" s="87" t="s">
        <v>7</v>
      </c>
      <c r="P5" s="87" t="s">
        <v>8</v>
      </c>
      <c r="Q5" s="87" t="s">
        <v>9</v>
      </c>
      <c r="R5" s="88"/>
      <c r="S5" s="924" t="s">
        <v>64</v>
      </c>
      <c r="T5" s="925"/>
      <c r="U5" s="926"/>
      <c r="V5" s="90"/>
      <c r="W5" s="91"/>
      <c r="X5" s="91"/>
      <c r="Y5" s="91"/>
      <c r="Z5" s="91"/>
      <c r="AA5" s="92"/>
      <c r="AB5" s="91"/>
      <c r="AC5" s="91"/>
      <c r="AD5" s="91"/>
      <c r="AE5" s="91"/>
      <c r="AF5" s="91"/>
      <c r="AG5" s="92"/>
      <c r="AH5" s="90"/>
    </row>
    <row r="6" spans="1:34" ht="30" customHeight="1" x14ac:dyDescent="0.2">
      <c r="A6" s="93" t="s">
        <v>11</v>
      </c>
      <c r="B6" s="94"/>
      <c r="C6" s="88">
        <v>147914</v>
      </c>
      <c r="D6" s="88">
        <f>SUM(D7:D48)</f>
        <v>212076</v>
      </c>
      <c r="E6" s="88">
        <f>SUM(E7:E48)</f>
        <v>209959</v>
      </c>
      <c r="F6" s="88">
        <f>SUM(F7:F48)</f>
        <v>199634</v>
      </c>
      <c r="G6" s="88">
        <f>SUM(G7:G48)</f>
        <v>198943</v>
      </c>
      <c r="H6" s="88"/>
      <c r="I6" s="675">
        <f>G6-F6</f>
        <v>-691</v>
      </c>
      <c r="J6" s="675"/>
      <c r="K6" s="676">
        <f>(I6/F6)*100</f>
        <v>-0.34613342416622417</v>
      </c>
      <c r="L6" s="677"/>
      <c r="M6" s="88">
        <f>SUM(M7:M48)</f>
        <v>94403</v>
      </c>
      <c r="N6" s="88">
        <f>SUM(N7:N48)</f>
        <v>115659</v>
      </c>
      <c r="O6" s="88">
        <f>SUM(O7:O48)</f>
        <v>118759</v>
      </c>
      <c r="P6" s="88">
        <f>SUM(P7:P48)</f>
        <v>119910</v>
      </c>
      <c r="Q6" s="88">
        <f>SUM(Q7:Q48)</f>
        <v>126228</v>
      </c>
      <c r="R6" s="88"/>
      <c r="S6" s="678">
        <f>Q6-P6</f>
        <v>6318</v>
      </c>
      <c r="T6" s="678"/>
      <c r="U6" s="679">
        <f>(S6/P6)*100</f>
        <v>5.2689517137853388</v>
      </c>
      <c r="V6" s="72"/>
      <c r="W6" s="91"/>
      <c r="X6" s="91"/>
      <c r="Y6" s="91"/>
      <c r="Z6" s="91"/>
      <c r="AA6" s="91"/>
      <c r="AB6" s="91"/>
      <c r="AC6" s="91"/>
      <c r="AD6" s="91"/>
      <c r="AE6" s="91"/>
      <c r="AF6" s="91"/>
      <c r="AG6" s="91"/>
      <c r="AH6" s="72"/>
    </row>
    <row r="7" spans="1:34" ht="15" x14ac:dyDescent="0.2">
      <c r="A7" s="73"/>
      <c r="B7" s="74" t="s">
        <v>65</v>
      </c>
      <c r="C7" s="38">
        <v>3695</v>
      </c>
      <c r="D7" s="38">
        <v>3976</v>
      </c>
      <c r="E7" s="95">
        <v>4254</v>
      </c>
      <c r="F7" s="95">
        <v>3979</v>
      </c>
      <c r="G7" s="80">
        <v>3744</v>
      </c>
      <c r="H7" s="80"/>
      <c r="I7" s="680">
        <f>G7-F7</f>
        <v>-235</v>
      </c>
      <c r="J7" s="680"/>
      <c r="K7" s="681">
        <f>(I7/F7)*100</f>
        <v>-5.906006534305102</v>
      </c>
      <c r="L7" s="96"/>
      <c r="M7" s="38">
        <v>3223</v>
      </c>
      <c r="N7" s="38">
        <v>3780</v>
      </c>
      <c r="O7" s="38">
        <v>3770</v>
      </c>
      <c r="P7" s="95">
        <v>3082</v>
      </c>
      <c r="Q7" s="80">
        <v>2738</v>
      </c>
      <c r="R7" s="80"/>
      <c r="S7" s="105">
        <f>Q7-P7</f>
        <v>-344</v>
      </c>
      <c r="T7" s="105"/>
      <c r="U7" s="683">
        <f t="shared" ref="U7:U49" si="0">(S7/P7)*100</f>
        <v>-11.161583387410772</v>
      </c>
      <c r="V7" s="78"/>
      <c r="W7" s="97"/>
      <c r="X7" s="98"/>
      <c r="Y7" s="99"/>
      <c r="Z7" s="97"/>
      <c r="AA7" s="100"/>
      <c r="AB7" s="101"/>
      <c r="AC7" s="98"/>
      <c r="AD7" s="98"/>
      <c r="AE7" s="102"/>
      <c r="AF7" s="97"/>
      <c r="AG7" s="100"/>
      <c r="AH7" s="78"/>
    </row>
    <row r="8" spans="1:34" ht="15" x14ac:dyDescent="0.2">
      <c r="A8" s="73"/>
      <c r="B8" s="74" t="s">
        <v>66</v>
      </c>
      <c r="C8" s="38">
        <v>643</v>
      </c>
      <c r="D8" s="38">
        <v>3459</v>
      </c>
      <c r="E8" s="95">
        <v>3012</v>
      </c>
      <c r="F8" s="95">
        <v>2936</v>
      </c>
      <c r="G8" s="80">
        <v>2405</v>
      </c>
      <c r="H8" s="80"/>
      <c r="I8" s="680">
        <f t="shared" ref="I8:I48" si="1">G8-F8</f>
        <v>-531</v>
      </c>
      <c r="J8" s="680"/>
      <c r="K8" s="681">
        <f t="shared" ref="K8:K49" si="2">(I8/F8)*100</f>
        <v>-18.085831062670298</v>
      </c>
      <c r="L8" s="96"/>
      <c r="M8" s="38">
        <v>433</v>
      </c>
      <c r="N8" s="38">
        <v>934</v>
      </c>
      <c r="O8" s="38">
        <v>1096</v>
      </c>
      <c r="P8" s="95">
        <v>1103</v>
      </c>
      <c r="Q8" s="80">
        <v>1148</v>
      </c>
      <c r="R8" s="80"/>
      <c r="S8" s="105">
        <f t="shared" ref="S8:S49" si="3">Q8-P8</f>
        <v>45</v>
      </c>
      <c r="T8" s="105"/>
      <c r="U8" s="683">
        <f t="shared" si="0"/>
        <v>4.0797824116047146</v>
      </c>
      <c r="V8" s="78"/>
      <c r="W8" s="97"/>
      <c r="X8" s="98"/>
      <c r="Y8" s="99"/>
      <c r="Z8" s="97"/>
      <c r="AA8" s="100"/>
      <c r="AB8" s="101"/>
      <c r="AC8" s="98"/>
      <c r="AD8" s="98"/>
      <c r="AE8" s="102"/>
      <c r="AF8" s="97"/>
      <c r="AG8" s="100"/>
      <c r="AH8" s="78"/>
    </row>
    <row r="9" spans="1:34" x14ac:dyDescent="0.2">
      <c r="A9" s="73"/>
      <c r="B9" s="74" t="s">
        <v>14</v>
      </c>
      <c r="C9" s="38">
        <v>1427</v>
      </c>
      <c r="D9" s="38">
        <v>1558</v>
      </c>
      <c r="E9" s="95">
        <v>1749</v>
      </c>
      <c r="F9" s="95">
        <v>1907</v>
      </c>
      <c r="G9" s="80">
        <v>2242</v>
      </c>
      <c r="H9" s="80"/>
      <c r="I9" s="680">
        <f t="shared" si="1"/>
        <v>335</v>
      </c>
      <c r="J9" s="680"/>
      <c r="K9" s="681">
        <f t="shared" si="2"/>
        <v>17.566858940744627</v>
      </c>
      <c r="L9" s="96"/>
      <c r="M9" s="38">
        <v>610</v>
      </c>
      <c r="N9" s="38">
        <v>674</v>
      </c>
      <c r="O9" s="38">
        <v>884</v>
      </c>
      <c r="P9" s="95">
        <v>1224</v>
      </c>
      <c r="Q9" s="80">
        <v>1480</v>
      </c>
      <c r="R9" s="80"/>
      <c r="S9" s="105">
        <f t="shared" si="3"/>
        <v>256</v>
      </c>
      <c r="T9" s="105"/>
      <c r="U9" s="683">
        <f t="shared" si="0"/>
        <v>20.915032679738562</v>
      </c>
      <c r="V9" s="78"/>
      <c r="W9" s="97"/>
      <c r="X9" s="98"/>
      <c r="Y9" s="99"/>
      <c r="Z9" s="97"/>
      <c r="AA9" s="100"/>
      <c r="AB9" s="101"/>
      <c r="AC9" s="98"/>
      <c r="AD9" s="98"/>
      <c r="AE9" s="102"/>
      <c r="AF9" s="97"/>
      <c r="AG9" s="100"/>
      <c r="AH9" s="78"/>
    </row>
    <row r="10" spans="1:34" x14ac:dyDescent="0.2">
      <c r="A10" s="73"/>
      <c r="B10" s="74" t="s">
        <v>15</v>
      </c>
      <c r="C10" s="38">
        <v>2743</v>
      </c>
      <c r="D10" s="38">
        <v>4211</v>
      </c>
      <c r="E10" s="95">
        <v>4517</v>
      </c>
      <c r="F10" s="95">
        <v>4124</v>
      </c>
      <c r="G10" s="80">
        <v>4110</v>
      </c>
      <c r="H10" s="80"/>
      <c r="I10" s="680">
        <f t="shared" si="1"/>
        <v>-14</v>
      </c>
      <c r="J10" s="680"/>
      <c r="K10" s="681">
        <f t="shared" si="2"/>
        <v>-0.33947623666343357</v>
      </c>
      <c r="L10" s="96"/>
      <c r="M10" s="38">
        <v>1087</v>
      </c>
      <c r="N10" s="38">
        <v>1532</v>
      </c>
      <c r="O10" s="38">
        <v>1891</v>
      </c>
      <c r="P10" s="95">
        <v>1735</v>
      </c>
      <c r="Q10" s="80">
        <v>1820</v>
      </c>
      <c r="R10" s="80"/>
      <c r="S10" s="105">
        <f t="shared" si="3"/>
        <v>85</v>
      </c>
      <c r="T10" s="105"/>
      <c r="U10" s="683">
        <f t="shared" si="0"/>
        <v>4.8991354466858787</v>
      </c>
      <c r="V10" s="78"/>
      <c r="W10" s="97"/>
      <c r="X10" s="98"/>
      <c r="Y10" s="99"/>
      <c r="Z10" s="97"/>
      <c r="AA10" s="100"/>
      <c r="AB10" s="101"/>
      <c r="AC10" s="98"/>
      <c r="AD10" s="98"/>
      <c r="AE10" s="102"/>
      <c r="AF10" s="97"/>
      <c r="AG10" s="100"/>
      <c r="AH10" s="78"/>
    </row>
    <row r="11" spans="1:34" x14ac:dyDescent="0.2">
      <c r="A11" s="73"/>
      <c r="B11" s="74" t="s">
        <v>16</v>
      </c>
      <c r="C11" s="38">
        <v>11</v>
      </c>
      <c r="D11" s="38">
        <v>18</v>
      </c>
      <c r="E11" s="95">
        <v>7</v>
      </c>
      <c r="F11" s="95">
        <v>7</v>
      </c>
      <c r="G11" s="80">
        <v>9</v>
      </c>
      <c r="H11" s="80"/>
      <c r="I11" s="680">
        <f t="shared" si="1"/>
        <v>2</v>
      </c>
      <c r="J11" s="680"/>
      <c r="K11" s="681">
        <f t="shared" si="2"/>
        <v>28.571428571428569</v>
      </c>
      <c r="L11" s="96"/>
      <c r="M11" s="38">
        <v>60</v>
      </c>
      <c r="N11" s="38">
        <v>89</v>
      </c>
      <c r="O11" s="38">
        <v>100</v>
      </c>
      <c r="P11" s="95">
        <v>45</v>
      </c>
      <c r="Q11" s="80">
        <v>45</v>
      </c>
      <c r="R11" s="80"/>
      <c r="S11" s="105">
        <f t="shared" si="3"/>
        <v>0</v>
      </c>
      <c r="T11" s="105"/>
      <c r="U11" s="683">
        <f t="shared" si="0"/>
        <v>0</v>
      </c>
      <c r="V11" s="78"/>
      <c r="W11" s="97"/>
      <c r="X11" s="98"/>
      <c r="Y11" s="99"/>
      <c r="Z11" s="97"/>
      <c r="AA11" s="100"/>
      <c r="AB11" s="101"/>
      <c r="AC11" s="98"/>
      <c r="AD11" s="98"/>
      <c r="AE11" s="102"/>
      <c r="AF11" s="97"/>
      <c r="AG11" s="100"/>
      <c r="AH11" s="78"/>
    </row>
    <row r="12" spans="1:34" x14ac:dyDescent="0.2">
      <c r="A12" s="73"/>
      <c r="B12" s="74" t="s">
        <v>17</v>
      </c>
      <c r="C12" s="38">
        <v>2793</v>
      </c>
      <c r="D12" s="38">
        <v>3856</v>
      </c>
      <c r="E12" s="95">
        <v>3712</v>
      </c>
      <c r="F12" s="95">
        <v>3652</v>
      </c>
      <c r="G12" s="80">
        <v>3871</v>
      </c>
      <c r="H12" s="80"/>
      <c r="I12" s="680">
        <f t="shared" si="1"/>
        <v>219</v>
      </c>
      <c r="J12" s="680"/>
      <c r="K12" s="681">
        <f t="shared" si="2"/>
        <v>5.9967141292442498</v>
      </c>
      <c r="L12" s="96"/>
      <c r="M12" s="38">
        <v>1092</v>
      </c>
      <c r="N12" s="38">
        <v>1216</v>
      </c>
      <c r="O12" s="38">
        <v>1226</v>
      </c>
      <c r="P12" s="95">
        <v>1323</v>
      </c>
      <c r="Q12" s="80">
        <v>1606</v>
      </c>
      <c r="R12" s="80"/>
      <c r="S12" s="105">
        <f t="shared" si="3"/>
        <v>283</v>
      </c>
      <c r="T12" s="105"/>
      <c r="U12" s="683">
        <f t="shared" si="0"/>
        <v>21.390778533635675</v>
      </c>
      <c r="V12" s="78"/>
      <c r="W12" s="97"/>
      <c r="X12" s="98"/>
      <c r="Y12" s="99"/>
      <c r="Z12" s="97"/>
      <c r="AA12" s="100"/>
      <c r="AB12" s="101"/>
      <c r="AC12" s="98"/>
      <c r="AD12" s="98"/>
      <c r="AE12" s="102"/>
      <c r="AF12" s="97"/>
      <c r="AG12" s="100"/>
      <c r="AH12" s="78"/>
    </row>
    <row r="13" spans="1:34" x14ac:dyDescent="0.2">
      <c r="A13" s="73"/>
      <c r="B13" s="74" t="s">
        <v>18</v>
      </c>
      <c r="C13" s="38">
        <v>1552</v>
      </c>
      <c r="D13" s="38">
        <v>1951</v>
      </c>
      <c r="E13" s="95">
        <v>1959</v>
      </c>
      <c r="F13" s="95">
        <v>2166</v>
      </c>
      <c r="G13" s="80">
        <v>2081</v>
      </c>
      <c r="H13" s="80"/>
      <c r="I13" s="680">
        <f t="shared" si="1"/>
        <v>-85</v>
      </c>
      <c r="J13" s="680"/>
      <c r="K13" s="681">
        <f t="shared" si="2"/>
        <v>-3.9242843951985225</v>
      </c>
      <c r="L13" s="96"/>
      <c r="M13" s="38">
        <v>891</v>
      </c>
      <c r="N13" s="38">
        <v>1144</v>
      </c>
      <c r="O13" s="38">
        <v>1237</v>
      </c>
      <c r="P13" s="95">
        <v>1330</v>
      </c>
      <c r="Q13" s="80">
        <v>1437</v>
      </c>
      <c r="R13" s="80"/>
      <c r="S13" s="105">
        <f t="shared" si="3"/>
        <v>107</v>
      </c>
      <c r="T13" s="105"/>
      <c r="U13" s="683">
        <f t="shared" si="0"/>
        <v>8.0451127819548862</v>
      </c>
      <c r="V13" s="78"/>
      <c r="W13" s="97"/>
      <c r="X13" s="98"/>
      <c r="Y13" s="99"/>
      <c r="Z13" s="97"/>
      <c r="AA13" s="100"/>
      <c r="AB13" s="101"/>
      <c r="AC13" s="98"/>
      <c r="AD13" s="98"/>
      <c r="AE13" s="102"/>
      <c r="AF13" s="97"/>
      <c r="AG13" s="100"/>
      <c r="AH13" s="78"/>
    </row>
    <row r="14" spans="1:34" x14ac:dyDescent="0.2">
      <c r="A14" s="73"/>
      <c r="B14" s="74" t="s">
        <v>19</v>
      </c>
      <c r="C14" s="38">
        <v>1281</v>
      </c>
      <c r="D14" s="38">
        <v>1192</v>
      </c>
      <c r="E14" s="95">
        <v>1253</v>
      </c>
      <c r="F14" s="95">
        <v>2143</v>
      </c>
      <c r="G14" s="80">
        <v>2817</v>
      </c>
      <c r="H14" s="80"/>
      <c r="I14" s="680">
        <f t="shared" si="1"/>
        <v>674</v>
      </c>
      <c r="J14" s="680"/>
      <c r="K14" s="681">
        <f t="shared" si="2"/>
        <v>31.451236584227722</v>
      </c>
      <c r="L14" s="96"/>
      <c r="M14" s="38">
        <v>663</v>
      </c>
      <c r="N14" s="38">
        <v>525</v>
      </c>
      <c r="O14" s="38">
        <v>557</v>
      </c>
      <c r="P14" s="95">
        <v>1155</v>
      </c>
      <c r="Q14" s="80">
        <v>1410</v>
      </c>
      <c r="R14" s="80"/>
      <c r="S14" s="105">
        <f t="shared" si="3"/>
        <v>255</v>
      </c>
      <c r="T14" s="105"/>
      <c r="U14" s="683">
        <f t="shared" si="0"/>
        <v>22.077922077922079</v>
      </c>
      <c r="V14" s="78"/>
      <c r="W14" s="97"/>
      <c r="X14" s="98"/>
      <c r="Y14" s="99"/>
      <c r="Z14" s="97"/>
      <c r="AA14" s="100"/>
      <c r="AB14" s="101"/>
      <c r="AC14" s="98"/>
      <c r="AD14" s="98"/>
      <c r="AE14" s="102"/>
      <c r="AF14" s="97"/>
      <c r="AG14" s="100"/>
      <c r="AH14" s="78"/>
    </row>
    <row r="15" spans="1:34" x14ac:dyDescent="0.2">
      <c r="A15" s="73"/>
      <c r="B15" s="74" t="s">
        <v>20</v>
      </c>
      <c r="C15" s="38">
        <v>3248</v>
      </c>
      <c r="D15" s="38">
        <v>6221</v>
      </c>
      <c r="E15" s="95">
        <v>6141</v>
      </c>
      <c r="F15" s="95">
        <v>5147</v>
      </c>
      <c r="G15" s="80">
        <v>4443</v>
      </c>
      <c r="H15" s="80"/>
      <c r="I15" s="680">
        <f t="shared" si="1"/>
        <v>-704</v>
      </c>
      <c r="J15" s="680"/>
      <c r="K15" s="681">
        <f t="shared" si="2"/>
        <v>-13.677870604235476</v>
      </c>
      <c r="L15" s="96"/>
      <c r="M15" s="38">
        <v>3028</v>
      </c>
      <c r="N15" s="38">
        <v>3591</v>
      </c>
      <c r="O15" s="38">
        <v>3734</v>
      </c>
      <c r="P15" s="95">
        <v>3964</v>
      </c>
      <c r="Q15" s="80">
        <v>3387</v>
      </c>
      <c r="R15" s="80"/>
      <c r="S15" s="105">
        <f t="shared" si="3"/>
        <v>-577</v>
      </c>
      <c r="T15" s="105"/>
      <c r="U15" s="683">
        <f t="shared" si="0"/>
        <v>-14.556004036326941</v>
      </c>
      <c r="V15" s="78"/>
      <c r="W15" s="97"/>
      <c r="X15" s="98"/>
      <c r="Y15" s="99"/>
      <c r="Z15" s="97"/>
      <c r="AA15" s="100"/>
      <c r="AB15" s="101"/>
      <c r="AC15" s="98"/>
      <c r="AD15" s="98"/>
      <c r="AE15" s="102"/>
      <c r="AF15" s="97"/>
      <c r="AG15" s="100"/>
      <c r="AH15" s="78"/>
    </row>
    <row r="16" spans="1:34" ht="15" x14ac:dyDescent="0.2">
      <c r="A16" s="73"/>
      <c r="B16" s="74" t="s">
        <v>67</v>
      </c>
      <c r="C16" s="38" t="s">
        <v>22</v>
      </c>
      <c r="D16" s="38">
        <v>1896</v>
      </c>
      <c r="E16" s="95">
        <v>2959</v>
      </c>
      <c r="F16" s="95">
        <v>3380</v>
      </c>
      <c r="G16" s="80">
        <v>3819</v>
      </c>
      <c r="H16" s="80"/>
      <c r="I16" s="680">
        <f t="shared" si="1"/>
        <v>439</v>
      </c>
      <c r="J16" s="682"/>
      <c r="K16" s="681">
        <f t="shared" si="2"/>
        <v>12.988165680473374</v>
      </c>
      <c r="L16" s="96"/>
      <c r="M16" s="38" t="s">
        <v>22</v>
      </c>
      <c r="N16" s="38">
        <v>1116</v>
      </c>
      <c r="O16" s="38">
        <v>2502</v>
      </c>
      <c r="P16" s="95">
        <v>2791</v>
      </c>
      <c r="Q16" s="80">
        <v>2889</v>
      </c>
      <c r="R16" s="80"/>
      <c r="S16" s="105">
        <f t="shared" si="3"/>
        <v>98</v>
      </c>
      <c r="T16" s="80"/>
      <c r="U16" s="683">
        <f t="shared" si="0"/>
        <v>3.5112862773199569</v>
      </c>
      <c r="V16" s="78"/>
      <c r="W16" s="97"/>
      <c r="X16" s="103"/>
      <c r="Y16" s="99"/>
      <c r="Z16" s="97"/>
      <c r="AA16" s="100"/>
      <c r="AB16" s="101"/>
      <c r="AC16" s="98"/>
      <c r="AD16" s="103"/>
      <c r="AE16" s="102"/>
      <c r="AF16" s="97"/>
      <c r="AG16" s="100"/>
      <c r="AH16" s="78"/>
    </row>
    <row r="17" spans="1:34" ht="15" x14ac:dyDescent="0.2">
      <c r="A17" s="73"/>
      <c r="B17" s="74" t="s">
        <v>68</v>
      </c>
      <c r="C17" s="38">
        <v>761</v>
      </c>
      <c r="D17" s="38">
        <v>1104</v>
      </c>
      <c r="E17" s="95">
        <v>1134</v>
      </c>
      <c r="F17" s="95">
        <v>1033</v>
      </c>
      <c r="G17" s="80">
        <v>2794</v>
      </c>
      <c r="H17" s="80"/>
      <c r="I17" s="680">
        <f t="shared" si="1"/>
        <v>1761</v>
      </c>
      <c r="J17" s="680"/>
      <c r="K17" s="681">
        <f t="shared" si="2"/>
        <v>170.47434656340755</v>
      </c>
      <c r="L17" s="96"/>
      <c r="M17" s="38">
        <v>344</v>
      </c>
      <c r="N17" s="38">
        <v>501</v>
      </c>
      <c r="O17" s="38">
        <v>518</v>
      </c>
      <c r="P17" s="95">
        <v>567</v>
      </c>
      <c r="Q17" s="80">
        <v>1332</v>
      </c>
      <c r="R17" s="80"/>
      <c r="S17" s="105">
        <f t="shared" si="3"/>
        <v>765</v>
      </c>
      <c r="T17" s="105"/>
      <c r="U17" s="683">
        <f t="shared" si="0"/>
        <v>134.92063492063494</v>
      </c>
      <c r="V17" s="78"/>
      <c r="W17" s="97"/>
      <c r="X17" s="98"/>
      <c r="Y17" s="99"/>
      <c r="Z17" s="97"/>
      <c r="AA17" s="100"/>
      <c r="AB17" s="101"/>
      <c r="AC17" s="98"/>
      <c r="AD17" s="98"/>
      <c r="AE17" s="102"/>
      <c r="AF17" s="97"/>
      <c r="AG17" s="100"/>
      <c r="AH17" s="78"/>
    </row>
    <row r="18" spans="1:34" ht="15" x14ac:dyDescent="0.2">
      <c r="A18" s="73"/>
      <c r="B18" s="74" t="s">
        <v>69</v>
      </c>
      <c r="C18" s="38">
        <v>1856</v>
      </c>
      <c r="D18" s="38">
        <v>1725</v>
      </c>
      <c r="E18" s="95">
        <v>1193</v>
      </c>
      <c r="F18" s="95">
        <v>1349</v>
      </c>
      <c r="G18" s="80">
        <v>1213</v>
      </c>
      <c r="H18" s="80"/>
      <c r="I18" s="680">
        <f t="shared" si="1"/>
        <v>-136</v>
      </c>
      <c r="J18" s="680"/>
      <c r="K18" s="681">
        <f t="shared" si="2"/>
        <v>-10.081541882876206</v>
      </c>
      <c r="L18" s="96"/>
      <c r="M18" s="38">
        <v>1090</v>
      </c>
      <c r="N18" s="38">
        <v>1317</v>
      </c>
      <c r="O18" s="38">
        <v>1162</v>
      </c>
      <c r="P18" s="95">
        <v>1217</v>
      </c>
      <c r="Q18" s="80">
        <v>1207</v>
      </c>
      <c r="R18" s="80"/>
      <c r="S18" s="105">
        <f t="shared" si="3"/>
        <v>-10</v>
      </c>
      <c r="T18" s="105"/>
      <c r="U18" s="683">
        <f t="shared" si="0"/>
        <v>-0.82169268693508635</v>
      </c>
      <c r="V18" s="78"/>
      <c r="W18" s="97"/>
      <c r="X18" s="98"/>
      <c r="Y18" s="99"/>
      <c r="Z18" s="97"/>
      <c r="AA18" s="100"/>
      <c r="AB18" s="101"/>
      <c r="AC18" s="98"/>
      <c r="AD18" s="98"/>
      <c r="AE18" s="102"/>
      <c r="AF18" s="97"/>
      <c r="AG18" s="100"/>
      <c r="AH18" s="78"/>
    </row>
    <row r="19" spans="1:34" x14ac:dyDescent="0.2">
      <c r="A19" s="73"/>
      <c r="B19" s="74" t="s">
        <v>25</v>
      </c>
      <c r="C19" s="38">
        <v>3167</v>
      </c>
      <c r="D19" s="38">
        <v>5083</v>
      </c>
      <c r="E19" s="95">
        <v>5084</v>
      </c>
      <c r="F19" s="95">
        <v>5713</v>
      </c>
      <c r="G19" s="80">
        <v>5107</v>
      </c>
      <c r="H19" s="80"/>
      <c r="I19" s="680">
        <f t="shared" si="1"/>
        <v>-606</v>
      </c>
      <c r="J19" s="680"/>
      <c r="K19" s="681">
        <f t="shared" si="2"/>
        <v>-10.60738666199895</v>
      </c>
      <c r="L19" s="96"/>
      <c r="M19" s="38">
        <v>2303</v>
      </c>
      <c r="N19" s="38">
        <v>2771</v>
      </c>
      <c r="O19" s="38">
        <v>2848</v>
      </c>
      <c r="P19" s="95">
        <v>3430</v>
      </c>
      <c r="Q19" s="80">
        <v>3059</v>
      </c>
      <c r="R19" s="80"/>
      <c r="S19" s="105">
        <f t="shared" si="3"/>
        <v>-371</v>
      </c>
      <c r="T19" s="105"/>
      <c r="U19" s="683">
        <f t="shared" si="0"/>
        <v>-10.816326530612246</v>
      </c>
      <c r="V19" s="78"/>
      <c r="W19" s="97"/>
      <c r="X19" s="98"/>
      <c r="Y19" s="99"/>
      <c r="Z19" s="97"/>
      <c r="AA19" s="100"/>
      <c r="AB19" s="101"/>
      <c r="AC19" s="98"/>
      <c r="AD19" s="98"/>
      <c r="AE19" s="102"/>
      <c r="AF19" s="97"/>
      <c r="AG19" s="100"/>
      <c r="AH19" s="78"/>
    </row>
    <row r="20" spans="1:34" x14ac:dyDescent="0.2">
      <c r="A20" s="73"/>
      <c r="B20" s="74" t="s">
        <v>26</v>
      </c>
      <c r="C20" s="38">
        <v>976</v>
      </c>
      <c r="D20" s="38">
        <v>1396</v>
      </c>
      <c r="E20" s="95">
        <v>1415</v>
      </c>
      <c r="F20" s="95">
        <v>1872</v>
      </c>
      <c r="G20" s="80">
        <v>2069</v>
      </c>
      <c r="H20" s="80"/>
      <c r="I20" s="680">
        <f t="shared" si="1"/>
        <v>197</v>
      </c>
      <c r="J20" s="680"/>
      <c r="K20" s="681">
        <f t="shared" si="2"/>
        <v>10.523504273504274</v>
      </c>
      <c r="L20" s="96"/>
      <c r="M20" s="38">
        <v>916</v>
      </c>
      <c r="N20" s="38">
        <v>1175</v>
      </c>
      <c r="O20" s="38">
        <v>1094</v>
      </c>
      <c r="P20" s="95">
        <v>1232</v>
      </c>
      <c r="Q20" s="80">
        <v>1393</v>
      </c>
      <c r="R20" s="80"/>
      <c r="S20" s="105">
        <f t="shared" si="3"/>
        <v>161</v>
      </c>
      <c r="T20" s="105"/>
      <c r="U20" s="683">
        <f t="shared" si="0"/>
        <v>13.068181818181818</v>
      </c>
      <c r="V20" s="78"/>
      <c r="W20" s="97"/>
      <c r="X20" s="98"/>
      <c r="Y20" s="99"/>
      <c r="Z20" s="97"/>
      <c r="AA20" s="100"/>
      <c r="AB20" s="101"/>
      <c r="AC20" s="98"/>
      <c r="AD20" s="98"/>
      <c r="AE20" s="102"/>
      <c r="AF20" s="97"/>
      <c r="AG20" s="100"/>
      <c r="AH20" s="78"/>
    </row>
    <row r="21" spans="1:34" x14ac:dyDescent="0.2">
      <c r="A21" s="73"/>
      <c r="B21" s="74" t="s">
        <v>70</v>
      </c>
      <c r="C21" s="38">
        <v>16457</v>
      </c>
      <c r="D21" s="38">
        <v>19011</v>
      </c>
      <c r="E21" s="95">
        <v>17614</v>
      </c>
      <c r="F21" s="95">
        <v>16319</v>
      </c>
      <c r="G21" s="80">
        <v>15832</v>
      </c>
      <c r="H21" s="80"/>
      <c r="I21" s="680">
        <f t="shared" si="1"/>
        <v>-487</v>
      </c>
      <c r="J21" s="680"/>
      <c r="K21" s="681">
        <f t="shared" si="2"/>
        <v>-2.9842514859979166</v>
      </c>
      <c r="L21" s="96"/>
      <c r="M21" s="38">
        <v>10259</v>
      </c>
      <c r="N21" s="38">
        <v>14343</v>
      </c>
      <c r="O21" s="38">
        <v>14530</v>
      </c>
      <c r="P21" s="95">
        <v>15486</v>
      </c>
      <c r="Q21" s="80">
        <v>19143</v>
      </c>
      <c r="R21" s="80"/>
      <c r="S21" s="105">
        <f t="shared" si="3"/>
        <v>3657</v>
      </c>
      <c r="T21" s="105"/>
      <c r="U21" s="683">
        <f t="shared" si="0"/>
        <v>23.614877954281287</v>
      </c>
      <c r="V21" s="78"/>
      <c r="W21" s="97"/>
      <c r="X21" s="98"/>
      <c r="Y21" s="99"/>
      <c r="Z21" s="97"/>
      <c r="AA21" s="100"/>
      <c r="AB21" s="101"/>
      <c r="AC21" s="98"/>
      <c r="AD21" s="98"/>
      <c r="AE21" s="102"/>
      <c r="AF21" s="97"/>
      <c r="AG21" s="100"/>
      <c r="AH21" s="78"/>
    </row>
    <row r="22" spans="1:34" x14ac:dyDescent="0.2">
      <c r="A22" s="73"/>
      <c r="B22" s="74" t="s">
        <v>28</v>
      </c>
      <c r="C22" s="38">
        <v>3559</v>
      </c>
      <c r="D22" s="38">
        <v>2981</v>
      </c>
      <c r="E22" s="95">
        <v>3882</v>
      </c>
      <c r="F22" s="95">
        <v>3744</v>
      </c>
      <c r="G22" s="80">
        <v>3328</v>
      </c>
      <c r="H22" s="80"/>
      <c r="I22" s="680">
        <f t="shared" si="1"/>
        <v>-416</v>
      </c>
      <c r="J22" s="680"/>
      <c r="K22" s="681">
        <f t="shared" si="2"/>
        <v>-11.111111111111111</v>
      </c>
      <c r="L22" s="96"/>
      <c r="M22" s="38">
        <v>475</v>
      </c>
      <c r="N22" s="38">
        <v>699</v>
      </c>
      <c r="O22" s="38">
        <v>875</v>
      </c>
      <c r="P22" s="95">
        <v>831</v>
      </c>
      <c r="Q22" s="80">
        <v>1014</v>
      </c>
      <c r="R22" s="80"/>
      <c r="S22" s="105">
        <f t="shared" si="3"/>
        <v>183</v>
      </c>
      <c r="T22" s="105"/>
      <c r="U22" s="683">
        <f t="shared" si="0"/>
        <v>22.021660649819495</v>
      </c>
      <c r="V22" s="78"/>
      <c r="W22" s="97"/>
      <c r="X22" s="98"/>
      <c r="Y22" s="99"/>
      <c r="Z22" s="97"/>
      <c r="AA22" s="100"/>
      <c r="AB22" s="101"/>
      <c r="AC22" s="98"/>
      <c r="AD22" s="98"/>
      <c r="AE22" s="102"/>
      <c r="AF22" s="97"/>
      <c r="AG22" s="100"/>
      <c r="AH22" s="78"/>
    </row>
    <row r="23" spans="1:34" ht="15" x14ac:dyDescent="0.2">
      <c r="A23" s="73"/>
      <c r="B23" s="74" t="s">
        <v>71</v>
      </c>
      <c r="C23" s="38">
        <v>5210</v>
      </c>
      <c r="D23" s="38">
        <v>7298</v>
      </c>
      <c r="E23" s="95">
        <v>7666</v>
      </c>
      <c r="F23" s="95">
        <v>6257</v>
      </c>
      <c r="G23" s="80">
        <v>5674</v>
      </c>
      <c r="H23" s="80"/>
      <c r="I23" s="680">
        <f t="shared" si="1"/>
        <v>-583</v>
      </c>
      <c r="J23" s="680"/>
      <c r="K23" s="681">
        <f t="shared" si="2"/>
        <v>-9.3175643279526934</v>
      </c>
      <c r="L23" s="96"/>
      <c r="M23" s="38">
        <v>2539</v>
      </c>
      <c r="N23" s="38">
        <v>3119</v>
      </c>
      <c r="O23" s="38">
        <v>3237</v>
      </c>
      <c r="P23" s="95">
        <v>2952</v>
      </c>
      <c r="Q23" s="80">
        <v>3244</v>
      </c>
      <c r="R23" s="80"/>
      <c r="S23" s="105">
        <f t="shared" si="3"/>
        <v>292</v>
      </c>
      <c r="T23" s="105"/>
      <c r="U23" s="683">
        <f t="shared" si="0"/>
        <v>9.8915989159891602</v>
      </c>
      <c r="V23" s="78"/>
      <c r="W23" s="97"/>
      <c r="X23" s="98"/>
      <c r="Y23" s="99"/>
      <c r="Z23" s="97"/>
      <c r="AA23" s="100"/>
      <c r="AB23" s="101"/>
      <c r="AC23" s="98"/>
      <c r="AD23" s="98"/>
      <c r="AE23" s="102"/>
      <c r="AF23" s="97"/>
      <c r="AG23" s="100"/>
      <c r="AH23" s="78"/>
    </row>
    <row r="24" spans="1:34" x14ac:dyDescent="0.2">
      <c r="A24" s="73"/>
      <c r="B24" s="74" t="s">
        <v>30</v>
      </c>
      <c r="C24" s="38">
        <v>2136</v>
      </c>
      <c r="D24" s="38">
        <v>2550</v>
      </c>
      <c r="E24" s="95">
        <v>3155</v>
      </c>
      <c r="F24" s="95">
        <v>2784</v>
      </c>
      <c r="G24" s="80">
        <v>2668</v>
      </c>
      <c r="H24" s="80"/>
      <c r="I24" s="680">
        <f t="shared" si="1"/>
        <v>-116</v>
      </c>
      <c r="J24" s="680"/>
      <c r="K24" s="681">
        <f t="shared" si="2"/>
        <v>-4.1666666666666661</v>
      </c>
      <c r="L24" s="96"/>
      <c r="M24" s="38">
        <v>1583</v>
      </c>
      <c r="N24" s="38">
        <v>1982</v>
      </c>
      <c r="O24" s="38">
        <v>1988</v>
      </c>
      <c r="P24" s="95">
        <v>2283</v>
      </c>
      <c r="Q24" s="80">
        <v>1795</v>
      </c>
      <c r="R24" s="80"/>
      <c r="S24" s="105">
        <f t="shared" si="3"/>
        <v>-488</v>
      </c>
      <c r="T24" s="105"/>
      <c r="U24" s="683">
        <f t="shared" si="0"/>
        <v>-21.375383267630312</v>
      </c>
      <c r="V24" s="78"/>
      <c r="W24" s="97"/>
      <c r="X24" s="98"/>
      <c r="Y24" s="99"/>
      <c r="Z24" s="97"/>
      <c r="AA24" s="100"/>
      <c r="AB24" s="101"/>
      <c r="AC24" s="98"/>
      <c r="AD24" s="98"/>
      <c r="AE24" s="102"/>
      <c r="AF24" s="97"/>
      <c r="AG24" s="100"/>
      <c r="AH24" s="78"/>
    </row>
    <row r="25" spans="1:34" x14ac:dyDescent="0.2">
      <c r="A25" s="73"/>
      <c r="B25" s="74" t="s">
        <v>31</v>
      </c>
      <c r="C25" s="38">
        <v>2726</v>
      </c>
      <c r="D25" s="38">
        <v>4035</v>
      </c>
      <c r="E25" s="95">
        <v>4471</v>
      </c>
      <c r="F25" s="95">
        <v>4397</v>
      </c>
      <c r="G25" s="80">
        <v>5000</v>
      </c>
      <c r="H25" s="80"/>
      <c r="I25" s="680">
        <f t="shared" si="1"/>
        <v>603</v>
      </c>
      <c r="J25" s="680"/>
      <c r="K25" s="681">
        <f t="shared" si="2"/>
        <v>13.713895838071414</v>
      </c>
      <c r="L25" s="96"/>
      <c r="M25" s="38">
        <v>956</v>
      </c>
      <c r="N25" s="38">
        <v>1226</v>
      </c>
      <c r="O25" s="38">
        <v>1048</v>
      </c>
      <c r="P25" s="95">
        <v>1253</v>
      </c>
      <c r="Q25" s="80">
        <v>1731</v>
      </c>
      <c r="R25" s="80"/>
      <c r="S25" s="105">
        <f t="shared" si="3"/>
        <v>478</v>
      </c>
      <c r="T25" s="105"/>
      <c r="U25" s="683">
        <f t="shared" si="0"/>
        <v>38.148443735035912</v>
      </c>
      <c r="V25" s="78"/>
      <c r="W25" s="97"/>
      <c r="X25" s="98"/>
      <c r="Y25" s="99"/>
      <c r="Z25" s="97"/>
      <c r="AA25" s="100"/>
      <c r="AB25" s="101"/>
      <c r="AC25" s="98"/>
      <c r="AD25" s="98"/>
      <c r="AE25" s="102"/>
      <c r="AF25" s="97"/>
      <c r="AG25" s="100"/>
      <c r="AH25" s="78"/>
    </row>
    <row r="26" spans="1:34" x14ac:dyDescent="0.2">
      <c r="A26" s="73"/>
      <c r="B26" s="74" t="s">
        <v>32</v>
      </c>
      <c r="C26" s="38">
        <v>6883</v>
      </c>
      <c r="D26" s="38">
        <v>7088</v>
      </c>
      <c r="E26" s="95">
        <v>8490</v>
      </c>
      <c r="F26" s="95">
        <v>7916</v>
      </c>
      <c r="G26" s="80">
        <v>8269</v>
      </c>
      <c r="H26" s="80"/>
      <c r="I26" s="680">
        <f t="shared" si="1"/>
        <v>353</v>
      </c>
      <c r="J26" s="680"/>
      <c r="K26" s="681">
        <f t="shared" si="2"/>
        <v>4.4593228903486608</v>
      </c>
      <c r="L26" s="96"/>
      <c r="M26" s="38">
        <v>2592</v>
      </c>
      <c r="N26" s="38">
        <v>2863</v>
      </c>
      <c r="O26" s="38">
        <v>3301</v>
      </c>
      <c r="P26" s="95">
        <v>3347</v>
      </c>
      <c r="Q26" s="80">
        <v>3714</v>
      </c>
      <c r="R26" s="80"/>
      <c r="S26" s="105">
        <f t="shared" si="3"/>
        <v>367</v>
      </c>
      <c r="T26" s="105"/>
      <c r="U26" s="683">
        <f t="shared" si="0"/>
        <v>10.96504332237825</v>
      </c>
      <c r="V26" s="78"/>
      <c r="W26" s="97"/>
      <c r="X26" s="98"/>
      <c r="Y26" s="99"/>
      <c r="Z26" s="97"/>
      <c r="AA26" s="100"/>
      <c r="AB26" s="101"/>
      <c r="AC26" s="98"/>
      <c r="AD26" s="98"/>
      <c r="AE26" s="102"/>
      <c r="AF26" s="97"/>
      <c r="AG26" s="100"/>
      <c r="AH26" s="78"/>
    </row>
    <row r="27" spans="1:34" ht="15" x14ac:dyDescent="0.2">
      <c r="A27" s="73"/>
      <c r="B27" s="74" t="s">
        <v>72</v>
      </c>
      <c r="C27" s="38">
        <v>4405</v>
      </c>
      <c r="D27" s="38">
        <v>7908</v>
      </c>
      <c r="E27" s="95">
        <v>7106</v>
      </c>
      <c r="F27" s="95">
        <v>7582</v>
      </c>
      <c r="G27" s="80">
        <v>3818</v>
      </c>
      <c r="H27" s="80"/>
      <c r="I27" s="680">
        <f t="shared" si="1"/>
        <v>-3764</v>
      </c>
      <c r="J27" s="680"/>
      <c r="K27" s="681">
        <f t="shared" si="2"/>
        <v>-49.643893431812188</v>
      </c>
      <c r="L27" s="96"/>
      <c r="M27" s="38">
        <v>1850</v>
      </c>
      <c r="N27" s="38">
        <v>2572</v>
      </c>
      <c r="O27" s="38">
        <v>2382</v>
      </c>
      <c r="P27" s="95">
        <v>2844</v>
      </c>
      <c r="Q27" s="80">
        <v>1823</v>
      </c>
      <c r="R27" s="80"/>
      <c r="S27" s="105">
        <f t="shared" si="3"/>
        <v>-1021</v>
      </c>
      <c r="T27" s="105"/>
      <c r="U27" s="683">
        <f t="shared" si="0"/>
        <v>-35.900140646976091</v>
      </c>
      <c r="V27" s="78"/>
      <c r="W27" s="97"/>
      <c r="X27" s="98"/>
      <c r="Y27" s="99"/>
      <c r="Z27" s="97"/>
      <c r="AA27" s="100"/>
      <c r="AB27" s="101"/>
      <c r="AC27" s="98"/>
      <c r="AD27" s="98"/>
      <c r="AE27" s="102"/>
      <c r="AF27" s="97"/>
      <c r="AG27" s="100"/>
      <c r="AH27" s="78"/>
    </row>
    <row r="28" spans="1:34" x14ac:dyDescent="0.2">
      <c r="A28" s="73"/>
      <c r="B28" s="74" t="s">
        <v>34</v>
      </c>
      <c r="C28" s="38">
        <v>1946</v>
      </c>
      <c r="D28" s="38">
        <v>2780</v>
      </c>
      <c r="E28" s="95">
        <v>2649</v>
      </c>
      <c r="F28" s="95">
        <v>3175</v>
      </c>
      <c r="G28" s="80">
        <v>3132</v>
      </c>
      <c r="H28" s="80"/>
      <c r="I28" s="680">
        <f t="shared" si="1"/>
        <v>-43</v>
      </c>
      <c r="J28" s="680"/>
      <c r="K28" s="681">
        <f t="shared" si="2"/>
        <v>-1.3543307086614174</v>
      </c>
      <c r="L28" s="96"/>
      <c r="M28" s="38">
        <v>1106</v>
      </c>
      <c r="N28" s="38">
        <v>1416</v>
      </c>
      <c r="O28" s="38">
        <v>1575</v>
      </c>
      <c r="P28" s="95">
        <v>1881</v>
      </c>
      <c r="Q28" s="80">
        <v>1732</v>
      </c>
      <c r="R28" s="80"/>
      <c r="S28" s="105">
        <f t="shared" si="3"/>
        <v>-149</v>
      </c>
      <c r="T28" s="105"/>
      <c r="U28" s="683">
        <f t="shared" si="0"/>
        <v>-7.9213184476342375</v>
      </c>
      <c r="V28" s="78"/>
      <c r="W28" s="97"/>
      <c r="X28" s="98"/>
      <c r="Y28" s="99"/>
      <c r="Z28" s="97"/>
      <c r="AA28" s="100"/>
      <c r="AB28" s="101"/>
      <c r="AC28" s="98"/>
      <c r="AD28" s="98"/>
      <c r="AE28" s="102"/>
      <c r="AF28" s="97"/>
      <c r="AG28" s="100"/>
      <c r="AH28" s="78"/>
    </row>
    <row r="29" spans="1:34" ht="15" x14ac:dyDescent="0.2">
      <c r="A29" s="73"/>
      <c r="B29" s="74" t="s">
        <v>73</v>
      </c>
      <c r="C29" s="38">
        <v>438</v>
      </c>
      <c r="D29" s="38">
        <v>2342</v>
      </c>
      <c r="E29" s="95">
        <v>2195</v>
      </c>
      <c r="F29" s="95">
        <v>674</v>
      </c>
      <c r="G29" s="80">
        <v>1541</v>
      </c>
      <c r="H29" s="80"/>
      <c r="I29" s="680">
        <f t="shared" si="1"/>
        <v>867</v>
      </c>
      <c r="J29" s="680"/>
      <c r="K29" s="681">
        <f t="shared" si="2"/>
        <v>128.63501483679525</v>
      </c>
      <c r="L29" s="96"/>
      <c r="M29" s="38">
        <v>366</v>
      </c>
      <c r="N29" s="38">
        <v>1187</v>
      </c>
      <c r="O29" s="38">
        <v>1337</v>
      </c>
      <c r="P29" s="95">
        <v>629</v>
      </c>
      <c r="Q29" s="80">
        <v>1316</v>
      </c>
      <c r="R29" s="80"/>
      <c r="S29" s="105">
        <f t="shared" si="3"/>
        <v>687</v>
      </c>
      <c r="T29" s="105"/>
      <c r="U29" s="683">
        <f t="shared" si="0"/>
        <v>109.22098569157393</v>
      </c>
      <c r="V29" s="78"/>
      <c r="W29" s="97"/>
      <c r="X29" s="98"/>
      <c r="Y29" s="99"/>
      <c r="Z29" s="97"/>
      <c r="AA29" s="100"/>
      <c r="AB29" s="101"/>
      <c r="AC29" s="98"/>
      <c r="AD29" s="98"/>
      <c r="AE29" s="102"/>
      <c r="AF29" s="97"/>
      <c r="AG29" s="100"/>
      <c r="AH29" s="78"/>
    </row>
    <row r="30" spans="1:34" x14ac:dyDescent="0.2">
      <c r="A30" s="73"/>
      <c r="B30" s="74" t="s">
        <v>36</v>
      </c>
      <c r="C30" s="38">
        <v>5663</v>
      </c>
      <c r="D30" s="38">
        <v>8556</v>
      </c>
      <c r="E30" s="95">
        <v>8522</v>
      </c>
      <c r="F30" s="95">
        <v>6835</v>
      </c>
      <c r="G30" s="80">
        <v>5436</v>
      </c>
      <c r="H30" s="80"/>
      <c r="I30" s="680">
        <f t="shared" si="1"/>
        <v>-1399</v>
      </c>
      <c r="J30" s="680"/>
      <c r="K30" s="681">
        <f t="shared" si="2"/>
        <v>-20.468178493050477</v>
      </c>
      <c r="L30" s="96"/>
      <c r="M30" s="38">
        <v>2378</v>
      </c>
      <c r="N30" s="38">
        <v>3069</v>
      </c>
      <c r="O30" s="38">
        <v>2757</v>
      </c>
      <c r="P30" s="95">
        <v>2463</v>
      </c>
      <c r="Q30" s="80">
        <v>2057</v>
      </c>
      <c r="R30" s="80"/>
      <c r="S30" s="105">
        <f t="shared" si="3"/>
        <v>-406</v>
      </c>
      <c r="T30" s="105"/>
      <c r="U30" s="683">
        <f t="shared" si="0"/>
        <v>-16.483962647178238</v>
      </c>
      <c r="V30" s="78"/>
      <c r="W30" s="97"/>
      <c r="X30" s="98"/>
      <c r="Y30" s="99"/>
      <c r="Z30" s="97"/>
      <c r="AA30" s="100"/>
      <c r="AB30" s="101"/>
      <c r="AC30" s="98"/>
      <c r="AD30" s="98"/>
      <c r="AE30" s="102"/>
      <c r="AF30" s="97"/>
      <c r="AG30" s="100"/>
      <c r="AH30" s="78"/>
    </row>
    <row r="31" spans="1:34" x14ac:dyDescent="0.2">
      <c r="A31" s="73"/>
      <c r="B31" s="74" t="s">
        <v>37</v>
      </c>
      <c r="C31" s="38">
        <v>23944</v>
      </c>
      <c r="D31" s="38">
        <v>35036</v>
      </c>
      <c r="E31" s="95">
        <v>32695</v>
      </c>
      <c r="F31" s="95">
        <v>31617</v>
      </c>
      <c r="G31" s="80">
        <v>30273</v>
      </c>
      <c r="H31" s="80"/>
      <c r="I31" s="680">
        <f t="shared" si="1"/>
        <v>-1344</v>
      </c>
      <c r="J31" s="680"/>
      <c r="K31" s="681">
        <f t="shared" si="2"/>
        <v>-4.2508776923806817</v>
      </c>
      <c r="L31" s="96"/>
      <c r="M31" s="38">
        <v>22725</v>
      </c>
      <c r="N31" s="38">
        <v>21602</v>
      </c>
      <c r="O31" s="38">
        <v>21187</v>
      </c>
      <c r="P31" s="95">
        <v>17851</v>
      </c>
      <c r="Q31" s="80">
        <v>21492</v>
      </c>
      <c r="R31" s="80"/>
      <c r="S31" s="105">
        <f t="shared" si="3"/>
        <v>3641</v>
      </c>
      <c r="T31" s="105"/>
      <c r="U31" s="683">
        <f t="shared" si="0"/>
        <v>20.396616436054003</v>
      </c>
      <c r="V31" s="78"/>
      <c r="W31" s="97"/>
      <c r="X31" s="98"/>
      <c r="Y31" s="99"/>
      <c r="Z31" s="97"/>
      <c r="AA31" s="100"/>
      <c r="AB31" s="101"/>
      <c r="AC31" s="98"/>
      <c r="AD31" s="98"/>
      <c r="AE31" s="102"/>
      <c r="AF31" s="97"/>
      <c r="AG31" s="100"/>
      <c r="AH31" s="78"/>
    </row>
    <row r="32" spans="1:34" x14ac:dyDescent="0.2">
      <c r="A32" s="73"/>
      <c r="B32" s="74" t="s">
        <v>38</v>
      </c>
      <c r="C32" s="38">
        <v>1158</v>
      </c>
      <c r="D32" s="38">
        <v>2153</v>
      </c>
      <c r="E32" s="95">
        <v>2512</v>
      </c>
      <c r="F32" s="95">
        <v>2415</v>
      </c>
      <c r="G32" s="80">
        <v>2818</v>
      </c>
      <c r="H32" s="80"/>
      <c r="I32" s="680">
        <f t="shared" si="1"/>
        <v>403</v>
      </c>
      <c r="J32" s="680"/>
      <c r="K32" s="681">
        <f t="shared" si="2"/>
        <v>16.687370600414077</v>
      </c>
      <c r="L32" s="96"/>
      <c r="M32" s="38">
        <v>1011</v>
      </c>
      <c r="N32" s="38">
        <v>1541</v>
      </c>
      <c r="O32" s="38">
        <v>1590</v>
      </c>
      <c r="P32" s="95">
        <v>1547</v>
      </c>
      <c r="Q32" s="80">
        <v>1607</v>
      </c>
      <c r="R32" s="80"/>
      <c r="S32" s="105">
        <f t="shared" si="3"/>
        <v>60</v>
      </c>
      <c r="T32" s="105"/>
      <c r="U32" s="683">
        <f t="shared" si="0"/>
        <v>3.8784744667097608</v>
      </c>
      <c r="V32" s="78"/>
      <c r="W32" s="97"/>
      <c r="X32" s="98"/>
      <c r="Y32" s="99"/>
      <c r="Z32" s="97"/>
      <c r="AA32" s="100"/>
      <c r="AB32" s="101"/>
      <c r="AC32" s="98"/>
      <c r="AD32" s="98"/>
      <c r="AE32" s="102"/>
      <c r="AF32" s="97"/>
      <c r="AG32" s="100"/>
      <c r="AH32" s="78"/>
    </row>
    <row r="33" spans="1:34" ht="15" x14ac:dyDescent="0.2">
      <c r="A33" s="73"/>
      <c r="B33" s="74" t="s">
        <v>74</v>
      </c>
      <c r="C33" s="38">
        <v>1527</v>
      </c>
      <c r="D33" s="38">
        <v>1619</v>
      </c>
      <c r="E33" s="95">
        <v>1482</v>
      </c>
      <c r="F33" s="95">
        <v>2284</v>
      </c>
      <c r="G33" s="80">
        <v>1562</v>
      </c>
      <c r="H33" s="80"/>
      <c r="I33" s="680">
        <f t="shared" si="1"/>
        <v>-722</v>
      </c>
      <c r="J33" s="680"/>
      <c r="K33" s="681">
        <f t="shared" si="2"/>
        <v>-31.61120840630473</v>
      </c>
      <c r="L33" s="96"/>
      <c r="M33" s="38">
        <v>868</v>
      </c>
      <c r="N33" s="38">
        <v>859</v>
      </c>
      <c r="O33" s="38">
        <v>755</v>
      </c>
      <c r="P33" s="95">
        <v>1193</v>
      </c>
      <c r="Q33" s="80">
        <v>847</v>
      </c>
      <c r="R33" s="80"/>
      <c r="S33" s="105">
        <f>Q33-P33</f>
        <v>-346</v>
      </c>
      <c r="T33" s="105"/>
      <c r="U33" s="683">
        <f>(S33/P33)*100</f>
        <v>-29.002514668901931</v>
      </c>
      <c r="V33" s="78"/>
      <c r="W33" s="97"/>
      <c r="X33" s="98"/>
      <c r="Y33" s="99"/>
      <c r="Z33" s="97"/>
      <c r="AA33" s="100"/>
      <c r="AB33" s="101"/>
      <c r="AC33" s="98"/>
      <c r="AD33" s="98"/>
      <c r="AE33" s="102"/>
      <c r="AF33" s="97"/>
      <c r="AG33" s="100"/>
      <c r="AH33" s="78"/>
    </row>
    <row r="34" spans="1:34" x14ac:dyDescent="0.2">
      <c r="A34" s="73"/>
      <c r="B34" s="104" t="s">
        <v>40</v>
      </c>
      <c r="C34" s="38">
        <v>1345</v>
      </c>
      <c r="D34" s="38">
        <v>3027</v>
      </c>
      <c r="E34" s="95">
        <v>2525</v>
      </c>
      <c r="F34" s="95">
        <v>1886</v>
      </c>
      <c r="G34" s="80">
        <v>1699</v>
      </c>
      <c r="H34" s="80"/>
      <c r="I34" s="680">
        <f t="shared" si="1"/>
        <v>-187</v>
      </c>
      <c r="J34" s="680"/>
      <c r="K34" s="681">
        <f t="shared" si="2"/>
        <v>-9.9151643690349935</v>
      </c>
      <c r="L34" s="96"/>
      <c r="M34" s="38">
        <v>590</v>
      </c>
      <c r="N34" s="38">
        <v>708</v>
      </c>
      <c r="O34" s="38">
        <v>674</v>
      </c>
      <c r="P34" s="95">
        <v>736</v>
      </c>
      <c r="Q34" s="80">
        <v>723</v>
      </c>
      <c r="R34" s="80"/>
      <c r="S34" s="105">
        <f t="shared" si="3"/>
        <v>-13</v>
      </c>
      <c r="T34" s="105"/>
      <c r="U34" s="683">
        <f t="shared" si="0"/>
        <v>-1.7663043478260869</v>
      </c>
      <c r="V34" s="78"/>
      <c r="W34" s="97"/>
      <c r="X34" s="98"/>
      <c r="Y34" s="99"/>
      <c r="Z34" s="97"/>
      <c r="AA34" s="100"/>
      <c r="AB34" s="101"/>
      <c r="AC34" s="98"/>
      <c r="AD34" s="98"/>
      <c r="AE34" s="102"/>
      <c r="AF34" s="97"/>
      <c r="AG34" s="100"/>
      <c r="AH34" s="78"/>
    </row>
    <row r="35" spans="1:34" x14ac:dyDescent="0.2">
      <c r="A35" s="73"/>
      <c r="B35" s="74" t="s">
        <v>41</v>
      </c>
      <c r="C35" s="38">
        <v>929</v>
      </c>
      <c r="D35" s="38">
        <v>2013</v>
      </c>
      <c r="E35" s="95">
        <v>1226</v>
      </c>
      <c r="F35" s="95">
        <v>1662</v>
      </c>
      <c r="G35" s="80">
        <v>2280</v>
      </c>
      <c r="H35" s="80"/>
      <c r="I35" s="680">
        <f t="shared" si="1"/>
        <v>618</v>
      </c>
      <c r="J35" s="680"/>
      <c r="K35" s="681">
        <f t="shared" si="2"/>
        <v>37.184115523465707</v>
      </c>
      <c r="L35" s="96"/>
      <c r="M35" s="38">
        <v>537</v>
      </c>
      <c r="N35" s="38">
        <v>694</v>
      </c>
      <c r="O35" s="38">
        <v>742</v>
      </c>
      <c r="P35" s="95">
        <v>1206</v>
      </c>
      <c r="Q35" s="80">
        <v>1494</v>
      </c>
      <c r="R35" s="80"/>
      <c r="S35" s="105">
        <f t="shared" si="3"/>
        <v>288</v>
      </c>
      <c r="T35" s="105"/>
      <c r="U35" s="683">
        <f t="shared" si="0"/>
        <v>23.880597014925371</v>
      </c>
      <c r="V35" s="78"/>
      <c r="W35" s="97"/>
      <c r="X35" s="98"/>
      <c r="Y35" s="99"/>
      <c r="Z35" s="97"/>
      <c r="AA35" s="100"/>
      <c r="AB35" s="101"/>
      <c r="AC35" s="98"/>
      <c r="AD35" s="98"/>
      <c r="AE35" s="102"/>
      <c r="AF35" s="97"/>
      <c r="AG35" s="100"/>
      <c r="AH35" s="78"/>
    </row>
    <row r="36" spans="1:34" x14ac:dyDescent="0.2">
      <c r="A36" s="73"/>
      <c r="B36" s="74" t="s">
        <v>42</v>
      </c>
      <c r="C36" s="38">
        <v>4569</v>
      </c>
      <c r="D36" s="38">
        <v>5783</v>
      </c>
      <c r="E36" s="95">
        <v>5084</v>
      </c>
      <c r="F36" s="95">
        <v>4837</v>
      </c>
      <c r="G36" s="80">
        <v>5863</v>
      </c>
      <c r="H36" s="80"/>
      <c r="I36" s="680">
        <f t="shared" si="1"/>
        <v>1026</v>
      </c>
      <c r="J36" s="680"/>
      <c r="K36" s="681">
        <f t="shared" si="2"/>
        <v>21.211494728137275</v>
      </c>
      <c r="L36" s="96"/>
      <c r="M36" s="38">
        <v>2906</v>
      </c>
      <c r="N36" s="38">
        <v>3497</v>
      </c>
      <c r="O36" s="38">
        <v>3486</v>
      </c>
      <c r="P36" s="95">
        <v>3969</v>
      </c>
      <c r="Q36" s="80">
        <v>4681</v>
      </c>
      <c r="R36" s="80"/>
      <c r="S36" s="105">
        <f t="shared" si="3"/>
        <v>712</v>
      </c>
      <c r="T36" s="105"/>
      <c r="U36" s="683">
        <f t="shared" si="0"/>
        <v>17.939027462836986</v>
      </c>
      <c r="V36" s="78"/>
      <c r="W36" s="97"/>
      <c r="X36" s="98"/>
      <c r="Y36" s="99"/>
      <c r="Z36" s="97"/>
      <c r="AA36" s="100"/>
      <c r="AB36" s="101"/>
      <c r="AC36" s="98"/>
      <c r="AD36" s="98"/>
      <c r="AE36" s="102"/>
      <c r="AF36" s="97"/>
      <c r="AG36" s="100"/>
      <c r="AH36" s="78"/>
    </row>
    <row r="37" spans="1:34" x14ac:dyDescent="0.2">
      <c r="A37" s="73"/>
      <c r="B37" s="74" t="s">
        <v>43</v>
      </c>
      <c r="C37" s="38">
        <v>1997</v>
      </c>
      <c r="D37" s="38">
        <v>4188</v>
      </c>
      <c r="E37" s="95">
        <v>2381</v>
      </c>
      <c r="F37" s="95">
        <v>2277</v>
      </c>
      <c r="G37" s="80">
        <v>1872</v>
      </c>
      <c r="H37" s="80"/>
      <c r="I37" s="680">
        <f t="shared" si="1"/>
        <v>-405</v>
      </c>
      <c r="J37" s="680"/>
      <c r="K37" s="681">
        <f t="shared" si="2"/>
        <v>-17.786561264822133</v>
      </c>
      <c r="L37" s="96"/>
      <c r="M37" s="38">
        <v>1267</v>
      </c>
      <c r="N37" s="38">
        <v>2558</v>
      </c>
      <c r="O37" s="38">
        <v>1074</v>
      </c>
      <c r="P37" s="95">
        <v>1107</v>
      </c>
      <c r="Q37" s="80">
        <v>982</v>
      </c>
      <c r="R37" s="80"/>
      <c r="S37" s="105">
        <f t="shared" si="3"/>
        <v>-125</v>
      </c>
      <c r="T37" s="105"/>
      <c r="U37" s="683">
        <f t="shared" si="0"/>
        <v>-11.29177958446251</v>
      </c>
      <c r="V37" s="78"/>
      <c r="W37" s="97"/>
      <c r="X37" s="98"/>
      <c r="Y37" s="99"/>
      <c r="Z37" s="97"/>
      <c r="AA37" s="100"/>
      <c r="AB37" s="101"/>
      <c r="AC37" s="98"/>
      <c r="AD37" s="98"/>
      <c r="AE37" s="102"/>
      <c r="AF37" s="97"/>
      <c r="AG37" s="100"/>
      <c r="AH37" s="78"/>
    </row>
    <row r="38" spans="1:34" ht="13.5" customHeight="1" x14ac:dyDescent="0.2">
      <c r="A38" s="73"/>
      <c r="B38" s="74" t="s">
        <v>44</v>
      </c>
      <c r="C38" s="38">
        <v>4371</v>
      </c>
      <c r="D38" s="38">
        <v>5659</v>
      </c>
      <c r="E38" s="95">
        <v>5606</v>
      </c>
      <c r="F38" s="95">
        <v>6223</v>
      </c>
      <c r="G38" s="80">
        <v>5247</v>
      </c>
      <c r="H38" s="80"/>
      <c r="I38" s="680">
        <f t="shared" si="1"/>
        <v>-976</v>
      </c>
      <c r="J38" s="680"/>
      <c r="K38" s="681">
        <f t="shared" si="2"/>
        <v>-15.683753816487226</v>
      </c>
      <c r="L38" s="96"/>
      <c r="M38" s="38">
        <v>2695</v>
      </c>
      <c r="N38" s="38">
        <v>2864</v>
      </c>
      <c r="O38" s="38">
        <v>3268</v>
      </c>
      <c r="P38" s="95">
        <v>4044</v>
      </c>
      <c r="Q38" s="80">
        <v>3528</v>
      </c>
      <c r="R38" s="80"/>
      <c r="S38" s="105">
        <f t="shared" si="3"/>
        <v>-516</v>
      </c>
      <c r="T38" s="105"/>
      <c r="U38" s="683">
        <f t="shared" si="0"/>
        <v>-12.759643916913946</v>
      </c>
      <c r="V38" s="78"/>
      <c r="W38" s="97"/>
      <c r="X38" s="98"/>
      <c r="Y38" s="99"/>
      <c r="Z38" s="97"/>
      <c r="AA38" s="100"/>
      <c r="AB38" s="101"/>
      <c r="AC38" s="98"/>
      <c r="AD38" s="98"/>
      <c r="AE38" s="102"/>
      <c r="AF38" s="97"/>
      <c r="AG38" s="100"/>
      <c r="AH38" s="78"/>
    </row>
    <row r="39" spans="1:34" ht="15" x14ac:dyDescent="0.2">
      <c r="A39" s="73"/>
      <c r="B39" s="74" t="s">
        <v>75</v>
      </c>
      <c r="C39" s="38">
        <v>4266</v>
      </c>
      <c r="D39" s="38">
        <v>5255</v>
      </c>
      <c r="E39" s="95">
        <v>6187</v>
      </c>
      <c r="F39" s="95">
        <v>5362</v>
      </c>
      <c r="G39" s="80">
        <v>4875</v>
      </c>
      <c r="H39" s="80"/>
      <c r="I39" s="680">
        <f t="shared" si="1"/>
        <v>-487</v>
      </c>
      <c r="J39" s="680"/>
      <c r="K39" s="681">
        <f t="shared" si="2"/>
        <v>-9.0824319283849313</v>
      </c>
      <c r="L39" s="96"/>
      <c r="M39" s="38">
        <v>2402</v>
      </c>
      <c r="N39" s="38">
        <v>2886</v>
      </c>
      <c r="O39" s="38">
        <v>3285</v>
      </c>
      <c r="P39" s="95">
        <v>3230</v>
      </c>
      <c r="Q39" s="80">
        <v>3151</v>
      </c>
      <c r="R39" s="80"/>
      <c r="S39" s="105">
        <f t="shared" si="3"/>
        <v>-79</v>
      </c>
      <c r="T39" s="105"/>
      <c r="U39" s="683">
        <f t="shared" si="0"/>
        <v>-2.4458204334365323</v>
      </c>
      <c r="V39" s="78"/>
      <c r="W39" s="97"/>
      <c r="X39" s="98"/>
      <c r="Y39" s="99"/>
      <c r="Z39" s="97"/>
      <c r="AA39" s="100"/>
      <c r="AB39" s="101"/>
      <c r="AC39" s="98"/>
      <c r="AD39" s="98"/>
      <c r="AE39" s="102"/>
      <c r="AF39" s="97"/>
      <c r="AG39" s="100"/>
      <c r="AH39" s="78"/>
    </row>
    <row r="40" spans="1:34" x14ac:dyDescent="0.2">
      <c r="A40" s="73"/>
      <c r="B40" s="74" t="s">
        <v>46</v>
      </c>
      <c r="C40" s="38">
        <v>2590</v>
      </c>
      <c r="D40" s="38">
        <v>3692</v>
      </c>
      <c r="E40" s="95">
        <v>3672</v>
      </c>
      <c r="F40" s="95">
        <v>3203</v>
      </c>
      <c r="G40" s="80">
        <v>2530</v>
      </c>
      <c r="H40" s="80"/>
      <c r="I40" s="680">
        <f t="shared" si="1"/>
        <v>-673</v>
      </c>
      <c r="J40" s="680"/>
      <c r="K40" s="681">
        <f t="shared" si="2"/>
        <v>-21.011551670309085</v>
      </c>
      <c r="L40" s="96"/>
      <c r="M40" s="38">
        <v>1058</v>
      </c>
      <c r="N40" s="38">
        <v>1165</v>
      </c>
      <c r="O40" s="38">
        <v>1535</v>
      </c>
      <c r="P40" s="95">
        <v>1640</v>
      </c>
      <c r="Q40" s="80">
        <v>1149</v>
      </c>
      <c r="R40" s="80"/>
      <c r="S40" s="105">
        <f t="shared" si="3"/>
        <v>-491</v>
      </c>
      <c r="T40" s="105"/>
      <c r="U40" s="683">
        <f t="shared" si="0"/>
        <v>-29.939024390243901</v>
      </c>
      <c r="V40" s="78"/>
      <c r="W40" s="97"/>
      <c r="X40" s="98"/>
      <c r="Y40" s="99"/>
      <c r="Z40" s="97"/>
      <c r="AA40" s="100"/>
      <c r="AB40" s="101"/>
      <c r="AC40" s="98"/>
      <c r="AD40" s="98"/>
      <c r="AE40" s="102"/>
      <c r="AF40" s="97"/>
      <c r="AG40" s="100"/>
      <c r="AH40" s="78"/>
    </row>
    <row r="41" spans="1:34" x14ac:dyDescent="0.2">
      <c r="A41" s="73"/>
      <c r="B41" s="74" t="s">
        <v>47</v>
      </c>
      <c r="C41" s="38">
        <v>1539</v>
      </c>
      <c r="D41" s="38">
        <v>2637</v>
      </c>
      <c r="E41" s="95">
        <v>2832</v>
      </c>
      <c r="F41" s="95">
        <v>2856</v>
      </c>
      <c r="G41" s="80">
        <v>2555</v>
      </c>
      <c r="H41" s="80"/>
      <c r="I41" s="680">
        <f t="shared" si="1"/>
        <v>-301</v>
      </c>
      <c r="J41" s="680"/>
      <c r="K41" s="681">
        <f t="shared" si="2"/>
        <v>-10.53921568627451</v>
      </c>
      <c r="L41" s="96"/>
      <c r="M41" s="38">
        <v>977</v>
      </c>
      <c r="N41" s="38">
        <v>1144</v>
      </c>
      <c r="O41" s="38">
        <v>1256</v>
      </c>
      <c r="P41" s="95">
        <v>1178</v>
      </c>
      <c r="Q41" s="80">
        <v>1092</v>
      </c>
      <c r="R41" s="80"/>
      <c r="S41" s="105">
        <f t="shared" si="3"/>
        <v>-86</v>
      </c>
      <c r="T41" s="105"/>
      <c r="U41" s="683">
        <f t="shared" si="0"/>
        <v>-7.3005093378607802</v>
      </c>
      <c r="V41" s="78"/>
      <c r="W41" s="97"/>
      <c r="X41" s="98"/>
      <c r="Y41" s="99"/>
      <c r="Z41" s="97"/>
      <c r="AA41" s="100"/>
      <c r="AB41" s="101"/>
      <c r="AC41" s="98"/>
      <c r="AD41" s="98"/>
      <c r="AE41" s="102"/>
      <c r="AF41" s="97"/>
      <c r="AG41" s="100"/>
      <c r="AH41" s="78"/>
    </row>
    <row r="42" spans="1:34" x14ac:dyDescent="0.2">
      <c r="A42" s="73"/>
      <c r="B42" s="74" t="s">
        <v>48</v>
      </c>
      <c r="C42" s="38">
        <v>1396</v>
      </c>
      <c r="D42" s="38">
        <v>2108</v>
      </c>
      <c r="E42" s="95">
        <v>2878</v>
      </c>
      <c r="F42" s="95">
        <v>2113</v>
      </c>
      <c r="G42" s="80">
        <v>1848</v>
      </c>
      <c r="H42" s="80"/>
      <c r="I42" s="680">
        <f t="shared" si="1"/>
        <v>-265</v>
      </c>
      <c r="J42" s="680"/>
      <c r="K42" s="681">
        <f t="shared" si="2"/>
        <v>-12.541410317084715</v>
      </c>
      <c r="L42" s="96"/>
      <c r="M42" s="38">
        <v>1189</v>
      </c>
      <c r="N42" s="38">
        <v>1958</v>
      </c>
      <c r="O42" s="38">
        <v>2474</v>
      </c>
      <c r="P42" s="95">
        <v>2138</v>
      </c>
      <c r="Q42" s="80">
        <v>1417</v>
      </c>
      <c r="R42" s="80"/>
      <c r="S42" s="105">
        <f t="shared" si="3"/>
        <v>-721</v>
      </c>
      <c r="T42" s="105"/>
      <c r="U42" s="683">
        <f t="shared" si="0"/>
        <v>-33.723105706267539</v>
      </c>
      <c r="V42" s="78"/>
      <c r="W42" s="97"/>
      <c r="X42" s="98"/>
      <c r="Y42" s="99"/>
      <c r="Z42" s="97"/>
      <c r="AA42" s="100"/>
      <c r="AB42" s="101"/>
      <c r="AC42" s="98"/>
      <c r="AD42" s="98"/>
      <c r="AE42" s="102"/>
      <c r="AF42" s="97"/>
      <c r="AG42" s="100"/>
      <c r="AH42" s="78"/>
    </row>
    <row r="43" spans="1:34" x14ac:dyDescent="0.2">
      <c r="A43" s="73"/>
      <c r="B43" s="74" t="s">
        <v>49</v>
      </c>
      <c r="C43" s="38">
        <v>1808</v>
      </c>
      <c r="D43" s="38">
        <v>1839</v>
      </c>
      <c r="E43" s="95">
        <v>2535</v>
      </c>
      <c r="F43" s="95">
        <v>4101</v>
      </c>
      <c r="G43" s="80">
        <v>6652</v>
      </c>
      <c r="H43" s="80"/>
      <c r="I43" s="680">
        <f t="shared" si="1"/>
        <v>2551</v>
      </c>
      <c r="J43" s="680"/>
      <c r="K43" s="681">
        <f t="shared" si="2"/>
        <v>62.204340404779323</v>
      </c>
      <c r="L43" s="96"/>
      <c r="M43" s="38">
        <v>969</v>
      </c>
      <c r="N43" s="38">
        <v>909</v>
      </c>
      <c r="O43" s="38">
        <v>1270</v>
      </c>
      <c r="P43" s="95">
        <v>2151</v>
      </c>
      <c r="Q43" s="80">
        <v>2877</v>
      </c>
      <c r="R43" s="80"/>
      <c r="S43" s="105">
        <f t="shared" si="3"/>
        <v>726</v>
      </c>
      <c r="T43" s="105"/>
      <c r="U43" s="683">
        <f t="shared" si="0"/>
        <v>33.751743375174335</v>
      </c>
      <c r="V43" s="78"/>
      <c r="W43" s="97"/>
      <c r="X43" s="98"/>
      <c r="Y43" s="99"/>
      <c r="Z43" s="97"/>
      <c r="AA43" s="100"/>
      <c r="AB43" s="101"/>
      <c r="AC43" s="98"/>
      <c r="AD43" s="98"/>
      <c r="AE43" s="102"/>
      <c r="AF43" s="97"/>
      <c r="AG43" s="100"/>
      <c r="AH43" s="78"/>
    </row>
    <row r="44" spans="1:34" x14ac:dyDescent="0.2">
      <c r="A44" s="73"/>
      <c r="B44" s="74" t="s">
        <v>50</v>
      </c>
      <c r="C44" s="38">
        <v>7262</v>
      </c>
      <c r="D44" s="38">
        <v>8702</v>
      </c>
      <c r="E44" s="95">
        <v>8456</v>
      </c>
      <c r="F44" s="95">
        <v>7713</v>
      </c>
      <c r="G44" s="80">
        <v>7933</v>
      </c>
      <c r="H44" s="80"/>
      <c r="I44" s="680">
        <f t="shared" si="1"/>
        <v>220</v>
      </c>
      <c r="J44" s="680"/>
      <c r="K44" s="681">
        <f t="shared" si="2"/>
        <v>2.8523272397251396</v>
      </c>
      <c r="L44" s="96"/>
      <c r="M44" s="38">
        <v>5675</v>
      </c>
      <c r="N44" s="38">
        <v>6491</v>
      </c>
      <c r="O44" s="38">
        <v>6004</v>
      </c>
      <c r="P44" s="95">
        <v>5590</v>
      </c>
      <c r="Q44" s="80">
        <v>5265</v>
      </c>
      <c r="R44" s="80"/>
      <c r="S44" s="105">
        <f t="shared" si="3"/>
        <v>-325</v>
      </c>
      <c r="T44" s="105"/>
      <c r="U44" s="683">
        <f t="shared" si="0"/>
        <v>-5.8139534883720927</v>
      </c>
      <c r="V44" s="78"/>
      <c r="W44" s="97"/>
      <c r="X44" s="98"/>
      <c r="Y44" s="99"/>
      <c r="Z44" s="97"/>
      <c r="AA44" s="100"/>
      <c r="AB44" s="101"/>
      <c r="AC44" s="98"/>
      <c r="AD44" s="98"/>
      <c r="AE44" s="102"/>
      <c r="AF44" s="97"/>
      <c r="AG44" s="100"/>
      <c r="AH44" s="78"/>
    </row>
    <row r="45" spans="1:34" x14ac:dyDescent="0.2">
      <c r="A45" s="73"/>
      <c r="B45" s="74" t="s">
        <v>51</v>
      </c>
      <c r="C45" s="38">
        <v>2923</v>
      </c>
      <c r="D45" s="38">
        <v>4844</v>
      </c>
      <c r="E45" s="95">
        <v>5097</v>
      </c>
      <c r="F45" s="95">
        <v>4531</v>
      </c>
      <c r="G45" s="80">
        <v>3765</v>
      </c>
      <c r="H45" s="80"/>
      <c r="I45" s="680">
        <f t="shared" si="1"/>
        <v>-766</v>
      </c>
      <c r="J45" s="680"/>
      <c r="K45" s="681">
        <f t="shared" si="2"/>
        <v>-16.905760317810639</v>
      </c>
      <c r="L45" s="96"/>
      <c r="M45" s="38">
        <v>2175</v>
      </c>
      <c r="N45" s="38">
        <v>3009</v>
      </c>
      <c r="O45" s="38">
        <v>3042</v>
      </c>
      <c r="P45" s="95">
        <v>2677</v>
      </c>
      <c r="Q45" s="80">
        <v>2084</v>
      </c>
      <c r="R45" s="80"/>
      <c r="S45" s="105">
        <f t="shared" si="3"/>
        <v>-593</v>
      </c>
      <c r="T45" s="105"/>
      <c r="U45" s="683">
        <f t="shared" si="0"/>
        <v>-22.15166230855435</v>
      </c>
      <c r="V45" s="78"/>
      <c r="W45" s="97"/>
      <c r="X45" s="98"/>
      <c r="Y45" s="99"/>
      <c r="Z45" s="97"/>
      <c r="AA45" s="100"/>
      <c r="AB45" s="101"/>
      <c r="AC45" s="98"/>
      <c r="AD45" s="98"/>
      <c r="AE45" s="102"/>
      <c r="AF45" s="97"/>
      <c r="AG45" s="100"/>
      <c r="AH45" s="78"/>
    </row>
    <row r="46" spans="1:34" x14ac:dyDescent="0.2">
      <c r="A46" s="73"/>
      <c r="B46" s="74" t="s">
        <v>76</v>
      </c>
      <c r="C46" s="38">
        <v>5060</v>
      </c>
      <c r="D46" s="38">
        <v>5714</v>
      </c>
      <c r="E46" s="95">
        <v>5137</v>
      </c>
      <c r="F46" s="95">
        <v>4719</v>
      </c>
      <c r="G46" s="80">
        <v>10549</v>
      </c>
      <c r="H46" s="80"/>
      <c r="I46" s="680">
        <f t="shared" si="1"/>
        <v>5830</v>
      </c>
      <c r="J46" s="680"/>
      <c r="K46" s="681">
        <f t="shared" si="2"/>
        <v>123.54312354312353</v>
      </c>
      <c r="L46" s="96"/>
      <c r="M46" s="38">
        <v>2611</v>
      </c>
      <c r="N46" s="38">
        <v>2775</v>
      </c>
      <c r="O46" s="38">
        <v>2743</v>
      </c>
      <c r="P46" s="95">
        <v>3137</v>
      </c>
      <c r="Q46" s="80">
        <v>4609</v>
      </c>
      <c r="R46" s="80"/>
      <c r="S46" s="105">
        <f t="shared" si="3"/>
        <v>1472</v>
      </c>
      <c r="T46" s="105"/>
      <c r="U46" s="683">
        <f t="shared" si="0"/>
        <v>46.923812559770482</v>
      </c>
      <c r="V46" s="78"/>
      <c r="W46" s="97"/>
      <c r="X46" s="98"/>
      <c r="Y46" s="99"/>
      <c r="Z46" s="97"/>
      <c r="AA46" s="100"/>
      <c r="AB46" s="101"/>
      <c r="AC46" s="98"/>
      <c r="AD46" s="98"/>
      <c r="AE46" s="102"/>
      <c r="AF46" s="97"/>
      <c r="AG46" s="100"/>
      <c r="AH46" s="78"/>
    </row>
    <row r="47" spans="1:34" x14ac:dyDescent="0.2">
      <c r="A47" s="73"/>
      <c r="B47" s="74" t="s">
        <v>53</v>
      </c>
      <c r="C47" s="38">
        <v>6757</v>
      </c>
      <c r="D47" s="38">
        <v>13187</v>
      </c>
      <c r="E47" s="95">
        <v>13570</v>
      </c>
      <c r="F47" s="95">
        <v>11134</v>
      </c>
      <c r="G47" s="80">
        <v>9797</v>
      </c>
      <c r="H47" s="80"/>
      <c r="I47" s="680">
        <f t="shared" si="1"/>
        <v>-1337</v>
      </c>
      <c r="J47" s="680"/>
      <c r="K47" s="681">
        <f t="shared" si="2"/>
        <v>-12.008262978264774</v>
      </c>
      <c r="L47" s="96"/>
      <c r="M47" s="38">
        <v>4410</v>
      </c>
      <c r="N47" s="38">
        <v>7237</v>
      </c>
      <c r="O47" s="38">
        <v>7754</v>
      </c>
      <c r="P47" s="95">
        <v>7421</v>
      </c>
      <c r="Q47" s="80">
        <v>5744</v>
      </c>
      <c r="R47" s="80"/>
      <c r="S47" s="105">
        <f t="shared" si="3"/>
        <v>-1677</v>
      </c>
      <c r="T47" s="105"/>
      <c r="U47" s="683">
        <f t="shared" si="0"/>
        <v>-22.598032610160356</v>
      </c>
      <c r="V47" s="78"/>
      <c r="W47" s="97"/>
      <c r="X47" s="98"/>
      <c r="Y47" s="99"/>
      <c r="Z47" s="97"/>
      <c r="AA47" s="100"/>
      <c r="AB47" s="101"/>
      <c r="AC47" s="98"/>
      <c r="AD47" s="98"/>
      <c r="AE47" s="102"/>
      <c r="AF47" s="97"/>
      <c r="AG47" s="100"/>
      <c r="AH47" s="78"/>
    </row>
    <row r="48" spans="1:34" x14ac:dyDescent="0.2">
      <c r="A48" s="73"/>
      <c r="B48" s="74" t="s">
        <v>54</v>
      </c>
      <c r="C48" s="38">
        <v>897</v>
      </c>
      <c r="D48" s="38">
        <v>2425</v>
      </c>
      <c r="E48" s="95">
        <v>1945</v>
      </c>
      <c r="F48" s="95">
        <v>1610</v>
      </c>
      <c r="G48" s="80">
        <v>1403</v>
      </c>
      <c r="H48" s="80"/>
      <c r="I48" s="680">
        <f t="shared" si="1"/>
        <v>-207</v>
      </c>
      <c r="J48" s="680"/>
      <c r="K48" s="681">
        <f t="shared" si="2"/>
        <v>-12.857142857142856</v>
      </c>
      <c r="L48" s="96"/>
      <c r="M48" s="38">
        <v>494</v>
      </c>
      <c r="N48" s="38">
        <v>921</v>
      </c>
      <c r="O48" s="38">
        <v>971</v>
      </c>
      <c r="P48" s="95">
        <v>928</v>
      </c>
      <c r="Q48" s="80">
        <v>966</v>
      </c>
      <c r="R48" s="80"/>
      <c r="S48" s="105">
        <f t="shared" si="3"/>
        <v>38</v>
      </c>
      <c r="T48" s="105"/>
      <c r="U48" s="683">
        <f t="shared" si="0"/>
        <v>4.0948275862068968</v>
      </c>
      <c r="V48" s="78"/>
      <c r="W48" s="97"/>
      <c r="X48" s="98"/>
      <c r="Y48" s="99"/>
      <c r="Z48" s="97"/>
      <c r="AA48" s="100"/>
      <c r="AB48" s="101"/>
      <c r="AC48" s="98"/>
      <c r="AD48" s="98"/>
      <c r="AE48" s="102"/>
      <c r="AF48" s="97"/>
      <c r="AG48" s="100"/>
      <c r="AH48" s="78"/>
    </row>
    <row r="49" spans="1:34" s="553" customFormat="1" ht="30" customHeight="1" x14ac:dyDescent="0.2">
      <c r="A49" s="93" t="s">
        <v>77</v>
      </c>
      <c r="B49" s="94"/>
      <c r="C49" s="88" t="s">
        <v>22</v>
      </c>
      <c r="D49" s="88">
        <v>7185</v>
      </c>
      <c r="E49" s="678">
        <v>6425</v>
      </c>
      <c r="F49" s="678">
        <v>5501</v>
      </c>
      <c r="G49" s="88">
        <v>5723</v>
      </c>
      <c r="H49" s="678"/>
      <c r="I49" s="675">
        <f>G49-F49</f>
        <v>222</v>
      </c>
      <c r="J49" s="675"/>
      <c r="K49" s="676">
        <f t="shared" si="2"/>
        <v>4.0356298854753687</v>
      </c>
      <c r="L49" s="853"/>
      <c r="M49" s="88" t="s">
        <v>22</v>
      </c>
      <c r="N49" s="88" t="s">
        <v>22</v>
      </c>
      <c r="O49" s="88">
        <v>5636</v>
      </c>
      <c r="P49" s="678">
        <v>5574</v>
      </c>
      <c r="Q49" s="88">
        <v>5598</v>
      </c>
      <c r="R49" s="88"/>
      <c r="S49" s="678">
        <f t="shared" si="3"/>
        <v>24</v>
      </c>
      <c r="T49" s="678"/>
      <c r="U49" s="679">
        <f t="shared" si="0"/>
        <v>0.4305705059203444</v>
      </c>
      <c r="V49" s="72"/>
      <c r="W49" s="854"/>
      <c r="X49" s="855"/>
      <c r="Y49" s="854"/>
      <c r="Z49" s="854"/>
      <c r="AA49" s="856"/>
      <c r="AB49" s="857"/>
      <c r="AC49" s="855"/>
      <c r="AD49" s="855"/>
      <c r="AE49" s="855"/>
      <c r="AF49" s="854"/>
      <c r="AG49" s="856"/>
      <c r="AH49" s="72"/>
    </row>
    <row r="50" spans="1:34" s="553" customFormat="1" ht="30" customHeight="1" x14ac:dyDescent="0.2">
      <c r="A50" s="93" t="s">
        <v>78</v>
      </c>
      <c r="B50" s="94"/>
      <c r="C50" s="88" t="s">
        <v>22</v>
      </c>
      <c r="D50" s="88" t="s">
        <v>22</v>
      </c>
      <c r="E50" s="678">
        <f>0.64*22966</f>
        <v>14698.24</v>
      </c>
      <c r="F50" s="678">
        <v>13572</v>
      </c>
      <c r="G50" s="88">
        <v>10434</v>
      </c>
      <c r="H50" s="678"/>
      <c r="I50" s="675">
        <f t="shared" ref="I50" si="4">G50-F50</f>
        <v>-3138</v>
      </c>
      <c r="J50" s="675"/>
      <c r="K50" s="676">
        <f t="shared" ref="K50" si="5">(I50/F50)*100</f>
        <v>-23.121131741821397</v>
      </c>
      <c r="L50" s="853"/>
      <c r="M50" s="88" t="s">
        <v>22</v>
      </c>
      <c r="N50" s="88" t="s">
        <v>22</v>
      </c>
      <c r="O50" s="88" t="s">
        <v>22</v>
      </c>
      <c r="P50" s="678">
        <f>0.36*22966</f>
        <v>8267.76</v>
      </c>
      <c r="Q50" s="88">
        <v>5993</v>
      </c>
      <c r="R50" s="88"/>
      <c r="S50" s="678">
        <f t="shared" ref="S50" si="6">Q50-P50</f>
        <v>-2274.7600000000002</v>
      </c>
      <c r="T50" s="678"/>
      <c r="U50" s="679">
        <f t="shared" ref="U50" si="7">(S50/P50)*100</f>
        <v>-27.513619166497339</v>
      </c>
      <c r="V50" s="72"/>
      <c r="W50" s="854"/>
      <c r="X50" s="855"/>
      <c r="Y50" s="854"/>
      <c r="Z50" s="854"/>
      <c r="AA50" s="856"/>
      <c r="AB50" s="857"/>
      <c r="AC50" s="855"/>
      <c r="AD50" s="855"/>
      <c r="AE50" s="855"/>
      <c r="AF50" s="854"/>
      <c r="AG50" s="856"/>
      <c r="AH50" s="72"/>
    </row>
    <row r="51" spans="1:34" x14ac:dyDescent="0.2">
      <c r="A51" s="115"/>
      <c r="B51" s="116"/>
      <c r="C51" s="116"/>
      <c r="D51" s="116"/>
      <c r="E51" s="116"/>
      <c r="F51" s="116"/>
      <c r="G51" s="117"/>
      <c r="H51" s="116"/>
      <c r="I51" s="118"/>
      <c r="J51" s="119"/>
      <c r="K51" s="119"/>
      <c r="L51" s="116"/>
      <c r="M51" s="116"/>
      <c r="N51" s="116"/>
      <c r="O51" s="116"/>
      <c r="P51" s="116"/>
      <c r="Q51" s="117"/>
      <c r="R51" s="117"/>
      <c r="S51" s="117"/>
      <c r="T51" s="120"/>
      <c r="U51" s="121"/>
      <c r="V51" s="78"/>
      <c r="W51" s="78"/>
      <c r="X51" s="79"/>
      <c r="Y51" s="78"/>
      <c r="Z51" s="78"/>
      <c r="AA51" s="78"/>
      <c r="AB51" s="78"/>
      <c r="AC51" s="78"/>
      <c r="AD51" s="78"/>
      <c r="AE51" s="78"/>
      <c r="AF51" s="78"/>
      <c r="AG51" s="78"/>
      <c r="AH51" s="78"/>
    </row>
    <row r="52" spans="1:34" x14ac:dyDescent="0.2">
      <c r="A52" s="73" t="s">
        <v>79</v>
      </c>
      <c r="B52" s="74"/>
      <c r="C52" s="74"/>
      <c r="D52" s="74"/>
      <c r="E52" s="74"/>
      <c r="F52" s="74"/>
      <c r="G52" s="106"/>
      <c r="H52" s="74"/>
      <c r="I52" s="122"/>
      <c r="J52" s="123"/>
      <c r="K52" s="123"/>
      <c r="L52" s="74"/>
      <c r="M52" s="74"/>
      <c r="N52" s="74"/>
      <c r="O52" s="74"/>
      <c r="P52" s="74"/>
      <c r="Q52" s="106"/>
      <c r="R52" s="74"/>
      <c r="S52" s="124"/>
      <c r="T52" s="125"/>
      <c r="U52" s="126"/>
      <c r="V52" s="78"/>
      <c r="W52" s="78"/>
      <c r="X52" s="79"/>
      <c r="Y52" s="78"/>
      <c r="Z52" s="78"/>
      <c r="AA52" s="78"/>
      <c r="AB52" s="78"/>
      <c r="AC52" s="78"/>
      <c r="AD52" s="78"/>
      <c r="AE52" s="78"/>
      <c r="AF52" s="78"/>
      <c r="AG52" s="78"/>
      <c r="AH52" s="78"/>
    </row>
    <row r="53" spans="1:34" x14ac:dyDescent="0.2">
      <c r="A53" s="73" t="s">
        <v>80</v>
      </c>
      <c r="B53" s="74"/>
      <c r="C53" s="74"/>
      <c r="D53" s="74"/>
      <c r="E53" s="74"/>
      <c r="F53" s="74"/>
      <c r="G53" s="106"/>
      <c r="H53" s="74"/>
      <c r="I53" s="122"/>
      <c r="J53" s="123"/>
      <c r="K53" s="123"/>
      <c r="L53" s="74"/>
      <c r="M53" s="74"/>
      <c r="N53" s="74"/>
      <c r="O53" s="74"/>
      <c r="P53" s="74"/>
      <c r="Q53" s="106"/>
      <c r="R53" s="74"/>
      <c r="S53" s="124"/>
      <c r="T53" s="125"/>
      <c r="U53" s="126"/>
      <c r="V53" s="78"/>
      <c r="W53" s="78"/>
      <c r="X53" s="79"/>
      <c r="Y53" s="78"/>
      <c r="Z53" s="78"/>
      <c r="AA53" s="78"/>
      <c r="AB53" s="78"/>
      <c r="AC53" s="78"/>
      <c r="AD53" s="78"/>
      <c r="AE53" s="78"/>
      <c r="AF53" s="78"/>
      <c r="AG53" s="78"/>
      <c r="AH53" s="78"/>
    </row>
    <row r="54" spans="1:34" x14ac:dyDescent="0.2">
      <c r="A54" s="73" t="s">
        <v>81</v>
      </c>
      <c r="B54" s="74"/>
      <c r="C54" s="74"/>
      <c r="D54" s="74"/>
      <c r="E54" s="74"/>
      <c r="F54" s="74"/>
      <c r="G54" s="106"/>
      <c r="H54" s="74"/>
      <c r="I54" s="122"/>
      <c r="J54" s="123"/>
      <c r="K54" s="123"/>
      <c r="L54" s="74"/>
      <c r="M54" s="74"/>
      <c r="N54" s="74"/>
      <c r="O54" s="74"/>
      <c r="P54" s="74"/>
      <c r="Q54" s="106"/>
      <c r="R54" s="74"/>
      <c r="S54" s="124"/>
      <c r="T54" s="125"/>
      <c r="U54" s="126"/>
      <c r="V54" s="78"/>
      <c r="W54" s="78"/>
      <c r="X54" s="79"/>
      <c r="Y54" s="78"/>
      <c r="Z54" s="78"/>
      <c r="AA54" s="78"/>
      <c r="AB54" s="78"/>
      <c r="AC54" s="78"/>
      <c r="AD54" s="78"/>
      <c r="AE54" s="78"/>
      <c r="AF54" s="78"/>
      <c r="AG54" s="78"/>
      <c r="AH54" s="78"/>
    </row>
    <row r="55" spans="1:34" x14ac:dyDescent="0.2">
      <c r="A55" s="73" t="s">
        <v>82</v>
      </c>
      <c r="B55" s="74"/>
      <c r="C55" s="74"/>
      <c r="D55" s="74"/>
      <c r="E55" s="74"/>
      <c r="F55" s="74"/>
      <c r="G55" s="106"/>
      <c r="H55" s="74"/>
      <c r="I55" s="122"/>
      <c r="J55" s="123"/>
      <c r="K55" s="123"/>
      <c r="L55" s="74"/>
      <c r="M55" s="74"/>
      <c r="N55" s="74"/>
      <c r="O55" s="74"/>
      <c r="P55" s="74"/>
      <c r="Q55" s="106"/>
      <c r="R55" s="74"/>
      <c r="S55" s="124"/>
      <c r="T55" s="125"/>
      <c r="U55" s="126"/>
      <c r="V55" s="78"/>
      <c r="W55" s="78"/>
      <c r="X55" s="79"/>
      <c r="Y55" s="78"/>
      <c r="Z55" s="78"/>
      <c r="AA55" s="78"/>
      <c r="AB55" s="78"/>
      <c r="AC55" s="78"/>
      <c r="AD55" s="78"/>
      <c r="AE55" s="78"/>
      <c r="AF55" s="78"/>
      <c r="AG55" s="78"/>
      <c r="AH55" s="78"/>
    </row>
    <row r="56" spans="1:34" x14ac:dyDescent="0.2">
      <c r="A56" s="73" t="s">
        <v>83</v>
      </c>
      <c r="B56" s="74"/>
      <c r="C56" s="74"/>
      <c r="D56" s="74"/>
      <c r="E56" s="74"/>
      <c r="F56" s="74"/>
      <c r="G56" s="106"/>
      <c r="H56" s="74"/>
      <c r="I56" s="122"/>
      <c r="J56" s="123"/>
      <c r="K56" s="123"/>
      <c r="L56" s="74"/>
      <c r="M56" s="74"/>
      <c r="N56" s="74"/>
      <c r="O56" s="74"/>
      <c r="P56" s="74"/>
      <c r="Q56" s="106"/>
      <c r="R56" s="74"/>
      <c r="S56" s="124"/>
      <c r="T56" s="125"/>
      <c r="U56" s="126"/>
      <c r="V56" s="78"/>
      <c r="W56" s="78"/>
      <c r="X56" s="79"/>
      <c r="Y56" s="78"/>
      <c r="Z56" s="78"/>
      <c r="AA56" s="78"/>
      <c r="AB56" s="78"/>
      <c r="AC56" s="78"/>
      <c r="AD56" s="78"/>
      <c r="AE56" s="78"/>
      <c r="AF56" s="78"/>
      <c r="AG56" s="78"/>
      <c r="AH56" s="78"/>
    </row>
    <row r="57" spans="1:34" x14ac:dyDescent="0.2">
      <c r="A57" s="73" t="s">
        <v>84</v>
      </c>
      <c r="B57" s="74"/>
      <c r="C57" s="74"/>
      <c r="D57" s="74"/>
      <c r="E57" s="74"/>
      <c r="F57" s="74"/>
      <c r="G57" s="106"/>
      <c r="H57" s="74"/>
      <c r="I57" s="122"/>
      <c r="J57" s="123"/>
      <c r="K57" s="123"/>
      <c r="L57" s="74"/>
      <c r="M57" s="74"/>
      <c r="N57" s="74"/>
      <c r="O57" s="74"/>
      <c r="P57" s="74"/>
      <c r="Q57" s="106"/>
      <c r="R57" s="74"/>
      <c r="S57" s="124"/>
      <c r="T57" s="125"/>
      <c r="U57" s="126"/>
      <c r="V57" s="78"/>
      <c r="W57" s="78"/>
      <c r="X57" s="79"/>
      <c r="Y57" s="78"/>
      <c r="Z57" s="78"/>
      <c r="AA57" s="78"/>
      <c r="AB57" s="78"/>
      <c r="AC57" s="78"/>
      <c r="AD57" s="78"/>
      <c r="AE57" s="78"/>
      <c r="AF57" s="78"/>
      <c r="AG57" s="78"/>
      <c r="AH57" s="78"/>
    </row>
    <row r="58" spans="1:34" x14ac:dyDescent="0.2">
      <c r="A58" s="73" t="s">
        <v>85</v>
      </c>
      <c r="B58" s="74"/>
      <c r="C58" s="74"/>
      <c r="D58" s="74"/>
      <c r="E58" s="74"/>
      <c r="F58" s="74"/>
      <c r="G58" s="106"/>
      <c r="H58" s="74"/>
      <c r="I58" s="122"/>
      <c r="J58" s="123"/>
      <c r="K58" s="123"/>
      <c r="L58" s="74"/>
      <c r="M58" s="74"/>
      <c r="N58" s="74"/>
      <c r="O58" s="74"/>
      <c r="P58" s="74"/>
      <c r="Q58" s="106"/>
      <c r="R58" s="74"/>
      <c r="S58" s="124"/>
      <c r="T58" s="125"/>
      <c r="U58" s="126"/>
      <c r="V58" s="78"/>
      <c r="W58" s="78"/>
      <c r="X58" s="79"/>
      <c r="Y58" s="78"/>
      <c r="Z58" s="78"/>
      <c r="AA58" s="78"/>
      <c r="AB58" s="78"/>
      <c r="AC58" s="78"/>
      <c r="AD58" s="78"/>
      <c r="AE58" s="78"/>
      <c r="AF58" s="78"/>
      <c r="AG58" s="78"/>
      <c r="AH58" s="78"/>
    </row>
    <row r="59" spans="1:34" x14ac:dyDescent="0.2">
      <c r="A59" s="73" t="s">
        <v>58</v>
      </c>
      <c r="B59" s="74"/>
      <c r="C59" s="74"/>
      <c r="D59" s="74"/>
      <c r="E59" s="74"/>
      <c r="F59" s="74"/>
      <c r="G59" s="106"/>
      <c r="H59" s="74"/>
      <c r="I59" s="122"/>
      <c r="J59" s="123"/>
      <c r="K59" s="123"/>
      <c r="L59" s="74"/>
      <c r="M59" s="74"/>
      <c r="N59" s="74"/>
      <c r="O59" s="74"/>
      <c r="P59" s="74"/>
      <c r="Q59" s="106"/>
      <c r="R59" s="74"/>
      <c r="S59" s="124"/>
      <c r="T59" s="125"/>
      <c r="U59" s="126"/>
      <c r="V59" s="78"/>
      <c r="W59" s="78"/>
      <c r="X59" s="79"/>
      <c r="Y59" s="78"/>
      <c r="Z59" s="78"/>
      <c r="AA59" s="78"/>
      <c r="AB59" s="78"/>
      <c r="AC59" s="78"/>
      <c r="AD59" s="78"/>
      <c r="AE59" s="78"/>
      <c r="AF59" s="78"/>
      <c r="AG59" s="78"/>
      <c r="AH59" s="78"/>
    </row>
    <row r="60" spans="1:34" x14ac:dyDescent="0.2">
      <c r="A60" s="73" t="s">
        <v>59</v>
      </c>
      <c r="B60" s="74"/>
      <c r="C60" s="74"/>
      <c r="D60" s="74"/>
      <c r="E60" s="74"/>
      <c r="F60" s="74"/>
      <c r="G60" s="106"/>
      <c r="H60" s="74"/>
      <c r="I60" s="122"/>
      <c r="J60" s="123"/>
      <c r="K60" s="123"/>
      <c r="L60" s="74"/>
      <c r="M60" s="74"/>
      <c r="N60" s="74"/>
      <c r="O60" s="74"/>
      <c r="P60" s="74"/>
      <c r="Q60" s="106"/>
      <c r="R60" s="74"/>
      <c r="S60" s="124"/>
      <c r="T60" s="125"/>
      <c r="U60" s="126"/>
      <c r="V60" s="78"/>
      <c r="W60" s="78"/>
      <c r="X60" s="79"/>
      <c r="Y60" s="78"/>
      <c r="Z60" s="78"/>
      <c r="AA60" s="78"/>
      <c r="AB60" s="78"/>
      <c r="AC60" s="78"/>
      <c r="AD60" s="78"/>
      <c r="AE60" s="78"/>
      <c r="AF60" s="78"/>
      <c r="AG60" s="78"/>
      <c r="AH60" s="78"/>
    </row>
    <row r="61" spans="1:34" x14ac:dyDescent="0.2">
      <c r="A61" s="108"/>
      <c r="B61" s="109"/>
      <c r="C61" s="109"/>
      <c r="D61" s="109"/>
      <c r="E61" s="109"/>
      <c r="F61" s="109"/>
      <c r="G61" s="110"/>
      <c r="H61" s="109"/>
      <c r="I61" s="111"/>
      <c r="J61" s="112"/>
      <c r="K61" s="112"/>
      <c r="L61" s="109"/>
      <c r="M61" s="109"/>
      <c r="N61" s="109"/>
      <c r="O61" s="109"/>
      <c r="P61" s="109"/>
      <c r="Q61" s="110"/>
      <c r="R61" s="109"/>
      <c r="S61" s="113"/>
      <c r="T61" s="127"/>
      <c r="U61" s="114"/>
      <c r="V61" s="78"/>
      <c r="W61" s="78"/>
      <c r="X61" s="79"/>
      <c r="Y61" s="78"/>
      <c r="Z61" s="78"/>
      <c r="AA61" s="78"/>
      <c r="AB61" s="78"/>
      <c r="AC61" s="78"/>
      <c r="AD61" s="78"/>
      <c r="AE61" s="78"/>
      <c r="AF61" s="78"/>
      <c r="AG61" s="78"/>
      <c r="AH61" s="78"/>
    </row>
    <row r="62" spans="1:34" x14ac:dyDescent="0.2">
      <c r="A62" s="78"/>
      <c r="B62" s="78"/>
      <c r="C62" s="78"/>
      <c r="D62" s="78"/>
      <c r="E62" s="78"/>
      <c r="F62" s="78"/>
      <c r="G62" s="79"/>
      <c r="H62" s="78"/>
      <c r="I62" s="128"/>
      <c r="J62" s="129"/>
      <c r="K62" s="129"/>
      <c r="L62" s="78"/>
      <c r="M62" s="78"/>
      <c r="N62" s="78"/>
      <c r="O62" s="78"/>
      <c r="P62" s="78"/>
      <c r="Q62" s="79"/>
      <c r="R62" s="78"/>
      <c r="S62" s="130"/>
      <c r="T62" s="131"/>
      <c r="U62" s="130"/>
      <c r="V62" s="78"/>
      <c r="W62" s="78"/>
      <c r="X62" s="79"/>
      <c r="Y62" s="78"/>
      <c r="Z62" s="78"/>
      <c r="AA62" s="78"/>
      <c r="AB62" s="78"/>
      <c r="AC62" s="78"/>
      <c r="AD62" s="78"/>
      <c r="AE62" s="78"/>
      <c r="AF62" s="78"/>
      <c r="AG62" s="78"/>
      <c r="AH62" s="78"/>
    </row>
    <row r="63" spans="1:34" x14ac:dyDescent="0.2">
      <c r="A63" s="78"/>
      <c r="B63" s="78"/>
      <c r="C63" s="78"/>
      <c r="D63" s="78"/>
      <c r="E63" s="78"/>
      <c r="F63" s="78"/>
      <c r="G63" s="79"/>
      <c r="H63" s="78"/>
      <c r="I63" s="128"/>
      <c r="J63" s="129"/>
      <c r="K63" s="129"/>
      <c r="L63" s="78"/>
      <c r="M63" s="78"/>
      <c r="N63" s="78"/>
      <c r="O63" s="78"/>
      <c r="P63" s="78"/>
      <c r="Q63" s="79"/>
      <c r="R63" s="78"/>
      <c r="S63" s="130"/>
      <c r="T63" s="131"/>
      <c r="U63" s="107"/>
      <c r="V63" s="78"/>
      <c r="W63" s="78"/>
      <c r="X63" s="79"/>
      <c r="Y63" s="78"/>
      <c r="Z63" s="78"/>
      <c r="AA63" s="78"/>
      <c r="AB63" s="78"/>
      <c r="AC63" s="78"/>
      <c r="AD63" s="78"/>
      <c r="AE63" s="78"/>
      <c r="AF63" s="78"/>
      <c r="AG63" s="78"/>
      <c r="AH63" s="78"/>
    </row>
    <row r="64" spans="1:34" x14ac:dyDescent="0.2">
      <c r="A64" s="78"/>
      <c r="B64" s="78"/>
      <c r="C64" s="78"/>
      <c r="D64" s="78"/>
      <c r="E64" s="78"/>
      <c r="F64" s="78"/>
      <c r="G64" s="79"/>
      <c r="H64" s="78"/>
      <c r="I64" s="128"/>
      <c r="J64" s="129"/>
      <c r="K64" s="129"/>
      <c r="L64" s="78"/>
      <c r="M64" s="78"/>
      <c r="N64" s="78"/>
      <c r="O64" s="78"/>
      <c r="P64" s="78"/>
      <c r="Q64" s="79"/>
      <c r="R64" s="78"/>
      <c r="S64" s="130"/>
      <c r="T64" s="131"/>
      <c r="U64" s="130"/>
      <c r="V64" s="78"/>
      <c r="W64" s="78"/>
      <c r="X64" s="79"/>
      <c r="Y64" s="78"/>
      <c r="Z64" s="78"/>
      <c r="AA64" s="78"/>
      <c r="AB64" s="78"/>
      <c r="AC64" s="78"/>
      <c r="AD64" s="78"/>
      <c r="AE64" s="78"/>
      <c r="AF64" s="78"/>
      <c r="AG64" s="78"/>
      <c r="AH64" s="78"/>
    </row>
    <row r="65" spans="1:34" x14ac:dyDescent="0.2">
      <c r="A65" s="78"/>
      <c r="B65" s="78"/>
      <c r="C65" s="78"/>
      <c r="D65" s="78"/>
      <c r="E65" s="78"/>
      <c r="F65" s="78"/>
      <c r="G65" s="79"/>
      <c r="H65" s="78"/>
      <c r="I65" s="128"/>
      <c r="J65" s="129"/>
      <c r="K65" s="129"/>
      <c r="L65" s="78"/>
      <c r="M65" s="78"/>
      <c r="N65" s="78"/>
      <c r="O65" s="78"/>
      <c r="P65" s="78"/>
      <c r="Q65" s="79"/>
      <c r="R65" s="78"/>
      <c r="S65" s="130"/>
      <c r="T65" s="131"/>
      <c r="U65" s="130"/>
      <c r="V65" s="78"/>
      <c r="W65" s="78"/>
      <c r="X65" s="79"/>
      <c r="Y65" s="78"/>
      <c r="Z65" s="78"/>
      <c r="AA65" s="78"/>
      <c r="AB65" s="78"/>
      <c r="AC65" s="78"/>
      <c r="AD65" s="78"/>
      <c r="AE65" s="78"/>
      <c r="AF65" s="78"/>
      <c r="AG65" s="78"/>
      <c r="AH65" s="78"/>
    </row>
    <row r="66" spans="1:34" x14ac:dyDescent="0.2">
      <c r="A66" s="78"/>
      <c r="B66" s="78"/>
      <c r="C66" s="78"/>
      <c r="D66" s="78"/>
      <c r="E66" s="78"/>
      <c r="F66" s="78"/>
      <c r="G66" s="79"/>
      <c r="H66" s="78"/>
      <c r="I66" s="128"/>
      <c r="J66" s="129"/>
      <c r="K66" s="129"/>
      <c r="L66" s="78"/>
      <c r="M66" s="78"/>
      <c r="N66" s="78"/>
      <c r="O66" s="78"/>
      <c r="P66" s="78"/>
      <c r="Q66" s="79"/>
      <c r="R66" s="78"/>
      <c r="S66" s="130"/>
      <c r="T66" s="131"/>
      <c r="U66" s="130"/>
      <c r="V66" s="78"/>
      <c r="W66" s="78"/>
      <c r="X66" s="79"/>
      <c r="Y66" s="78"/>
      <c r="Z66" s="78"/>
      <c r="AA66" s="78"/>
      <c r="AB66" s="78"/>
      <c r="AC66" s="78"/>
      <c r="AD66" s="78"/>
      <c r="AE66" s="78"/>
      <c r="AF66" s="78"/>
      <c r="AG66" s="78"/>
      <c r="AH66" s="78"/>
    </row>
    <row r="67" spans="1:34" x14ac:dyDescent="0.2">
      <c r="A67" s="78"/>
      <c r="B67" s="78"/>
      <c r="C67" s="78"/>
      <c r="D67" s="78"/>
      <c r="E67" s="78"/>
      <c r="F67" s="78"/>
      <c r="G67" s="79"/>
      <c r="H67" s="78"/>
      <c r="I67" s="128"/>
      <c r="J67" s="129"/>
      <c r="K67" s="129"/>
      <c r="L67" s="78"/>
      <c r="M67" s="78"/>
      <c r="N67" s="78"/>
      <c r="O67" s="78"/>
      <c r="P67" s="78"/>
      <c r="Q67" s="79"/>
      <c r="R67" s="78"/>
      <c r="S67" s="130"/>
      <c r="T67" s="131"/>
      <c r="U67" s="130"/>
      <c r="V67" s="78"/>
      <c r="W67" s="78"/>
      <c r="X67" s="79"/>
      <c r="Y67" s="78"/>
      <c r="Z67" s="78"/>
      <c r="AA67" s="78"/>
      <c r="AB67" s="78"/>
      <c r="AC67" s="78"/>
      <c r="AD67" s="78"/>
      <c r="AE67" s="78"/>
      <c r="AF67" s="78"/>
      <c r="AG67" s="78"/>
      <c r="AH67" s="78"/>
    </row>
    <row r="68" spans="1:34" x14ac:dyDescent="0.2">
      <c r="A68" s="78"/>
      <c r="B68" s="78"/>
      <c r="C68" s="78"/>
      <c r="D68" s="78"/>
      <c r="E68" s="78"/>
      <c r="F68" s="78"/>
      <c r="G68" s="79"/>
      <c r="H68" s="78"/>
      <c r="I68" s="128"/>
      <c r="J68" s="129"/>
      <c r="K68" s="129"/>
      <c r="L68" s="78"/>
      <c r="M68" s="78"/>
      <c r="N68" s="78"/>
      <c r="O68" s="78"/>
      <c r="P68" s="78"/>
      <c r="Q68" s="79"/>
      <c r="R68" s="78"/>
      <c r="S68" s="130"/>
      <c r="T68" s="131"/>
      <c r="U68" s="130"/>
      <c r="V68" s="78"/>
      <c r="W68" s="78"/>
      <c r="X68" s="79"/>
      <c r="Y68" s="78"/>
      <c r="Z68" s="78"/>
      <c r="AA68" s="78"/>
      <c r="AB68" s="78"/>
      <c r="AC68" s="78"/>
      <c r="AD68" s="78"/>
      <c r="AE68" s="78"/>
      <c r="AF68" s="78"/>
      <c r="AG68" s="78"/>
      <c r="AH68" s="78"/>
    </row>
    <row r="69" spans="1:34" x14ac:dyDescent="0.2">
      <c r="A69" s="78"/>
      <c r="B69" s="78"/>
      <c r="C69" s="78"/>
      <c r="D69" s="78"/>
      <c r="E69" s="78"/>
      <c r="F69" s="78"/>
      <c r="G69" s="79"/>
      <c r="H69" s="78"/>
      <c r="I69" s="128"/>
      <c r="J69" s="129"/>
      <c r="K69" s="129"/>
      <c r="L69" s="78"/>
      <c r="M69" s="78"/>
      <c r="N69" s="78"/>
      <c r="O69" s="78"/>
      <c r="P69" s="78"/>
      <c r="Q69" s="79"/>
      <c r="R69" s="78"/>
      <c r="S69" s="130"/>
      <c r="T69" s="131"/>
      <c r="U69" s="130"/>
      <c r="V69" s="78"/>
      <c r="W69" s="78"/>
      <c r="X69" s="79"/>
      <c r="Y69" s="78"/>
      <c r="Z69" s="78"/>
      <c r="AA69" s="78"/>
      <c r="AB69" s="78"/>
      <c r="AC69" s="78"/>
      <c r="AD69" s="78"/>
      <c r="AE69" s="78"/>
      <c r="AF69" s="78"/>
      <c r="AG69" s="78"/>
      <c r="AH69" s="78"/>
    </row>
    <row r="70" spans="1:34" x14ac:dyDescent="0.2">
      <c r="A70" s="78"/>
      <c r="B70" s="78"/>
      <c r="C70" s="78"/>
      <c r="D70" s="78"/>
      <c r="E70" s="78"/>
      <c r="F70" s="78"/>
      <c r="G70" s="79"/>
      <c r="H70" s="78"/>
      <c r="I70" s="128"/>
      <c r="J70" s="129"/>
      <c r="K70" s="129"/>
      <c r="L70" s="78"/>
      <c r="M70" s="78"/>
      <c r="N70" s="78"/>
      <c r="O70" s="78"/>
      <c r="P70" s="78"/>
      <c r="Q70" s="79"/>
      <c r="R70" s="78"/>
      <c r="S70" s="130"/>
      <c r="T70" s="131"/>
      <c r="U70" s="130"/>
      <c r="V70" s="78"/>
      <c r="W70" s="78"/>
      <c r="X70" s="79"/>
      <c r="Y70" s="78"/>
      <c r="Z70" s="78"/>
      <c r="AA70" s="78"/>
      <c r="AB70" s="78"/>
      <c r="AC70" s="78"/>
      <c r="AD70" s="78"/>
      <c r="AE70" s="78"/>
      <c r="AF70" s="78"/>
      <c r="AG70" s="78"/>
      <c r="AH70" s="78"/>
    </row>
    <row r="71" spans="1:34" x14ac:dyDescent="0.2">
      <c r="A71" s="78"/>
      <c r="B71" s="78"/>
      <c r="C71" s="78"/>
      <c r="D71" s="78"/>
      <c r="E71" s="78"/>
      <c r="F71" s="78"/>
      <c r="G71" s="79"/>
      <c r="H71" s="78"/>
      <c r="I71" s="128"/>
      <c r="J71" s="129"/>
      <c r="K71" s="129"/>
      <c r="L71" s="78"/>
      <c r="M71" s="78"/>
      <c r="N71" s="78"/>
      <c r="O71" s="78"/>
      <c r="P71" s="78"/>
      <c r="Q71" s="79"/>
      <c r="R71" s="78"/>
      <c r="S71" s="130"/>
      <c r="T71" s="131"/>
      <c r="U71" s="130"/>
      <c r="V71" s="78"/>
      <c r="W71" s="78"/>
      <c r="X71" s="79"/>
      <c r="Y71" s="78"/>
      <c r="Z71" s="78"/>
      <c r="AA71" s="78"/>
      <c r="AB71" s="78"/>
      <c r="AC71" s="78"/>
      <c r="AD71" s="78"/>
      <c r="AE71" s="78"/>
      <c r="AF71" s="78"/>
      <c r="AG71" s="78"/>
      <c r="AH71" s="78"/>
    </row>
    <row r="72" spans="1:34" x14ac:dyDescent="0.2">
      <c r="A72" s="78"/>
      <c r="B72" s="78"/>
      <c r="C72" s="78"/>
      <c r="D72" s="78"/>
      <c r="E72" s="78"/>
      <c r="F72" s="78"/>
      <c r="G72" s="79"/>
      <c r="H72" s="78"/>
      <c r="I72" s="128"/>
      <c r="J72" s="129"/>
      <c r="K72" s="129"/>
      <c r="L72" s="78"/>
      <c r="M72" s="78"/>
      <c r="N72" s="78"/>
      <c r="O72" s="78"/>
      <c r="P72" s="78"/>
      <c r="Q72" s="79"/>
      <c r="R72" s="78"/>
      <c r="S72" s="130"/>
      <c r="T72" s="131"/>
      <c r="U72" s="130"/>
      <c r="V72" s="78"/>
      <c r="W72" s="78"/>
      <c r="X72" s="79"/>
      <c r="Y72" s="78"/>
      <c r="Z72" s="78"/>
      <c r="AA72" s="78"/>
      <c r="AB72" s="78"/>
      <c r="AC72" s="78"/>
      <c r="AD72" s="78"/>
      <c r="AE72" s="78"/>
      <c r="AF72" s="78"/>
      <c r="AG72" s="78"/>
      <c r="AH72" s="78"/>
    </row>
    <row r="73" spans="1:34" x14ac:dyDescent="0.2">
      <c r="A73" s="78"/>
      <c r="B73" s="78"/>
      <c r="C73" s="78"/>
      <c r="D73" s="78"/>
      <c r="E73" s="78"/>
      <c r="F73" s="78"/>
      <c r="G73" s="79"/>
      <c r="H73" s="78"/>
      <c r="I73" s="128"/>
      <c r="J73" s="129"/>
      <c r="K73" s="129"/>
      <c r="L73" s="78"/>
      <c r="M73" s="78"/>
      <c r="N73" s="78"/>
      <c r="O73" s="78"/>
      <c r="P73" s="78"/>
      <c r="Q73" s="79"/>
      <c r="R73" s="78"/>
      <c r="S73" s="130"/>
      <c r="T73" s="131"/>
      <c r="U73" s="130"/>
      <c r="V73" s="78"/>
      <c r="W73" s="78"/>
      <c r="X73" s="79"/>
      <c r="Y73" s="78"/>
      <c r="Z73" s="78"/>
      <c r="AA73" s="78"/>
      <c r="AB73" s="78"/>
      <c r="AC73" s="78"/>
      <c r="AD73" s="78"/>
      <c r="AE73" s="78"/>
      <c r="AF73" s="78"/>
      <c r="AG73" s="78"/>
      <c r="AH73" s="78"/>
    </row>
    <row r="74" spans="1:34" x14ac:dyDescent="0.2">
      <c r="A74" s="78"/>
      <c r="B74" s="78"/>
      <c r="C74" s="78"/>
      <c r="D74" s="78"/>
      <c r="E74" s="78"/>
      <c r="F74" s="78"/>
      <c r="G74" s="79"/>
      <c r="H74" s="78"/>
      <c r="I74" s="128"/>
      <c r="J74" s="129"/>
      <c r="K74" s="129"/>
      <c r="L74" s="78"/>
      <c r="M74" s="78"/>
      <c r="N74" s="78"/>
      <c r="O74" s="78"/>
      <c r="P74" s="78"/>
      <c r="Q74" s="79"/>
      <c r="R74" s="78"/>
      <c r="S74" s="130"/>
      <c r="T74" s="131"/>
      <c r="U74" s="130"/>
      <c r="V74" s="78"/>
      <c r="W74" s="78"/>
      <c r="X74" s="79"/>
      <c r="Y74" s="78"/>
      <c r="Z74" s="78"/>
      <c r="AA74" s="78"/>
      <c r="AB74" s="78"/>
      <c r="AC74" s="78"/>
      <c r="AD74" s="78"/>
      <c r="AE74" s="78"/>
      <c r="AF74" s="78"/>
      <c r="AG74" s="78"/>
      <c r="AH74" s="78"/>
    </row>
    <row r="75" spans="1:34" x14ac:dyDescent="0.2">
      <c r="A75" s="78"/>
      <c r="B75" s="78"/>
      <c r="C75" s="78"/>
      <c r="D75" s="78"/>
      <c r="E75" s="78"/>
      <c r="F75" s="78"/>
      <c r="G75" s="79"/>
      <c r="H75" s="78"/>
      <c r="I75" s="128"/>
      <c r="J75" s="129"/>
      <c r="K75" s="129"/>
      <c r="L75" s="78"/>
      <c r="M75" s="78"/>
      <c r="N75" s="78"/>
      <c r="O75" s="78"/>
      <c r="P75" s="78"/>
      <c r="Q75" s="79"/>
      <c r="R75" s="78"/>
      <c r="S75" s="130"/>
      <c r="T75" s="131"/>
      <c r="U75" s="130"/>
      <c r="V75" s="78"/>
      <c r="W75" s="78"/>
      <c r="X75" s="79"/>
      <c r="Y75" s="78"/>
      <c r="Z75" s="78"/>
      <c r="AA75" s="78"/>
      <c r="AB75" s="78"/>
      <c r="AC75" s="78"/>
      <c r="AD75" s="78"/>
      <c r="AE75" s="78"/>
      <c r="AF75" s="78"/>
      <c r="AG75" s="78"/>
      <c r="AH75" s="78"/>
    </row>
    <row r="76" spans="1:34" x14ac:dyDescent="0.2">
      <c r="A76" s="78"/>
      <c r="B76" s="78"/>
      <c r="C76" s="78"/>
      <c r="D76" s="78"/>
      <c r="E76" s="78"/>
      <c r="F76" s="78"/>
      <c r="G76" s="79"/>
      <c r="H76" s="78"/>
      <c r="I76" s="128"/>
      <c r="J76" s="129"/>
      <c r="K76" s="129"/>
      <c r="L76" s="78"/>
      <c r="M76" s="78"/>
      <c r="N76" s="78"/>
      <c r="O76" s="78"/>
      <c r="P76" s="78"/>
      <c r="Q76" s="79"/>
      <c r="R76" s="78"/>
      <c r="S76" s="130"/>
      <c r="T76" s="131"/>
      <c r="U76" s="130"/>
      <c r="V76" s="78"/>
      <c r="W76" s="78"/>
      <c r="X76" s="79"/>
      <c r="Y76" s="78"/>
      <c r="Z76" s="78"/>
      <c r="AA76" s="78"/>
      <c r="AB76" s="78"/>
      <c r="AC76" s="78"/>
      <c r="AD76" s="78"/>
      <c r="AE76" s="78"/>
      <c r="AF76" s="78"/>
      <c r="AG76" s="78"/>
      <c r="AH76" s="78"/>
    </row>
    <row r="77" spans="1:34" x14ac:dyDescent="0.2">
      <c r="A77" s="78"/>
      <c r="B77" s="78"/>
      <c r="C77" s="78"/>
      <c r="D77" s="78"/>
      <c r="E77" s="78"/>
      <c r="F77" s="78"/>
      <c r="G77" s="79"/>
      <c r="H77" s="78"/>
      <c r="I77" s="128"/>
      <c r="J77" s="129"/>
      <c r="K77" s="129"/>
      <c r="L77" s="78"/>
      <c r="M77" s="78"/>
      <c r="N77" s="78"/>
      <c r="O77" s="78"/>
      <c r="P77" s="78"/>
      <c r="Q77" s="79"/>
      <c r="R77" s="78"/>
      <c r="S77" s="130"/>
      <c r="T77" s="131"/>
      <c r="U77" s="130"/>
      <c r="V77" s="78"/>
      <c r="W77" s="78"/>
      <c r="X77" s="79"/>
      <c r="Y77" s="78"/>
      <c r="Z77" s="78"/>
      <c r="AA77" s="78"/>
      <c r="AB77" s="78"/>
      <c r="AC77" s="78"/>
      <c r="AD77" s="78"/>
      <c r="AE77" s="78"/>
      <c r="AF77" s="78"/>
      <c r="AG77" s="78"/>
      <c r="AH77" s="78"/>
    </row>
    <row r="78" spans="1:34" x14ac:dyDescent="0.2">
      <c r="A78" s="78"/>
      <c r="B78" s="78"/>
      <c r="C78" s="78"/>
      <c r="D78" s="78"/>
      <c r="E78" s="78"/>
      <c r="F78" s="78"/>
      <c r="G78" s="79"/>
      <c r="H78" s="78"/>
      <c r="I78" s="128"/>
      <c r="J78" s="129"/>
      <c r="K78" s="129"/>
      <c r="L78" s="78"/>
      <c r="M78" s="78"/>
      <c r="N78" s="78"/>
      <c r="O78" s="78"/>
      <c r="P78" s="78"/>
      <c r="Q78" s="79"/>
      <c r="R78" s="78"/>
      <c r="S78" s="130"/>
      <c r="T78" s="131"/>
      <c r="U78" s="130"/>
      <c r="V78" s="78"/>
      <c r="W78" s="78"/>
      <c r="X78" s="79"/>
      <c r="Y78" s="78"/>
      <c r="Z78" s="78"/>
      <c r="AA78" s="78"/>
      <c r="AB78" s="78"/>
      <c r="AC78" s="78"/>
      <c r="AD78" s="78"/>
      <c r="AE78" s="78"/>
      <c r="AF78" s="78"/>
      <c r="AG78" s="78"/>
      <c r="AH78" s="78"/>
    </row>
    <row r="79" spans="1:34" x14ac:dyDescent="0.2">
      <c r="A79" s="78"/>
      <c r="B79" s="78"/>
      <c r="C79" s="78"/>
      <c r="D79" s="78"/>
      <c r="E79" s="78"/>
      <c r="F79" s="78"/>
      <c r="G79" s="79"/>
      <c r="H79" s="78"/>
      <c r="I79" s="128"/>
      <c r="J79" s="129"/>
      <c r="K79" s="129"/>
      <c r="L79" s="78"/>
      <c r="M79" s="78"/>
      <c r="N79" s="78"/>
      <c r="O79" s="78"/>
      <c r="P79" s="78"/>
      <c r="Q79" s="79"/>
      <c r="R79" s="78"/>
      <c r="S79" s="130"/>
      <c r="T79" s="131"/>
      <c r="U79" s="130"/>
      <c r="V79" s="78"/>
      <c r="W79" s="78"/>
      <c r="X79" s="79"/>
      <c r="Y79" s="78"/>
      <c r="Z79" s="78"/>
      <c r="AA79" s="78"/>
      <c r="AB79" s="78"/>
      <c r="AC79" s="78"/>
      <c r="AD79" s="78"/>
      <c r="AE79" s="78"/>
      <c r="AF79" s="78"/>
      <c r="AG79" s="78"/>
      <c r="AH79" s="78"/>
    </row>
    <row r="80" spans="1:34" x14ac:dyDescent="0.2">
      <c r="A80" s="78"/>
      <c r="B80" s="78"/>
      <c r="C80" s="78"/>
      <c r="D80" s="78"/>
      <c r="E80" s="78"/>
      <c r="F80" s="78"/>
      <c r="G80" s="79"/>
      <c r="H80" s="78"/>
      <c r="I80" s="128"/>
      <c r="J80" s="129"/>
      <c r="K80" s="129"/>
      <c r="L80" s="78"/>
      <c r="M80" s="78"/>
      <c r="N80" s="78"/>
      <c r="O80" s="78"/>
      <c r="P80" s="78"/>
      <c r="Q80" s="79"/>
      <c r="R80" s="78"/>
      <c r="S80" s="130"/>
      <c r="T80" s="131"/>
      <c r="U80" s="130"/>
      <c r="V80" s="78"/>
      <c r="W80" s="78"/>
      <c r="X80" s="79"/>
      <c r="Y80" s="78"/>
      <c r="Z80" s="78"/>
      <c r="AA80" s="78"/>
      <c r="AB80" s="78"/>
      <c r="AC80" s="78"/>
      <c r="AD80" s="78"/>
      <c r="AE80" s="78"/>
      <c r="AF80" s="78"/>
      <c r="AG80" s="78"/>
      <c r="AH80" s="78"/>
    </row>
    <row r="81" spans="1:34" x14ac:dyDescent="0.2">
      <c r="A81" s="78"/>
      <c r="B81" s="78"/>
      <c r="C81" s="78"/>
      <c r="D81" s="78"/>
      <c r="E81" s="78"/>
      <c r="F81" s="78"/>
      <c r="G81" s="79"/>
      <c r="H81" s="78"/>
      <c r="I81" s="128"/>
      <c r="J81" s="129"/>
      <c r="K81" s="129"/>
      <c r="L81" s="78"/>
      <c r="M81" s="78"/>
      <c r="N81" s="78"/>
      <c r="O81" s="78"/>
      <c r="P81" s="78"/>
      <c r="Q81" s="79"/>
      <c r="R81" s="78"/>
      <c r="S81" s="130"/>
      <c r="T81" s="131"/>
      <c r="U81" s="130"/>
      <c r="V81" s="78"/>
      <c r="W81" s="78"/>
      <c r="X81" s="79"/>
      <c r="Y81" s="78"/>
      <c r="Z81" s="78"/>
      <c r="AA81" s="78"/>
      <c r="AB81" s="78"/>
      <c r="AC81" s="78"/>
      <c r="AD81" s="78"/>
      <c r="AE81" s="78"/>
      <c r="AF81" s="78"/>
      <c r="AG81" s="78"/>
      <c r="AH81" s="78"/>
    </row>
    <row r="82" spans="1:34" x14ac:dyDescent="0.2">
      <c r="A82" s="78"/>
      <c r="B82" s="78"/>
      <c r="C82" s="78"/>
      <c r="D82" s="78"/>
      <c r="E82" s="78"/>
      <c r="F82" s="78"/>
      <c r="G82" s="79"/>
      <c r="H82" s="78"/>
      <c r="I82" s="128"/>
      <c r="J82" s="129"/>
      <c r="K82" s="129"/>
      <c r="L82" s="78"/>
      <c r="M82" s="78"/>
      <c r="N82" s="78"/>
      <c r="O82" s="78"/>
      <c r="P82" s="78"/>
      <c r="Q82" s="79"/>
      <c r="R82" s="78"/>
      <c r="S82" s="130"/>
      <c r="T82" s="131"/>
      <c r="U82" s="130"/>
      <c r="V82" s="78"/>
      <c r="W82" s="78"/>
      <c r="X82" s="79"/>
      <c r="Y82" s="78"/>
      <c r="Z82" s="78"/>
      <c r="AA82" s="78"/>
      <c r="AB82" s="78"/>
      <c r="AC82" s="78"/>
      <c r="AD82" s="78"/>
      <c r="AE82" s="78"/>
      <c r="AF82" s="78"/>
      <c r="AG82" s="78"/>
      <c r="AH82" s="78"/>
    </row>
    <row r="83" spans="1:34" x14ac:dyDescent="0.2">
      <c r="A83" s="78"/>
      <c r="B83" s="78"/>
      <c r="C83" s="78"/>
      <c r="D83" s="78"/>
      <c r="E83" s="78"/>
      <c r="F83" s="78"/>
      <c r="G83" s="79"/>
      <c r="H83" s="78"/>
      <c r="I83" s="128"/>
      <c r="J83" s="129"/>
      <c r="K83" s="129"/>
      <c r="L83" s="78"/>
      <c r="M83" s="78"/>
      <c r="N83" s="78"/>
      <c r="O83" s="78"/>
      <c r="P83" s="78"/>
      <c r="Q83" s="79"/>
      <c r="R83" s="78"/>
      <c r="S83" s="130"/>
      <c r="T83" s="131"/>
      <c r="U83" s="130"/>
      <c r="V83" s="78"/>
      <c r="W83" s="78"/>
      <c r="X83" s="79"/>
      <c r="Y83" s="78"/>
      <c r="Z83" s="78"/>
      <c r="AA83" s="78"/>
      <c r="AB83" s="78"/>
      <c r="AC83" s="78"/>
      <c r="AD83" s="78"/>
      <c r="AE83" s="78"/>
      <c r="AF83" s="78"/>
      <c r="AG83" s="78"/>
      <c r="AH83" s="78"/>
    </row>
    <row r="84" spans="1:34" x14ac:dyDescent="0.2">
      <c r="A84" s="78"/>
      <c r="B84" s="78"/>
      <c r="C84" s="78"/>
      <c r="D84" s="78"/>
      <c r="E84" s="78"/>
      <c r="F84" s="78"/>
      <c r="G84" s="79"/>
      <c r="H84" s="78"/>
      <c r="I84" s="128"/>
      <c r="J84" s="129"/>
      <c r="K84" s="129"/>
      <c r="L84" s="78"/>
      <c r="M84" s="78"/>
      <c r="N84" s="78"/>
      <c r="O84" s="78"/>
      <c r="P84" s="78"/>
      <c r="Q84" s="79"/>
      <c r="R84" s="78"/>
      <c r="S84" s="130"/>
      <c r="T84" s="131"/>
      <c r="U84" s="130"/>
      <c r="V84" s="78"/>
      <c r="W84" s="78"/>
      <c r="X84" s="79"/>
      <c r="Y84" s="78"/>
      <c r="Z84" s="78"/>
      <c r="AA84" s="78"/>
      <c r="AB84" s="78"/>
      <c r="AC84" s="78"/>
      <c r="AD84" s="78"/>
      <c r="AE84" s="78"/>
      <c r="AF84" s="78"/>
      <c r="AG84" s="78"/>
      <c r="AH84" s="78"/>
    </row>
    <row r="85" spans="1:34" x14ac:dyDescent="0.2">
      <c r="A85" s="78"/>
      <c r="B85" s="78"/>
      <c r="C85" s="78"/>
      <c r="D85" s="78"/>
      <c r="E85" s="78"/>
      <c r="F85" s="78"/>
      <c r="G85" s="79"/>
      <c r="H85" s="78"/>
      <c r="I85" s="128"/>
      <c r="J85" s="129"/>
      <c r="K85" s="129"/>
      <c r="L85" s="78"/>
      <c r="M85" s="78"/>
      <c r="N85" s="78"/>
      <c r="O85" s="78"/>
      <c r="P85" s="78"/>
      <c r="Q85" s="79"/>
      <c r="R85" s="78"/>
      <c r="S85" s="130"/>
      <c r="T85" s="131"/>
      <c r="U85" s="130"/>
      <c r="V85" s="78"/>
      <c r="W85" s="78"/>
      <c r="X85" s="79"/>
      <c r="Y85" s="78"/>
      <c r="Z85" s="78"/>
      <c r="AA85" s="78"/>
      <c r="AB85" s="78"/>
      <c r="AC85" s="78"/>
      <c r="AD85" s="78"/>
      <c r="AE85" s="78"/>
      <c r="AF85" s="78"/>
      <c r="AG85" s="78"/>
      <c r="AH85" s="78"/>
    </row>
    <row r="86" spans="1:34" x14ac:dyDescent="0.2">
      <c r="A86" s="78"/>
      <c r="B86" s="78"/>
      <c r="C86" s="78"/>
      <c r="D86" s="78"/>
      <c r="E86" s="78"/>
      <c r="F86" s="78"/>
      <c r="G86" s="79"/>
      <c r="H86" s="78"/>
      <c r="I86" s="128"/>
      <c r="J86" s="129"/>
      <c r="K86" s="129"/>
      <c r="L86" s="78"/>
      <c r="M86" s="78"/>
      <c r="N86" s="78"/>
      <c r="O86" s="78"/>
      <c r="P86" s="78"/>
      <c r="Q86" s="79"/>
      <c r="R86" s="78"/>
      <c r="S86" s="130"/>
      <c r="T86" s="131"/>
      <c r="U86" s="130"/>
      <c r="V86" s="78"/>
      <c r="W86" s="78"/>
      <c r="X86" s="79"/>
      <c r="Y86" s="78"/>
      <c r="Z86" s="78"/>
      <c r="AA86" s="78"/>
      <c r="AB86" s="78"/>
      <c r="AC86" s="78"/>
      <c r="AD86" s="78"/>
      <c r="AE86" s="78"/>
      <c r="AF86" s="78"/>
      <c r="AG86" s="78"/>
      <c r="AH86" s="78"/>
    </row>
    <row r="87" spans="1:34" x14ac:dyDescent="0.2">
      <c r="A87" s="78"/>
      <c r="B87" s="78"/>
      <c r="C87" s="78"/>
      <c r="D87" s="78"/>
      <c r="E87" s="78"/>
      <c r="F87" s="78"/>
      <c r="G87" s="79"/>
      <c r="H87" s="78"/>
      <c r="I87" s="128"/>
      <c r="J87" s="129"/>
      <c r="K87" s="129"/>
      <c r="L87" s="78"/>
      <c r="M87" s="78"/>
      <c r="N87" s="78"/>
      <c r="O87" s="78"/>
      <c r="P87" s="78"/>
      <c r="Q87" s="79"/>
      <c r="R87" s="78"/>
      <c r="S87" s="130"/>
      <c r="T87" s="131"/>
      <c r="U87" s="130"/>
      <c r="V87" s="78"/>
      <c r="W87" s="78"/>
      <c r="X87" s="79"/>
      <c r="Y87" s="78"/>
      <c r="Z87" s="78"/>
      <c r="AA87" s="78"/>
      <c r="AB87" s="78"/>
      <c r="AC87" s="78"/>
      <c r="AD87" s="78"/>
      <c r="AE87" s="78"/>
      <c r="AF87" s="78"/>
      <c r="AG87" s="78"/>
      <c r="AH87" s="78"/>
    </row>
    <row r="88" spans="1:34" x14ac:dyDescent="0.2">
      <c r="A88" s="78"/>
      <c r="B88" s="78"/>
      <c r="C88" s="78"/>
      <c r="D88" s="78"/>
      <c r="E88" s="78"/>
      <c r="F88" s="78"/>
      <c r="G88" s="79"/>
      <c r="H88" s="78"/>
      <c r="I88" s="128"/>
      <c r="J88" s="129"/>
      <c r="K88" s="129"/>
      <c r="L88" s="78"/>
      <c r="M88" s="78"/>
      <c r="N88" s="78"/>
      <c r="O88" s="78"/>
      <c r="P88" s="78"/>
      <c r="Q88" s="79"/>
      <c r="R88" s="78"/>
      <c r="S88" s="130"/>
      <c r="T88" s="131"/>
      <c r="U88" s="130"/>
      <c r="V88" s="78"/>
      <c r="W88" s="78"/>
      <c r="X88" s="79"/>
      <c r="Y88" s="78"/>
      <c r="Z88" s="78"/>
      <c r="AA88" s="78"/>
      <c r="AB88" s="78"/>
      <c r="AC88" s="78"/>
      <c r="AD88" s="78"/>
      <c r="AE88" s="78"/>
      <c r="AF88" s="78"/>
      <c r="AG88" s="78"/>
      <c r="AH88" s="78"/>
    </row>
    <row r="89" spans="1:34" x14ac:dyDescent="0.2">
      <c r="A89" s="78"/>
      <c r="B89" s="78"/>
      <c r="C89" s="78"/>
      <c r="D89" s="78"/>
      <c r="E89" s="78"/>
      <c r="F89" s="78"/>
      <c r="G89" s="79"/>
      <c r="H89" s="78"/>
      <c r="I89" s="128"/>
      <c r="J89" s="129"/>
      <c r="K89" s="129"/>
      <c r="L89" s="78"/>
      <c r="M89" s="78"/>
      <c r="N89" s="78"/>
      <c r="O89" s="78"/>
      <c r="P89" s="78"/>
      <c r="Q89" s="79"/>
      <c r="R89" s="78"/>
      <c r="S89" s="130"/>
      <c r="T89" s="131"/>
      <c r="U89" s="130"/>
      <c r="V89" s="78"/>
      <c r="W89" s="78"/>
      <c r="X89" s="79"/>
      <c r="Y89" s="78"/>
      <c r="Z89" s="78"/>
      <c r="AA89" s="78"/>
      <c r="AB89" s="78"/>
      <c r="AC89" s="78"/>
      <c r="AD89" s="78"/>
      <c r="AE89" s="78"/>
      <c r="AF89" s="78"/>
      <c r="AG89" s="78"/>
      <c r="AH89" s="78"/>
    </row>
    <row r="90" spans="1:34" x14ac:dyDescent="0.2">
      <c r="A90" s="78"/>
      <c r="B90" s="78"/>
      <c r="C90" s="78"/>
      <c r="D90" s="78"/>
      <c r="E90" s="78"/>
      <c r="F90" s="78"/>
      <c r="G90" s="79"/>
      <c r="H90" s="78"/>
      <c r="I90" s="128"/>
      <c r="J90" s="129"/>
      <c r="K90" s="129"/>
      <c r="L90" s="78"/>
      <c r="M90" s="78"/>
      <c r="N90" s="78"/>
      <c r="O90" s="78"/>
      <c r="P90" s="78"/>
      <c r="Q90" s="79"/>
      <c r="R90" s="78"/>
      <c r="S90" s="130"/>
      <c r="T90" s="131"/>
      <c r="U90" s="130"/>
      <c r="V90" s="78"/>
      <c r="W90" s="78"/>
      <c r="X90" s="79"/>
      <c r="Y90" s="78"/>
      <c r="Z90" s="78"/>
      <c r="AA90" s="78"/>
      <c r="AB90" s="78"/>
      <c r="AC90" s="78"/>
      <c r="AD90" s="78"/>
      <c r="AE90" s="78"/>
      <c r="AF90" s="78"/>
      <c r="AG90" s="78"/>
      <c r="AH90" s="78"/>
    </row>
    <row r="91" spans="1:34" x14ac:dyDescent="0.2">
      <c r="A91" s="78"/>
      <c r="B91" s="78"/>
      <c r="C91" s="78"/>
      <c r="D91" s="78"/>
      <c r="E91" s="78"/>
      <c r="F91" s="78"/>
      <c r="G91" s="79"/>
      <c r="H91" s="78"/>
      <c r="I91" s="128"/>
      <c r="J91" s="129"/>
      <c r="K91" s="129"/>
      <c r="L91" s="78"/>
      <c r="M91" s="78"/>
      <c r="N91" s="78"/>
      <c r="O91" s="78"/>
      <c r="P91" s="78"/>
      <c r="Q91" s="79"/>
      <c r="R91" s="78"/>
      <c r="S91" s="130"/>
      <c r="T91" s="131"/>
      <c r="U91" s="130"/>
      <c r="V91" s="78"/>
      <c r="W91" s="78"/>
      <c r="X91" s="79"/>
      <c r="Y91" s="78"/>
      <c r="Z91" s="78"/>
      <c r="AA91" s="78"/>
      <c r="AB91" s="78"/>
      <c r="AC91" s="78"/>
      <c r="AD91" s="78"/>
      <c r="AE91" s="78"/>
      <c r="AF91" s="78"/>
      <c r="AG91" s="78"/>
      <c r="AH91" s="78"/>
    </row>
    <row r="92" spans="1:34" x14ac:dyDescent="0.2">
      <c r="A92" s="78"/>
      <c r="B92" s="78"/>
      <c r="C92" s="78"/>
      <c r="D92" s="78"/>
      <c r="E92" s="78"/>
      <c r="F92" s="78"/>
      <c r="G92" s="79"/>
      <c r="H92" s="78"/>
      <c r="I92" s="128"/>
      <c r="J92" s="129"/>
      <c r="K92" s="129"/>
      <c r="L92" s="78"/>
      <c r="M92" s="78"/>
      <c r="N92" s="78"/>
      <c r="O92" s="78"/>
      <c r="P92" s="78"/>
      <c r="Q92" s="79"/>
      <c r="R92" s="78"/>
      <c r="S92" s="130"/>
      <c r="T92" s="131"/>
      <c r="U92" s="130"/>
      <c r="V92" s="78"/>
      <c r="W92" s="78"/>
      <c r="X92" s="79"/>
      <c r="Y92" s="78"/>
      <c r="Z92" s="78"/>
      <c r="AA92" s="78"/>
      <c r="AB92" s="78"/>
      <c r="AC92" s="78"/>
      <c r="AD92" s="78"/>
      <c r="AE92" s="78"/>
      <c r="AF92" s="78"/>
      <c r="AG92" s="78"/>
      <c r="AH92" s="78"/>
    </row>
    <row r="93" spans="1:34" x14ac:dyDescent="0.2">
      <c r="A93" s="78"/>
      <c r="B93" s="78"/>
      <c r="C93" s="78"/>
      <c r="D93" s="78"/>
      <c r="E93" s="78"/>
      <c r="F93" s="78"/>
      <c r="G93" s="79"/>
      <c r="H93" s="78"/>
      <c r="I93" s="128"/>
      <c r="J93" s="129"/>
      <c r="K93" s="129"/>
      <c r="L93" s="78"/>
      <c r="M93" s="78"/>
      <c r="N93" s="78"/>
      <c r="O93" s="78"/>
      <c r="P93" s="78"/>
      <c r="Q93" s="79"/>
      <c r="R93" s="78"/>
      <c r="S93" s="130"/>
      <c r="T93" s="131"/>
      <c r="U93" s="130"/>
      <c r="V93" s="78"/>
      <c r="W93" s="78"/>
      <c r="X93" s="79"/>
      <c r="Y93" s="78"/>
      <c r="Z93" s="78"/>
      <c r="AA93" s="78"/>
      <c r="AB93" s="78"/>
      <c r="AC93" s="78"/>
      <c r="AD93" s="78"/>
      <c r="AE93" s="78"/>
      <c r="AF93" s="78"/>
      <c r="AG93" s="78"/>
      <c r="AH93" s="78"/>
    </row>
    <row r="94" spans="1:34" x14ac:dyDescent="0.2">
      <c r="A94" s="78"/>
      <c r="B94" s="78"/>
      <c r="C94" s="78"/>
      <c r="D94" s="78"/>
      <c r="E94" s="78"/>
      <c r="F94" s="78"/>
      <c r="G94" s="79"/>
      <c r="H94" s="78"/>
      <c r="I94" s="128"/>
      <c r="J94" s="129"/>
      <c r="K94" s="129"/>
      <c r="L94" s="78"/>
      <c r="M94" s="78"/>
      <c r="N94" s="78"/>
      <c r="O94" s="78"/>
      <c r="P94" s="78"/>
      <c r="Q94" s="79"/>
      <c r="R94" s="78"/>
      <c r="S94" s="130"/>
      <c r="T94" s="131"/>
      <c r="U94" s="130"/>
      <c r="V94" s="78"/>
      <c r="W94" s="78"/>
      <c r="X94" s="79"/>
      <c r="Y94" s="78"/>
      <c r="Z94" s="78"/>
      <c r="AA94" s="78"/>
      <c r="AB94" s="78"/>
      <c r="AC94" s="78"/>
      <c r="AD94" s="78"/>
      <c r="AE94" s="78"/>
      <c r="AF94" s="78"/>
      <c r="AG94" s="78"/>
      <c r="AH94" s="78"/>
    </row>
    <row r="95" spans="1:34" x14ac:dyDescent="0.2">
      <c r="A95" s="78"/>
      <c r="B95" s="78"/>
      <c r="C95" s="78"/>
      <c r="D95" s="78"/>
      <c r="E95" s="78"/>
      <c r="F95" s="78"/>
      <c r="G95" s="79"/>
      <c r="H95" s="78"/>
      <c r="I95" s="128"/>
      <c r="J95" s="129"/>
      <c r="K95" s="129"/>
      <c r="L95" s="78"/>
      <c r="M95" s="78"/>
      <c r="N95" s="78"/>
      <c r="O95" s="78"/>
      <c r="P95" s="78"/>
      <c r="Q95" s="79"/>
      <c r="R95" s="78"/>
      <c r="S95" s="130"/>
      <c r="T95" s="131"/>
      <c r="U95" s="130"/>
      <c r="V95" s="78"/>
      <c r="W95" s="78"/>
      <c r="X95" s="79"/>
      <c r="Y95" s="78"/>
      <c r="Z95" s="78"/>
      <c r="AA95" s="78"/>
      <c r="AB95" s="78"/>
      <c r="AC95" s="78"/>
      <c r="AD95" s="78"/>
      <c r="AE95" s="78"/>
      <c r="AF95" s="78"/>
      <c r="AG95" s="78"/>
      <c r="AH95" s="78"/>
    </row>
    <row r="96" spans="1:34" x14ac:dyDescent="0.2">
      <c r="A96" s="78"/>
      <c r="B96" s="78"/>
      <c r="C96" s="78"/>
      <c r="D96" s="78"/>
      <c r="E96" s="78"/>
      <c r="F96" s="78"/>
      <c r="G96" s="79"/>
      <c r="H96" s="78"/>
      <c r="I96" s="128"/>
      <c r="J96" s="129"/>
      <c r="K96" s="129"/>
      <c r="L96" s="78"/>
      <c r="M96" s="78"/>
      <c r="N96" s="78"/>
      <c r="O96" s="78"/>
      <c r="P96" s="78"/>
      <c r="Q96" s="79"/>
      <c r="R96" s="78"/>
      <c r="S96" s="130"/>
      <c r="T96" s="131"/>
      <c r="U96" s="130"/>
      <c r="V96" s="78"/>
      <c r="W96" s="78"/>
      <c r="X96" s="79"/>
      <c r="Y96" s="78"/>
      <c r="Z96" s="78"/>
      <c r="AA96" s="78"/>
      <c r="AB96" s="78"/>
      <c r="AC96" s="78"/>
      <c r="AD96" s="78"/>
      <c r="AE96" s="78"/>
      <c r="AF96" s="78"/>
      <c r="AG96" s="78"/>
      <c r="AH96" s="78"/>
    </row>
    <row r="97" spans="1:34" x14ac:dyDescent="0.2">
      <c r="A97" s="78"/>
      <c r="B97" s="78"/>
      <c r="C97" s="78"/>
      <c r="D97" s="78"/>
      <c r="E97" s="78"/>
      <c r="F97" s="78"/>
      <c r="G97" s="79"/>
      <c r="H97" s="78"/>
      <c r="I97" s="128"/>
      <c r="J97" s="129"/>
      <c r="K97" s="129"/>
      <c r="L97" s="78"/>
      <c r="M97" s="78"/>
      <c r="N97" s="78"/>
      <c r="O97" s="78"/>
      <c r="P97" s="78"/>
      <c r="Q97" s="79"/>
      <c r="R97" s="78"/>
      <c r="S97" s="130"/>
      <c r="T97" s="131"/>
      <c r="U97" s="130"/>
      <c r="V97" s="78"/>
      <c r="W97" s="78"/>
      <c r="X97" s="79"/>
      <c r="Y97" s="78"/>
      <c r="Z97" s="78"/>
      <c r="AA97" s="78"/>
      <c r="AB97" s="78"/>
      <c r="AC97" s="78"/>
      <c r="AD97" s="78"/>
      <c r="AE97" s="78"/>
      <c r="AF97" s="78"/>
      <c r="AG97" s="78"/>
      <c r="AH97" s="78"/>
    </row>
    <row r="98" spans="1:34" x14ac:dyDescent="0.2">
      <c r="A98" s="78"/>
      <c r="B98" s="78"/>
      <c r="C98" s="78"/>
      <c r="D98" s="78"/>
      <c r="E98" s="78"/>
      <c r="F98" s="78"/>
      <c r="G98" s="79"/>
      <c r="H98" s="78"/>
      <c r="I98" s="128"/>
      <c r="J98" s="129"/>
      <c r="K98" s="129"/>
      <c r="L98" s="78"/>
      <c r="M98" s="78"/>
      <c r="N98" s="78"/>
      <c r="O98" s="78"/>
      <c r="P98" s="78"/>
      <c r="Q98" s="79"/>
      <c r="R98" s="78"/>
      <c r="S98" s="130"/>
      <c r="T98" s="131"/>
      <c r="U98" s="130"/>
      <c r="V98" s="78"/>
      <c r="W98" s="78"/>
      <c r="X98" s="79"/>
      <c r="Y98" s="78"/>
      <c r="Z98" s="78"/>
      <c r="AA98" s="78"/>
      <c r="AB98" s="78"/>
      <c r="AC98" s="78"/>
      <c r="AD98" s="78"/>
      <c r="AE98" s="78"/>
      <c r="AF98" s="78"/>
      <c r="AG98" s="78"/>
      <c r="AH98" s="78"/>
    </row>
    <row r="99" spans="1:34" x14ac:dyDescent="0.2">
      <c r="A99" s="78"/>
      <c r="B99" s="78"/>
      <c r="C99" s="78"/>
      <c r="D99" s="78"/>
      <c r="E99" s="78"/>
      <c r="F99" s="78"/>
      <c r="G99" s="79"/>
      <c r="H99" s="78"/>
      <c r="I99" s="128"/>
      <c r="J99" s="129"/>
      <c r="K99" s="129"/>
      <c r="L99" s="78"/>
      <c r="M99" s="78"/>
      <c r="N99" s="78"/>
      <c r="O99" s="78"/>
      <c r="P99" s="78"/>
      <c r="Q99" s="79"/>
      <c r="R99" s="78"/>
      <c r="S99" s="130"/>
      <c r="T99" s="131"/>
      <c r="U99" s="130"/>
      <c r="V99" s="78"/>
      <c r="W99" s="78"/>
      <c r="X99" s="79"/>
      <c r="Y99" s="78"/>
      <c r="Z99" s="78"/>
      <c r="AA99" s="78"/>
      <c r="AB99" s="78"/>
      <c r="AC99" s="78"/>
      <c r="AD99" s="78"/>
      <c r="AE99" s="78"/>
      <c r="AF99" s="78"/>
      <c r="AG99" s="78"/>
      <c r="AH99" s="78"/>
    </row>
    <row r="100" spans="1:34" x14ac:dyDescent="0.2">
      <c r="A100" s="78"/>
      <c r="B100" s="78"/>
      <c r="C100" s="78"/>
      <c r="D100" s="78"/>
      <c r="E100" s="78"/>
      <c r="F100" s="78"/>
      <c r="G100" s="79"/>
      <c r="H100" s="78"/>
      <c r="I100" s="128"/>
      <c r="J100" s="129"/>
      <c r="K100" s="129"/>
      <c r="L100" s="78"/>
      <c r="M100" s="78"/>
      <c r="N100" s="78"/>
      <c r="O100" s="78"/>
      <c r="P100" s="78"/>
      <c r="Q100" s="79"/>
      <c r="R100" s="78"/>
      <c r="S100" s="130"/>
      <c r="T100" s="131"/>
      <c r="U100" s="130"/>
      <c r="V100" s="78"/>
      <c r="W100" s="78"/>
      <c r="X100" s="79"/>
      <c r="Y100" s="78"/>
      <c r="Z100" s="78"/>
      <c r="AA100" s="78"/>
      <c r="AB100" s="78"/>
      <c r="AC100" s="78"/>
      <c r="AD100" s="78"/>
      <c r="AE100" s="78"/>
      <c r="AF100" s="78"/>
      <c r="AG100" s="78"/>
      <c r="AH100" s="78"/>
    </row>
    <row r="101" spans="1:34" x14ac:dyDescent="0.2">
      <c r="A101" s="78"/>
      <c r="B101" s="78"/>
      <c r="C101" s="78"/>
      <c r="D101" s="78"/>
      <c r="E101" s="78"/>
      <c r="F101" s="78"/>
      <c r="G101" s="79"/>
      <c r="H101" s="78"/>
      <c r="I101" s="128"/>
      <c r="J101" s="129"/>
      <c r="K101" s="129"/>
      <c r="L101" s="78"/>
      <c r="M101" s="78"/>
      <c r="N101" s="78"/>
      <c r="O101" s="78"/>
      <c r="P101" s="78"/>
      <c r="Q101" s="79"/>
      <c r="R101" s="78"/>
      <c r="S101" s="130"/>
      <c r="T101" s="131"/>
      <c r="U101" s="130"/>
      <c r="V101" s="78"/>
      <c r="W101" s="78"/>
      <c r="X101" s="79"/>
      <c r="Y101" s="78"/>
      <c r="Z101" s="78"/>
      <c r="AA101" s="78"/>
      <c r="AB101" s="78"/>
      <c r="AC101" s="78"/>
      <c r="AD101" s="78"/>
      <c r="AE101" s="78"/>
      <c r="AF101" s="78"/>
      <c r="AG101" s="78"/>
      <c r="AH101" s="78"/>
    </row>
    <row r="102" spans="1:34" x14ac:dyDescent="0.2">
      <c r="A102" s="78"/>
      <c r="B102" s="78"/>
      <c r="C102" s="78"/>
      <c r="D102" s="78"/>
      <c r="E102" s="78"/>
      <c r="F102" s="78"/>
      <c r="G102" s="79"/>
      <c r="H102" s="78"/>
      <c r="I102" s="128"/>
      <c r="J102" s="129"/>
      <c r="K102" s="129"/>
      <c r="L102" s="78"/>
      <c r="M102" s="78"/>
      <c r="N102" s="78"/>
      <c r="O102" s="78"/>
      <c r="P102" s="78"/>
      <c r="Q102" s="79"/>
      <c r="R102" s="78"/>
      <c r="S102" s="130"/>
      <c r="T102" s="131"/>
      <c r="U102" s="130"/>
      <c r="V102" s="78"/>
      <c r="W102" s="78"/>
      <c r="X102" s="79"/>
      <c r="Y102" s="78"/>
      <c r="Z102" s="78"/>
      <c r="AA102" s="78"/>
      <c r="AB102" s="78"/>
      <c r="AC102" s="78"/>
      <c r="AD102" s="78"/>
      <c r="AE102" s="78"/>
      <c r="AF102" s="78"/>
      <c r="AG102" s="78"/>
      <c r="AH102" s="78"/>
    </row>
    <row r="103" spans="1:34" x14ac:dyDescent="0.2">
      <c r="A103" s="78"/>
      <c r="B103" s="78"/>
      <c r="C103" s="78"/>
      <c r="D103" s="78"/>
      <c r="E103" s="78"/>
      <c r="F103" s="78"/>
      <c r="G103" s="79"/>
      <c r="H103" s="78"/>
      <c r="I103" s="128"/>
      <c r="J103" s="129"/>
      <c r="K103" s="129"/>
      <c r="L103" s="78"/>
      <c r="M103" s="78"/>
      <c r="N103" s="78"/>
      <c r="O103" s="78"/>
      <c r="P103" s="78"/>
      <c r="Q103" s="79"/>
      <c r="R103" s="78"/>
      <c r="S103" s="130"/>
      <c r="T103" s="131"/>
      <c r="U103" s="130"/>
      <c r="V103" s="78"/>
      <c r="W103" s="78"/>
      <c r="X103" s="79"/>
      <c r="Y103" s="78"/>
      <c r="Z103" s="78"/>
      <c r="AA103" s="78"/>
      <c r="AB103" s="78"/>
      <c r="AC103" s="78"/>
      <c r="AD103" s="78"/>
      <c r="AE103" s="78"/>
      <c r="AF103" s="78"/>
      <c r="AG103" s="78"/>
      <c r="AH103" s="78"/>
    </row>
    <row r="104" spans="1:34" x14ac:dyDescent="0.2">
      <c r="A104" s="78"/>
      <c r="B104" s="78"/>
      <c r="C104" s="78"/>
      <c r="D104" s="78"/>
      <c r="E104" s="78"/>
      <c r="F104" s="78"/>
      <c r="G104" s="79"/>
      <c r="H104" s="78"/>
      <c r="I104" s="128"/>
      <c r="J104" s="129"/>
      <c r="K104" s="129"/>
      <c r="L104" s="78"/>
      <c r="M104" s="78"/>
      <c r="N104" s="78"/>
      <c r="O104" s="78"/>
      <c r="P104" s="78"/>
      <c r="Q104" s="79"/>
      <c r="R104" s="78"/>
      <c r="S104" s="130"/>
      <c r="T104" s="131"/>
      <c r="U104" s="130"/>
      <c r="V104" s="78"/>
      <c r="W104" s="78"/>
      <c r="X104" s="79"/>
      <c r="Y104" s="78"/>
      <c r="Z104" s="78"/>
      <c r="AA104" s="78"/>
      <c r="AB104" s="78"/>
      <c r="AC104" s="78"/>
      <c r="AD104" s="78"/>
      <c r="AE104" s="78"/>
      <c r="AF104" s="78"/>
      <c r="AG104" s="78"/>
      <c r="AH104" s="78"/>
    </row>
    <row r="105" spans="1:34" x14ac:dyDescent="0.2">
      <c r="A105" s="78"/>
      <c r="B105" s="78"/>
      <c r="C105" s="78"/>
      <c r="D105" s="78"/>
      <c r="E105" s="78"/>
      <c r="F105" s="78"/>
      <c r="G105" s="79"/>
      <c r="H105" s="78"/>
      <c r="I105" s="128"/>
      <c r="J105" s="129"/>
      <c r="K105" s="129"/>
      <c r="L105" s="78"/>
      <c r="M105" s="78"/>
      <c r="N105" s="78"/>
      <c r="O105" s="78"/>
      <c r="P105" s="78"/>
      <c r="Q105" s="79"/>
      <c r="R105" s="78"/>
      <c r="S105" s="130"/>
      <c r="T105" s="131"/>
      <c r="U105" s="130"/>
      <c r="V105" s="78"/>
      <c r="W105" s="78"/>
      <c r="X105" s="79"/>
      <c r="Y105" s="78"/>
      <c r="Z105" s="78"/>
      <c r="AA105" s="78"/>
      <c r="AB105" s="78"/>
      <c r="AC105" s="78"/>
      <c r="AD105" s="78"/>
      <c r="AE105" s="78"/>
      <c r="AF105" s="78"/>
      <c r="AG105" s="78"/>
      <c r="AH105" s="78"/>
    </row>
    <row r="106" spans="1:34" x14ac:dyDescent="0.2">
      <c r="A106" s="78"/>
      <c r="B106" s="78"/>
      <c r="C106" s="78"/>
      <c r="D106" s="78"/>
      <c r="E106" s="78"/>
      <c r="F106" s="78"/>
      <c r="G106" s="79"/>
      <c r="H106" s="78"/>
      <c r="I106" s="128"/>
      <c r="J106" s="129"/>
      <c r="K106" s="129"/>
      <c r="L106" s="78"/>
      <c r="M106" s="78"/>
      <c r="N106" s="78"/>
      <c r="O106" s="78"/>
      <c r="P106" s="78"/>
      <c r="Q106" s="79"/>
      <c r="R106" s="78"/>
      <c r="S106" s="130"/>
      <c r="T106" s="131"/>
      <c r="U106" s="130"/>
      <c r="V106" s="78"/>
      <c r="W106" s="78"/>
      <c r="X106" s="79"/>
      <c r="Y106" s="78"/>
      <c r="Z106" s="78"/>
      <c r="AA106" s="78"/>
      <c r="AB106" s="78"/>
      <c r="AC106" s="78"/>
      <c r="AD106" s="78"/>
      <c r="AE106" s="78"/>
      <c r="AF106" s="78"/>
      <c r="AG106" s="78"/>
      <c r="AH106" s="78"/>
    </row>
    <row r="107" spans="1:34" x14ac:dyDescent="0.2">
      <c r="A107" s="78"/>
      <c r="B107" s="78"/>
      <c r="C107" s="78"/>
      <c r="D107" s="78"/>
      <c r="E107" s="78"/>
      <c r="F107" s="78"/>
      <c r="G107" s="79"/>
      <c r="H107" s="78"/>
      <c r="I107" s="128"/>
      <c r="J107" s="129"/>
      <c r="K107" s="129"/>
      <c r="L107" s="78"/>
      <c r="M107" s="78"/>
      <c r="N107" s="78"/>
      <c r="O107" s="78"/>
      <c r="P107" s="78"/>
      <c r="Q107" s="79"/>
      <c r="R107" s="78"/>
      <c r="S107" s="130"/>
      <c r="T107" s="131"/>
      <c r="U107" s="130"/>
      <c r="V107" s="78"/>
      <c r="W107" s="78"/>
      <c r="X107" s="79"/>
      <c r="Y107" s="78"/>
      <c r="Z107" s="78"/>
      <c r="AA107" s="78"/>
      <c r="AB107" s="78"/>
      <c r="AC107" s="78"/>
      <c r="AD107" s="78"/>
      <c r="AE107" s="78"/>
      <c r="AF107" s="78"/>
      <c r="AG107" s="78"/>
      <c r="AH107" s="78"/>
    </row>
    <row r="108" spans="1:34" x14ac:dyDescent="0.2">
      <c r="A108" s="78"/>
      <c r="B108" s="78"/>
      <c r="C108" s="78"/>
      <c r="D108" s="78"/>
      <c r="E108" s="78"/>
      <c r="F108" s="78"/>
      <c r="G108" s="79"/>
      <c r="H108" s="78"/>
      <c r="I108" s="128"/>
      <c r="J108" s="129"/>
      <c r="K108" s="129"/>
      <c r="L108" s="78"/>
      <c r="M108" s="78"/>
      <c r="N108" s="78"/>
      <c r="O108" s="78"/>
      <c r="P108" s="78"/>
      <c r="Q108" s="79"/>
      <c r="R108" s="78"/>
      <c r="S108" s="130"/>
      <c r="T108" s="131"/>
      <c r="U108" s="130"/>
      <c r="V108" s="78"/>
      <c r="W108" s="78"/>
      <c r="X108" s="79"/>
      <c r="Y108" s="78"/>
      <c r="Z108" s="78"/>
      <c r="AA108" s="78"/>
      <c r="AB108" s="78"/>
      <c r="AC108" s="78"/>
      <c r="AD108" s="78"/>
      <c r="AE108" s="78"/>
      <c r="AF108" s="78"/>
      <c r="AG108" s="78"/>
      <c r="AH108" s="78"/>
    </row>
    <row r="109" spans="1:34" x14ac:dyDescent="0.2">
      <c r="A109" s="78"/>
      <c r="B109" s="78"/>
      <c r="C109" s="78"/>
      <c r="D109" s="78"/>
      <c r="E109" s="78"/>
      <c r="F109" s="78"/>
      <c r="G109" s="79"/>
      <c r="H109" s="78"/>
      <c r="I109" s="128"/>
      <c r="J109" s="129"/>
      <c r="K109" s="129"/>
      <c r="L109" s="78"/>
      <c r="M109" s="78"/>
      <c r="N109" s="78"/>
      <c r="O109" s="78"/>
      <c r="P109" s="78"/>
      <c r="Q109" s="79"/>
      <c r="R109" s="78"/>
      <c r="S109" s="130"/>
      <c r="T109" s="131"/>
      <c r="U109" s="130"/>
      <c r="V109" s="78"/>
      <c r="W109" s="78"/>
      <c r="X109" s="79"/>
      <c r="Y109" s="78"/>
      <c r="Z109" s="78"/>
      <c r="AA109" s="78"/>
      <c r="AB109" s="78"/>
      <c r="AC109" s="78"/>
      <c r="AD109" s="78"/>
      <c r="AE109" s="78"/>
      <c r="AF109" s="78"/>
      <c r="AG109" s="78"/>
      <c r="AH109" s="78"/>
    </row>
    <row r="110" spans="1:34" x14ac:dyDescent="0.2">
      <c r="A110" s="78"/>
      <c r="B110" s="78"/>
      <c r="C110" s="78"/>
      <c r="D110" s="78"/>
      <c r="E110" s="78"/>
      <c r="F110" s="78"/>
      <c r="G110" s="79"/>
      <c r="H110" s="78"/>
      <c r="I110" s="128"/>
      <c r="J110" s="129"/>
      <c r="K110" s="129"/>
      <c r="L110" s="78"/>
      <c r="M110" s="78"/>
      <c r="N110" s="78"/>
      <c r="O110" s="78"/>
      <c r="P110" s="78"/>
      <c r="Q110" s="79"/>
      <c r="R110" s="78"/>
      <c r="S110" s="130"/>
      <c r="T110" s="131"/>
      <c r="U110" s="130"/>
      <c r="V110" s="78"/>
      <c r="W110" s="78"/>
      <c r="X110" s="79"/>
      <c r="Y110" s="78"/>
      <c r="Z110" s="78"/>
      <c r="AA110" s="78"/>
      <c r="AB110" s="78"/>
      <c r="AC110" s="78"/>
      <c r="AD110" s="78"/>
      <c r="AE110" s="78"/>
      <c r="AF110" s="78"/>
      <c r="AG110" s="78"/>
      <c r="AH110" s="78"/>
    </row>
    <row r="111" spans="1:34" x14ac:dyDescent="0.2">
      <c r="A111" s="78"/>
      <c r="B111" s="78"/>
      <c r="C111" s="78"/>
      <c r="D111" s="78"/>
      <c r="E111" s="78"/>
      <c r="F111" s="78"/>
      <c r="G111" s="79"/>
      <c r="H111" s="78"/>
      <c r="I111" s="128"/>
      <c r="J111" s="129"/>
      <c r="K111" s="129"/>
      <c r="L111" s="78"/>
      <c r="M111" s="78"/>
      <c r="N111" s="78"/>
      <c r="O111" s="78"/>
      <c r="P111" s="78"/>
      <c r="Q111" s="79"/>
      <c r="R111" s="78"/>
      <c r="S111" s="130"/>
      <c r="T111" s="131"/>
      <c r="U111" s="130"/>
      <c r="V111" s="78"/>
      <c r="W111" s="78"/>
      <c r="X111" s="79"/>
      <c r="Y111" s="78"/>
      <c r="Z111" s="78"/>
      <c r="AA111" s="78"/>
      <c r="AB111" s="78"/>
      <c r="AC111" s="78"/>
      <c r="AD111" s="78"/>
      <c r="AE111" s="78"/>
      <c r="AF111" s="78"/>
      <c r="AG111" s="78"/>
      <c r="AH111" s="78"/>
    </row>
    <row r="112" spans="1:34" x14ac:dyDescent="0.2">
      <c r="A112" s="78"/>
      <c r="B112" s="78"/>
      <c r="C112" s="78"/>
      <c r="D112" s="78"/>
      <c r="E112" s="78"/>
      <c r="F112" s="78"/>
      <c r="G112" s="79"/>
      <c r="H112" s="78"/>
      <c r="I112" s="128"/>
      <c r="J112" s="129"/>
      <c r="K112" s="129"/>
      <c r="L112" s="78"/>
      <c r="M112" s="78"/>
      <c r="N112" s="78"/>
      <c r="O112" s="78"/>
      <c r="P112" s="78"/>
      <c r="Q112" s="79"/>
      <c r="R112" s="78"/>
      <c r="S112" s="130"/>
      <c r="T112" s="131"/>
      <c r="U112" s="130"/>
      <c r="V112" s="78"/>
      <c r="W112" s="78"/>
      <c r="X112" s="79"/>
      <c r="Y112" s="78"/>
      <c r="Z112" s="78"/>
      <c r="AA112" s="78"/>
      <c r="AB112" s="78"/>
      <c r="AC112" s="78"/>
      <c r="AD112" s="78"/>
      <c r="AE112" s="78"/>
      <c r="AF112" s="78"/>
      <c r="AG112" s="78"/>
      <c r="AH112" s="78"/>
    </row>
    <row r="113" spans="1:34" x14ac:dyDescent="0.2">
      <c r="A113" s="78"/>
      <c r="B113" s="78"/>
      <c r="C113" s="78"/>
      <c r="D113" s="78"/>
      <c r="E113" s="78"/>
      <c r="F113" s="78"/>
      <c r="G113" s="79"/>
      <c r="H113" s="78"/>
      <c r="I113" s="128"/>
      <c r="J113" s="129"/>
      <c r="K113" s="129"/>
      <c r="L113" s="78"/>
      <c r="M113" s="78"/>
      <c r="N113" s="78"/>
      <c r="O113" s="78"/>
      <c r="P113" s="78"/>
      <c r="Q113" s="79"/>
      <c r="R113" s="78"/>
      <c r="S113" s="130"/>
      <c r="T113" s="131"/>
      <c r="U113" s="130"/>
      <c r="V113" s="78"/>
      <c r="W113" s="78"/>
      <c r="X113" s="79"/>
      <c r="Y113" s="78"/>
      <c r="Z113" s="78"/>
      <c r="AA113" s="78"/>
      <c r="AB113" s="78"/>
      <c r="AC113" s="78"/>
      <c r="AD113" s="78"/>
      <c r="AE113" s="78"/>
      <c r="AF113" s="78"/>
      <c r="AG113" s="78"/>
      <c r="AH113" s="78"/>
    </row>
    <row r="114" spans="1:34" x14ac:dyDescent="0.2">
      <c r="A114" s="78"/>
      <c r="B114" s="78"/>
      <c r="C114" s="78"/>
      <c r="D114" s="78"/>
      <c r="E114" s="78"/>
      <c r="F114" s="78"/>
      <c r="G114" s="79"/>
      <c r="H114" s="78"/>
      <c r="I114" s="128"/>
      <c r="J114" s="129"/>
      <c r="K114" s="129"/>
      <c r="L114" s="78"/>
      <c r="M114" s="78"/>
      <c r="N114" s="78"/>
      <c r="O114" s="78"/>
      <c r="P114" s="78"/>
      <c r="Q114" s="79"/>
      <c r="R114" s="78"/>
      <c r="S114" s="130"/>
      <c r="T114" s="131"/>
      <c r="U114" s="130"/>
      <c r="V114" s="78"/>
      <c r="W114" s="78"/>
      <c r="X114" s="79"/>
      <c r="Y114" s="78"/>
      <c r="Z114" s="78"/>
      <c r="AA114" s="78"/>
      <c r="AB114" s="78"/>
      <c r="AC114" s="78"/>
      <c r="AD114" s="78"/>
      <c r="AE114" s="78"/>
      <c r="AF114" s="78"/>
      <c r="AG114" s="78"/>
      <c r="AH114" s="78"/>
    </row>
    <row r="115" spans="1:34" x14ac:dyDescent="0.2">
      <c r="A115" s="78"/>
      <c r="B115" s="78"/>
      <c r="C115" s="78"/>
      <c r="D115" s="78"/>
      <c r="E115" s="78"/>
      <c r="F115" s="78"/>
      <c r="G115" s="79"/>
      <c r="H115" s="78"/>
      <c r="I115" s="128"/>
      <c r="J115" s="129"/>
      <c r="K115" s="129"/>
      <c r="L115" s="78"/>
      <c r="M115" s="78"/>
      <c r="N115" s="78"/>
      <c r="O115" s="78"/>
      <c r="P115" s="78"/>
      <c r="Q115" s="79"/>
      <c r="R115" s="78"/>
      <c r="S115" s="130"/>
      <c r="T115" s="131"/>
      <c r="U115" s="130"/>
      <c r="V115" s="78"/>
      <c r="W115" s="78"/>
      <c r="X115" s="79"/>
      <c r="Y115" s="78"/>
      <c r="Z115" s="78"/>
      <c r="AA115" s="78"/>
      <c r="AB115" s="78"/>
      <c r="AC115" s="78"/>
      <c r="AD115" s="78"/>
      <c r="AE115" s="78"/>
      <c r="AF115" s="78"/>
      <c r="AG115" s="78"/>
      <c r="AH115" s="78"/>
    </row>
    <row r="116" spans="1:34" x14ac:dyDescent="0.2">
      <c r="A116" s="78"/>
      <c r="B116" s="78"/>
      <c r="C116" s="78"/>
      <c r="D116" s="78"/>
      <c r="E116" s="78"/>
      <c r="F116" s="78"/>
      <c r="G116" s="79"/>
      <c r="H116" s="78"/>
      <c r="I116" s="128"/>
      <c r="J116" s="129"/>
      <c r="K116" s="129"/>
      <c r="L116" s="78"/>
      <c r="M116" s="78"/>
      <c r="N116" s="78"/>
      <c r="O116" s="78"/>
      <c r="P116" s="78"/>
      <c r="Q116" s="79"/>
      <c r="R116" s="78"/>
      <c r="S116" s="130"/>
      <c r="T116" s="131"/>
      <c r="U116" s="130"/>
      <c r="V116" s="78"/>
      <c r="W116" s="78"/>
      <c r="X116" s="79"/>
      <c r="Y116" s="78"/>
      <c r="Z116" s="78"/>
      <c r="AA116" s="78"/>
      <c r="AB116" s="78"/>
      <c r="AC116" s="78"/>
      <c r="AD116" s="78"/>
      <c r="AE116" s="78"/>
      <c r="AF116" s="78"/>
      <c r="AG116" s="78"/>
      <c r="AH116" s="78"/>
    </row>
    <row r="117" spans="1:34" x14ac:dyDescent="0.2">
      <c r="A117" s="78"/>
      <c r="B117" s="78"/>
      <c r="C117" s="78"/>
      <c r="D117" s="78"/>
      <c r="E117" s="78"/>
      <c r="F117" s="78"/>
      <c r="G117" s="79"/>
      <c r="H117" s="78"/>
      <c r="I117" s="128"/>
      <c r="J117" s="129"/>
      <c r="K117" s="129"/>
      <c r="L117" s="78"/>
      <c r="M117" s="78"/>
      <c r="N117" s="78"/>
      <c r="O117" s="78"/>
      <c r="P117" s="78"/>
      <c r="Q117" s="79"/>
      <c r="R117" s="78"/>
      <c r="S117" s="130"/>
      <c r="T117" s="131"/>
      <c r="U117" s="130"/>
      <c r="V117" s="78"/>
      <c r="W117" s="78"/>
      <c r="X117" s="79"/>
      <c r="Y117" s="78"/>
      <c r="Z117" s="78"/>
      <c r="AA117" s="78"/>
      <c r="AB117" s="78"/>
      <c r="AC117" s="78"/>
      <c r="AD117" s="78"/>
      <c r="AE117" s="78"/>
      <c r="AF117" s="78"/>
      <c r="AG117" s="78"/>
      <c r="AH117" s="78"/>
    </row>
    <row r="118" spans="1:34" x14ac:dyDescent="0.2">
      <c r="A118" s="78"/>
      <c r="B118" s="78"/>
      <c r="C118" s="78"/>
      <c r="D118" s="78"/>
      <c r="E118" s="78"/>
      <c r="F118" s="78"/>
      <c r="G118" s="79"/>
      <c r="H118" s="78"/>
      <c r="I118" s="128"/>
      <c r="J118" s="129"/>
      <c r="K118" s="129"/>
      <c r="L118" s="78"/>
      <c r="M118" s="78"/>
      <c r="N118" s="78"/>
      <c r="O118" s="78"/>
      <c r="P118" s="78"/>
      <c r="Q118" s="79"/>
      <c r="R118" s="78"/>
      <c r="S118" s="130"/>
      <c r="T118" s="131"/>
      <c r="U118" s="130"/>
      <c r="V118" s="78"/>
      <c r="W118" s="78"/>
      <c r="X118" s="79"/>
      <c r="Y118" s="78"/>
      <c r="Z118" s="78"/>
      <c r="AA118" s="78"/>
      <c r="AB118" s="78"/>
      <c r="AC118" s="78"/>
      <c r="AD118" s="78"/>
      <c r="AE118" s="78"/>
      <c r="AF118" s="78"/>
      <c r="AG118" s="78"/>
      <c r="AH118" s="78"/>
    </row>
    <row r="119" spans="1:34" x14ac:dyDescent="0.2">
      <c r="A119" s="78"/>
      <c r="B119" s="78"/>
      <c r="C119" s="78"/>
      <c r="D119" s="78"/>
      <c r="E119" s="78"/>
      <c r="F119" s="78"/>
      <c r="G119" s="79"/>
      <c r="H119" s="78"/>
      <c r="I119" s="128"/>
      <c r="J119" s="129"/>
      <c r="K119" s="129"/>
      <c r="L119" s="78"/>
      <c r="M119" s="78"/>
      <c r="N119" s="78"/>
      <c r="O119" s="78"/>
      <c r="P119" s="78"/>
      <c r="Q119" s="79"/>
      <c r="R119" s="78"/>
      <c r="S119" s="130"/>
      <c r="T119" s="131"/>
      <c r="U119" s="130"/>
      <c r="V119" s="78"/>
      <c r="W119" s="78"/>
      <c r="X119" s="79"/>
      <c r="Y119" s="78"/>
      <c r="Z119" s="78"/>
      <c r="AA119" s="78"/>
      <c r="AB119" s="78"/>
      <c r="AC119" s="78"/>
      <c r="AD119" s="78"/>
      <c r="AE119" s="78"/>
      <c r="AF119" s="78"/>
      <c r="AG119" s="78"/>
      <c r="AH119" s="78"/>
    </row>
    <row r="120" spans="1:34" x14ac:dyDescent="0.2">
      <c r="A120" s="78"/>
      <c r="B120" s="78"/>
      <c r="C120" s="78"/>
      <c r="D120" s="78"/>
      <c r="E120" s="78"/>
      <c r="F120" s="78"/>
      <c r="G120" s="79"/>
      <c r="H120" s="78"/>
      <c r="I120" s="128"/>
      <c r="J120" s="129"/>
      <c r="K120" s="129"/>
      <c r="L120" s="78"/>
      <c r="M120" s="78"/>
      <c r="N120" s="78"/>
      <c r="O120" s="78"/>
      <c r="P120" s="78"/>
      <c r="Q120" s="79"/>
      <c r="R120" s="78"/>
      <c r="S120" s="130"/>
      <c r="T120" s="131"/>
      <c r="U120" s="130"/>
      <c r="V120" s="78"/>
      <c r="W120" s="78"/>
      <c r="X120" s="79"/>
      <c r="Y120" s="78"/>
      <c r="Z120" s="78"/>
      <c r="AA120" s="78"/>
      <c r="AB120" s="78"/>
      <c r="AC120" s="78"/>
      <c r="AD120" s="78"/>
      <c r="AE120" s="78"/>
      <c r="AF120" s="78"/>
      <c r="AG120" s="78"/>
      <c r="AH120" s="78"/>
    </row>
    <row r="121" spans="1:34" x14ac:dyDescent="0.2">
      <c r="A121" s="78"/>
      <c r="B121" s="78"/>
      <c r="C121" s="78"/>
      <c r="D121" s="78"/>
      <c r="E121" s="78"/>
      <c r="F121" s="78"/>
      <c r="G121" s="79"/>
      <c r="H121" s="78"/>
      <c r="I121" s="128"/>
      <c r="J121" s="129"/>
      <c r="K121" s="129"/>
      <c r="L121" s="78"/>
      <c r="M121" s="78"/>
      <c r="N121" s="78"/>
      <c r="O121" s="78"/>
      <c r="P121" s="78"/>
      <c r="Q121" s="79"/>
      <c r="R121" s="78"/>
      <c r="S121" s="130"/>
      <c r="T121" s="131"/>
      <c r="U121" s="130"/>
      <c r="V121" s="78"/>
      <c r="W121" s="78"/>
      <c r="X121" s="79"/>
      <c r="Y121" s="78"/>
      <c r="Z121" s="78"/>
      <c r="AA121" s="78"/>
      <c r="AB121" s="78"/>
      <c r="AC121" s="78"/>
      <c r="AD121" s="78"/>
      <c r="AE121" s="78"/>
      <c r="AF121" s="78"/>
      <c r="AG121" s="78"/>
      <c r="AH121" s="78"/>
    </row>
    <row r="122" spans="1:34" x14ac:dyDescent="0.2">
      <c r="A122" s="78"/>
      <c r="B122" s="78"/>
      <c r="C122" s="78"/>
      <c r="D122" s="78"/>
      <c r="E122" s="78"/>
      <c r="F122" s="78"/>
      <c r="G122" s="79"/>
      <c r="H122" s="78"/>
      <c r="I122" s="128"/>
      <c r="J122" s="129"/>
      <c r="K122" s="129"/>
      <c r="L122" s="78"/>
      <c r="M122" s="78"/>
      <c r="N122" s="78"/>
      <c r="O122" s="78"/>
      <c r="P122" s="78"/>
      <c r="Q122" s="79"/>
      <c r="R122" s="78"/>
      <c r="S122" s="130"/>
      <c r="T122" s="131"/>
      <c r="U122" s="130"/>
      <c r="V122" s="78"/>
      <c r="W122" s="78"/>
      <c r="X122" s="79"/>
      <c r="Y122" s="78"/>
      <c r="Z122" s="78"/>
      <c r="AA122" s="78"/>
      <c r="AB122" s="78"/>
      <c r="AC122" s="78"/>
      <c r="AD122" s="78"/>
      <c r="AE122" s="78"/>
      <c r="AF122" s="78"/>
      <c r="AG122" s="78"/>
      <c r="AH122" s="78"/>
    </row>
    <row r="123" spans="1:34" x14ac:dyDescent="0.2">
      <c r="A123" s="78"/>
      <c r="B123" s="78"/>
      <c r="C123" s="78"/>
      <c r="D123" s="78"/>
      <c r="E123" s="78"/>
      <c r="F123" s="78"/>
      <c r="G123" s="79"/>
      <c r="H123" s="78"/>
      <c r="I123" s="128"/>
      <c r="J123" s="129"/>
      <c r="K123" s="129"/>
      <c r="L123" s="78"/>
      <c r="M123" s="78"/>
      <c r="N123" s="78"/>
      <c r="O123" s="78"/>
      <c r="P123" s="78"/>
      <c r="Q123" s="79"/>
      <c r="R123" s="78"/>
      <c r="S123" s="130"/>
      <c r="T123" s="131"/>
      <c r="U123" s="130"/>
      <c r="V123" s="78"/>
      <c r="W123" s="78"/>
      <c r="X123" s="79"/>
      <c r="Y123" s="78"/>
      <c r="Z123" s="78"/>
      <c r="AA123" s="78"/>
      <c r="AB123" s="78"/>
      <c r="AC123" s="78"/>
      <c r="AD123" s="78"/>
      <c r="AE123" s="78"/>
      <c r="AF123" s="78"/>
      <c r="AG123" s="78"/>
      <c r="AH123" s="78"/>
    </row>
    <row r="124" spans="1:34" x14ac:dyDescent="0.2">
      <c r="A124" s="78"/>
      <c r="B124" s="78"/>
      <c r="C124" s="78"/>
      <c r="D124" s="78"/>
      <c r="E124" s="78"/>
      <c r="F124" s="78"/>
      <c r="G124" s="79"/>
      <c r="H124" s="78"/>
      <c r="I124" s="128"/>
      <c r="J124" s="129"/>
      <c r="K124" s="129"/>
      <c r="L124" s="78"/>
      <c r="M124" s="78"/>
      <c r="N124" s="78"/>
      <c r="O124" s="78"/>
      <c r="P124" s="78"/>
      <c r="Q124" s="79"/>
      <c r="R124" s="78"/>
      <c r="S124" s="130"/>
      <c r="T124" s="131"/>
      <c r="U124" s="130"/>
      <c r="V124" s="78"/>
      <c r="W124" s="78"/>
      <c r="X124" s="79"/>
      <c r="Y124" s="78"/>
      <c r="Z124" s="78"/>
      <c r="AA124" s="78"/>
      <c r="AB124" s="78"/>
      <c r="AC124" s="78"/>
      <c r="AD124" s="78"/>
      <c r="AE124" s="78"/>
      <c r="AF124" s="78"/>
      <c r="AG124" s="78"/>
      <c r="AH124" s="78"/>
    </row>
    <row r="125" spans="1:34" x14ac:dyDescent="0.2">
      <c r="A125" s="78"/>
      <c r="B125" s="78"/>
      <c r="C125" s="78"/>
      <c r="D125" s="78"/>
      <c r="E125" s="78"/>
      <c r="F125" s="78"/>
      <c r="G125" s="79"/>
      <c r="H125" s="78"/>
      <c r="I125" s="128"/>
      <c r="J125" s="129"/>
      <c r="K125" s="129"/>
      <c r="L125" s="78"/>
      <c r="M125" s="78"/>
      <c r="N125" s="78"/>
      <c r="O125" s="78"/>
      <c r="P125" s="78"/>
      <c r="Q125" s="79"/>
      <c r="R125" s="78"/>
      <c r="S125" s="130"/>
      <c r="T125" s="131"/>
      <c r="U125" s="130"/>
      <c r="V125" s="78"/>
      <c r="W125" s="78"/>
      <c r="X125" s="79"/>
      <c r="Y125" s="78"/>
      <c r="Z125" s="78"/>
      <c r="AA125" s="78"/>
      <c r="AB125" s="78"/>
      <c r="AC125" s="78"/>
      <c r="AD125" s="78"/>
      <c r="AE125" s="78"/>
      <c r="AF125" s="78"/>
      <c r="AG125" s="78"/>
      <c r="AH125" s="78"/>
    </row>
    <row r="126" spans="1:34" x14ac:dyDescent="0.2">
      <c r="A126" s="78"/>
      <c r="B126" s="78"/>
      <c r="C126" s="78"/>
      <c r="D126" s="78"/>
      <c r="E126" s="78"/>
      <c r="F126" s="78"/>
      <c r="G126" s="79"/>
      <c r="H126" s="78"/>
      <c r="I126" s="128"/>
      <c r="J126" s="129"/>
      <c r="K126" s="129"/>
      <c r="L126" s="78"/>
      <c r="M126" s="78"/>
      <c r="N126" s="78"/>
      <c r="O126" s="78"/>
      <c r="P126" s="78"/>
      <c r="Q126" s="79"/>
      <c r="R126" s="78"/>
      <c r="S126" s="130"/>
      <c r="T126" s="131"/>
      <c r="U126" s="130"/>
      <c r="V126" s="78"/>
      <c r="W126" s="78"/>
      <c r="X126" s="79"/>
      <c r="Y126" s="78"/>
      <c r="Z126" s="78"/>
      <c r="AA126" s="78"/>
      <c r="AB126" s="78"/>
      <c r="AC126" s="78"/>
      <c r="AD126" s="78"/>
      <c r="AE126" s="78"/>
      <c r="AF126" s="78"/>
      <c r="AG126" s="78"/>
      <c r="AH126" s="78"/>
    </row>
    <row r="127" spans="1:34" x14ac:dyDescent="0.2">
      <c r="A127" s="78"/>
      <c r="B127" s="78"/>
      <c r="C127" s="78"/>
      <c r="D127" s="78"/>
      <c r="E127" s="78"/>
      <c r="F127" s="78"/>
      <c r="G127" s="79"/>
      <c r="H127" s="78"/>
      <c r="I127" s="128"/>
      <c r="J127" s="129"/>
      <c r="K127" s="129"/>
      <c r="L127" s="78"/>
      <c r="M127" s="78"/>
      <c r="N127" s="78"/>
      <c r="O127" s="78"/>
      <c r="P127" s="78"/>
      <c r="Q127" s="79"/>
      <c r="R127" s="78"/>
      <c r="S127" s="130"/>
      <c r="T127" s="131"/>
      <c r="U127" s="130"/>
      <c r="V127" s="78"/>
      <c r="W127" s="78"/>
      <c r="X127" s="79"/>
      <c r="Y127" s="78"/>
      <c r="Z127" s="78"/>
      <c r="AA127" s="78"/>
      <c r="AB127" s="78"/>
      <c r="AC127" s="78"/>
      <c r="AD127" s="78"/>
      <c r="AE127" s="78"/>
      <c r="AF127" s="78"/>
      <c r="AG127" s="78"/>
      <c r="AH127" s="78"/>
    </row>
    <row r="128" spans="1:34" x14ac:dyDescent="0.2">
      <c r="A128" s="78"/>
      <c r="B128" s="78"/>
      <c r="C128" s="78"/>
      <c r="D128" s="78"/>
      <c r="E128" s="78"/>
      <c r="F128" s="78"/>
      <c r="G128" s="79"/>
      <c r="H128" s="78"/>
      <c r="I128" s="128"/>
      <c r="J128" s="129"/>
      <c r="K128" s="129"/>
      <c r="L128" s="78"/>
      <c r="M128" s="78"/>
      <c r="N128" s="78"/>
      <c r="O128" s="78"/>
      <c r="P128" s="78"/>
      <c r="Q128" s="79"/>
      <c r="R128" s="78"/>
      <c r="S128" s="130"/>
      <c r="T128" s="131"/>
      <c r="U128" s="130"/>
      <c r="V128" s="78"/>
      <c r="W128" s="78"/>
      <c r="X128" s="79"/>
      <c r="Y128" s="78"/>
      <c r="Z128" s="78"/>
      <c r="AA128" s="78"/>
      <c r="AB128" s="78"/>
      <c r="AC128" s="78"/>
      <c r="AD128" s="78"/>
      <c r="AE128" s="78"/>
      <c r="AF128" s="78"/>
      <c r="AG128" s="78"/>
      <c r="AH128" s="78"/>
    </row>
    <row r="129" spans="1:34" x14ac:dyDescent="0.2">
      <c r="A129" s="78"/>
      <c r="B129" s="78"/>
      <c r="C129" s="78"/>
      <c r="D129" s="78"/>
      <c r="E129" s="78"/>
      <c r="F129" s="78"/>
      <c r="G129" s="79"/>
      <c r="H129" s="78"/>
      <c r="I129" s="128"/>
      <c r="J129" s="129"/>
      <c r="K129" s="129"/>
      <c r="L129" s="78"/>
      <c r="M129" s="78"/>
      <c r="N129" s="78"/>
      <c r="O129" s="78"/>
      <c r="P129" s="78"/>
      <c r="Q129" s="79"/>
      <c r="R129" s="78"/>
      <c r="S129" s="130"/>
      <c r="T129" s="131"/>
      <c r="U129" s="130"/>
      <c r="V129" s="78"/>
      <c r="W129" s="78"/>
      <c r="X129" s="79"/>
      <c r="Y129" s="78"/>
      <c r="Z129" s="78"/>
      <c r="AA129" s="78"/>
      <c r="AB129" s="78"/>
      <c r="AC129" s="78"/>
      <c r="AD129" s="78"/>
      <c r="AE129" s="78"/>
      <c r="AF129" s="78"/>
      <c r="AG129" s="78"/>
      <c r="AH129" s="78"/>
    </row>
    <row r="130" spans="1:34" x14ac:dyDescent="0.2">
      <c r="A130" s="78"/>
      <c r="B130" s="78"/>
      <c r="C130" s="78"/>
      <c r="D130" s="78"/>
      <c r="E130" s="78"/>
      <c r="F130" s="78"/>
      <c r="G130" s="79"/>
      <c r="H130" s="78"/>
      <c r="I130" s="128"/>
      <c r="J130" s="129"/>
      <c r="K130" s="129"/>
      <c r="L130" s="78"/>
      <c r="M130" s="78"/>
      <c r="N130" s="78"/>
      <c r="O130" s="78"/>
      <c r="P130" s="78"/>
      <c r="Q130" s="79"/>
      <c r="R130" s="78"/>
      <c r="S130" s="130"/>
      <c r="T130" s="131"/>
      <c r="U130" s="130"/>
      <c r="V130" s="78"/>
      <c r="W130" s="78"/>
      <c r="X130" s="79"/>
      <c r="Y130" s="78"/>
      <c r="Z130" s="78"/>
      <c r="AA130" s="78"/>
      <c r="AB130" s="78"/>
      <c r="AC130" s="78"/>
      <c r="AD130" s="78"/>
      <c r="AE130" s="78"/>
      <c r="AF130" s="78"/>
      <c r="AG130" s="78"/>
      <c r="AH130" s="78"/>
    </row>
    <row r="131" spans="1:34" x14ac:dyDescent="0.2">
      <c r="A131" s="78"/>
      <c r="B131" s="78"/>
      <c r="C131" s="78"/>
      <c r="D131" s="78"/>
      <c r="E131" s="78"/>
      <c r="F131" s="78"/>
      <c r="G131" s="79"/>
      <c r="H131" s="78"/>
      <c r="I131" s="128"/>
      <c r="J131" s="129"/>
      <c r="K131" s="129"/>
      <c r="L131" s="78"/>
      <c r="M131" s="78"/>
      <c r="N131" s="78"/>
      <c r="O131" s="78"/>
      <c r="P131" s="78"/>
      <c r="Q131" s="79"/>
      <c r="R131" s="78"/>
      <c r="S131" s="130"/>
      <c r="T131" s="131"/>
      <c r="U131" s="130"/>
      <c r="V131" s="78"/>
      <c r="W131" s="78"/>
      <c r="X131" s="79"/>
      <c r="Y131" s="78"/>
      <c r="Z131" s="78"/>
      <c r="AA131" s="78"/>
      <c r="AB131" s="78"/>
      <c r="AC131" s="78"/>
      <c r="AD131" s="78"/>
      <c r="AE131" s="78"/>
      <c r="AF131" s="78"/>
      <c r="AG131" s="78"/>
      <c r="AH131" s="78"/>
    </row>
    <row r="132" spans="1:34" x14ac:dyDescent="0.2">
      <c r="A132" s="78"/>
      <c r="B132" s="78"/>
      <c r="C132" s="78"/>
      <c r="D132" s="78"/>
      <c r="E132" s="78"/>
      <c r="F132" s="78"/>
      <c r="G132" s="79"/>
      <c r="H132" s="78"/>
      <c r="I132" s="128"/>
      <c r="J132" s="129"/>
      <c r="K132" s="129"/>
      <c r="L132" s="78"/>
      <c r="M132" s="78"/>
      <c r="N132" s="78"/>
      <c r="O132" s="78"/>
      <c r="P132" s="78"/>
      <c r="Q132" s="79"/>
      <c r="R132" s="78"/>
      <c r="S132" s="130"/>
      <c r="T132" s="131"/>
      <c r="U132" s="130"/>
      <c r="V132" s="78"/>
      <c r="W132" s="78"/>
      <c r="X132" s="79"/>
      <c r="Y132" s="78"/>
      <c r="Z132" s="78"/>
      <c r="AA132" s="78"/>
      <c r="AB132" s="78"/>
      <c r="AC132" s="78"/>
      <c r="AD132" s="78"/>
      <c r="AE132" s="78"/>
      <c r="AF132" s="78"/>
      <c r="AG132" s="78"/>
      <c r="AH132" s="78"/>
    </row>
    <row r="133" spans="1:34" x14ac:dyDescent="0.2">
      <c r="A133" s="78"/>
      <c r="B133" s="78"/>
      <c r="C133" s="78"/>
      <c r="D133" s="78"/>
      <c r="E133" s="78"/>
      <c r="F133" s="78"/>
      <c r="G133" s="79"/>
      <c r="H133" s="78"/>
      <c r="I133" s="128"/>
      <c r="J133" s="129"/>
      <c r="K133" s="129"/>
      <c r="L133" s="78"/>
      <c r="M133" s="78"/>
      <c r="N133" s="78"/>
      <c r="O133" s="78"/>
      <c r="P133" s="78"/>
      <c r="Q133" s="79"/>
      <c r="R133" s="78"/>
      <c r="S133" s="130"/>
      <c r="T133" s="131"/>
      <c r="U133" s="130"/>
      <c r="V133" s="78"/>
      <c r="W133" s="78"/>
      <c r="X133" s="79"/>
      <c r="Y133" s="78"/>
      <c r="Z133" s="78"/>
      <c r="AA133" s="78"/>
      <c r="AB133" s="78"/>
      <c r="AC133" s="78"/>
      <c r="AD133" s="78"/>
      <c r="AE133" s="78"/>
      <c r="AF133" s="78"/>
      <c r="AG133" s="78"/>
      <c r="AH133" s="78"/>
    </row>
    <row r="134" spans="1:34" x14ac:dyDescent="0.2">
      <c r="A134" s="78"/>
      <c r="B134" s="78"/>
      <c r="C134" s="78"/>
      <c r="D134" s="78"/>
      <c r="E134" s="78"/>
      <c r="F134" s="78"/>
      <c r="G134" s="79"/>
      <c r="H134" s="78"/>
      <c r="I134" s="128"/>
      <c r="J134" s="129"/>
      <c r="K134" s="129"/>
      <c r="L134" s="78"/>
      <c r="M134" s="78"/>
      <c r="N134" s="78"/>
      <c r="O134" s="78"/>
      <c r="P134" s="78"/>
      <c r="Q134" s="79"/>
      <c r="R134" s="78"/>
      <c r="S134" s="130"/>
      <c r="T134" s="131"/>
      <c r="U134" s="130"/>
      <c r="V134" s="78"/>
      <c r="W134" s="78"/>
      <c r="X134" s="79"/>
      <c r="Y134" s="78"/>
      <c r="Z134" s="78"/>
      <c r="AA134" s="78"/>
      <c r="AB134" s="78"/>
      <c r="AC134" s="78"/>
      <c r="AD134" s="78"/>
      <c r="AE134" s="78"/>
      <c r="AF134" s="78"/>
      <c r="AG134" s="78"/>
      <c r="AH134" s="78"/>
    </row>
    <row r="135" spans="1:34" x14ac:dyDescent="0.2">
      <c r="A135" s="78"/>
      <c r="B135" s="78"/>
      <c r="C135" s="78"/>
      <c r="D135" s="78"/>
      <c r="E135" s="78"/>
      <c r="F135" s="78"/>
      <c r="G135" s="79"/>
      <c r="H135" s="78"/>
      <c r="I135" s="128"/>
      <c r="J135" s="129"/>
      <c r="K135" s="129"/>
      <c r="L135" s="78"/>
      <c r="M135" s="78"/>
      <c r="N135" s="78"/>
      <c r="O135" s="78"/>
      <c r="P135" s="78"/>
      <c r="Q135" s="79"/>
      <c r="R135" s="78"/>
      <c r="S135" s="130"/>
      <c r="T135" s="131"/>
      <c r="U135" s="130"/>
      <c r="V135" s="78"/>
      <c r="W135" s="78"/>
      <c r="X135" s="79"/>
      <c r="Y135" s="78"/>
      <c r="Z135" s="78"/>
      <c r="AA135" s="78"/>
      <c r="AB135" s="78"/>
      <c r="AC135" s="78"/>
      <c r="AD135" s="78"/>
      <c r="AE135" s="78"/>
      <c r="AF135" s="78"/>
      <c r="AG135" s="78"/>
      <c r="AH135" s="78"/>
    </row>
    <row r="136" spans="1:34" x14ac:dyDescent="0.2">
      <c r="A136" s="78"/>
      <c r="B136" s="78"/>
      <c r="C136" s="78"/>
      <c r="D136" s="78"/>
      <c r="E136" s="78"/>
      <c r="F136" s="78"/>
      <c r="G136" s="79"/>
      <c r="H136" s="78"/>
      <c r="I136" s="128"/>
      <c r="J136" s="129"/>
      <c r="K136" s="129"/>
      <c r="L136" s="78"/>
      <c r="M136" s="78"/>
      <c r="N136" s="78"/>
      <c r="O136" s="78"/>
      <c r="P136" s="78"/>
      <c r="Q136" s="79"/>
      <c r="R136" s="78"/>
      <c r="S136" s="130"/>
      <c r="T136" s="131"/>
      <c r="U136" s="130"/>
      <c r="V136" s="78"/>
      <c r="W136" s="78"/>
      <c r="X136" s="79"/>
      <c r="Y136" s="78"/>
      <c r="Z136" s="78"/>
      <c r="AA136" s="78"/>
      <c r="AB136" s="78"/>
      <c r="AC136" s="78"/>
      <c r="AD136" s="78"/>
      <c r="AE136" s="78"/>
      <c r="AF136" s="78"/>
      <c r="AG136" s="78"/>
      <c r="AH136" s="78"/>
    </row>
    <row r="137" spans="1:34" x14ac:dyDescent="0.2">
      <c r="A137" s="78"/>
      <c r="B137" s="78"/>
      <c r="C137" s="78"/>
      <c r="D137" s="78"/>
      <c r="E137" s="78"/>
      <c r="F137" s="78"/>
      <c r="G137" s="79"/>
      <c r="H137" s="78"/>
      <c r="I137" s="128"/>
      <c r="J137" s="129"/>
      <c r="K137" s="129"/>
      <c r="L137" s="78"/>
      <c r="M137" s="78"/>
      <c r="N137" s="78"/>
      <c r="O137" s="78"/>
      <c r="P137" s="78"/>
      <c r="Q137" s="79"/>
      <c r="R137" s="78"/>
      <c r="S137" s="130"/>
      <c r="T137" s="131"/>
      <c r="U137" s="130"/>
      <c r="V137" s="78"/>
      <c r="W137" s="78"/>
      <c r="X137" s="79"/>
      <c r="Y137" s="78"/>
      <c r="Z137" s="78"/>
      <c r="AA137" s="78"/>
      <c r="AB137" s="78"/>
      <c r="AC137" s="78"/>
      <c r="AD137" s="78"/>
      <c r="AE137" s="78"/>
      <c r="AF137" s="78"/>
      <c r="AG137" s="78"/>
      <c r="AH137" s="78"/>
    </row>
    <row r="138" spans="1:34" x14ac:dyDescent="0.2">
      <c r="A138" s="78"/>
      <c r="B138" s="78"/>
      <c r="C138" s="78"/>
      <c r="D138" s="78"/>
      <c r="E138" s="78"/>
      <c r="F138" s="78"/>
      <c r="G138" s="79"/>
      <c r="H138" s="78"/>
      <c r="I138" s="128"/>
      <c r="J138" s="129"/>
      <c r="K138" s="129"/>
      <c r="L138" s="78"/>
      <c r="M138" s="78"/>
      <c r="N138" s="78"/>
      <c r="O138" s="78"/>
      <c r="P138" s="78"/>
      <c r="Q138" s="79"/>
      <c r="R138" s="78"/>
      <c r="S138" s="130"/>
      <c r="T138" s="131"/>
      <c r="U138" s="130"/>
      <c r="V138" s="78"/>
      <c r="W138" s="78"/>
      <c r="X138" s="79"/>
      <c r="Y138" s="78"/>
      <c r="Z138" s="78"/>
      <c r="AA138" s="78"/>
      <c r="AB138" s="78"/>
      <c r="AC138" s="78"/>
      <c r="AD138" s="78"/>
      <c r="AE138" s="78"/>
      <c r="AF138" s="78"/>
      <c r="AG138" s="78"/>
      <c r="AH138" s="78"/>
    </row>
    <row r="139" spans="1:34" x14ac:dyDescent="0.2">
      <c r="A139" s="78"/>
      <c r="B139" s="78"/>
      <c r="C139" s="78"/>
      <c r="D139" s="78"/>
      <c r="E139" s="78"/>
      <c r="F139" s="78"/>
      <c r="G139" s="79"/>
      <c r="H139" s="78"/>
      <c r="I139" s="128"/>
      <c r="J139" s="129"/>
      <c r="K139" s="129"/>
      <c r="L139" s="78"/>
      <c r="M139" s="78"/>
      <c r="N139" s="78"/>
      <c r="O139" s="78"/>
      <c r="P139" s="78"/>
      <c r="Q139" s="79"/>
      <c r="R139" s="78"/>
      <c r="S139" s="130"/>
      <c r="T139" s="131"/>
      <c r="U139" s="130"/>
      <c r="V139" s="78"/>
      <c r="W139" s="78"/>
      <c r="X139" s="79"/>
      <c r="Y139" s="78"/>
      <c r="Z139" s="78"/>
      <c r="AA139" s="78"/>
      <c r="AB139" s="78"/>
      <c r="AC139" s="78"/>
      <c r="AD139" s="78"/>
      <c r="AE139" s="78"/>
      <c r="AF139" s="78"/>
      <c r="AG139" s="78"/>
      <c r="AH139" s="78"/>
    </row>
    <row r="140" spans="1:34" x14ac:dyDescent="0.2">
      <c r="A140" s="78"/>
      <c r="B140" s="78"/>
      <c r="C140" s="78"/>
      <c r="D140" s="78"/>
      <c r="E140" s="78"/>
      <c r="F140" s="78"/>
      <c r="G140" s="79"/>
      <c r="H140" s="78"/>
      <c r="I140" s="128"/>
      <c r="J140" s="129"/>
      <c r="K140" s="129"/>
      <c r="L140" s="78"/>
      <c r="M140" s="78"/>
      <c r="N140" s="78"/>
      <c r="O140" s="78"/>
      <c r="P140" s="78"/>
      <c r="Q140" s="79"/>
      <c r="R140" s="78"/>
      <c r="S140" s="130"/>
      <c r="T140" s="131"/>
      <c r="U140" s="130"/>
      <c r="V140" s="78"/>
      <c r="W140" s="78"/>
      <c r="X140" s="79"/>
      <c r="Y140" s="78"/>
      <c r="Z140" s="78"/>
      <c r="AA140" s="78"/>
      <c r="AB140" s="78"/>
      <c r="AC140" s="78"/>
      <c r="AD140" s="78"/>
      <c r="AE140" s="78"/>
      <c r="AF140" s="78"/>
      <c r="AG140" s="78"/>
      <c r="AH140" s="78"/>
    </row>
    <row r="141" spans="1:34" x14ac:dyDescent="0.2">
      <c r="A141" s="78"/>
      <c r="B141" s="78"/>
      <c r="C141" s="78"/>
      <c r="D141" s="78"/>
      <c r="E141" s="78"/>
      <c r="F141" s="78"/>
      <c r="G141" s="79"/>
      <c r="H141" s="78"/>
      <c r="I141" s="128"/>
      <c r="J141" s="129"/>
      <c r="K141" s="129"/>
      <c r="L141" s="78"/>
      <c r="M141" s="78"/>
      <c r="N141" s="78"/>
      <c r="O141" s="78"/>
      <c r="P141" s="78"/>
      <c r="Q141" s="79"/>
      <c r="R141" s="78"/>
      <c r="S141" s="130"/>
      <c r="T141" s="131"/>
      <c r="U141" s="130"/>
      <c r="V141" s="78"/>
      <c r="W141" s="78"/>
      <c r="X141" s="79"/>
      <c r="Y141" s="78"/>
      <c r="Z141" s="78"/>
      <c r="AA141" s="78"/>
      <c r="AB141" s="78"/>
      <c r="AC141" s="78"/>
      <c r="AD141" s="78"/>
      <c r="AE141" s="78"/>
      <c r="AF141" s="78"/>
      <c r="AG141" s="78"/>
      <c r="AH141" s="78"/>
    </row>
    <row r="142" spans="1:34" x14ac:dyDescent="0.2">
      <c r="A142" s="78"/>
      <c r="B142" s="78"/>
      <c r="C142" s="78"/>
      <c r="D142" s="78"/>
      <c r="E142" s="78"/>
      <c r="F142" s="78"/>
      <c r="G142" s="79"/>
      <c r="H142" s="78"/>
      <c r="I142" s="128"/>
      <c r="J142" s="129"/>
      <c r="K142" s="129"/>
      <c r="L142" s="78"/>
      <c r="M142" s="78"/>
      <c r="N142" s="78"/>
      <c r="O142" s="78"/>
      <c r="P142" s="78"/>
      <c r="Q142" s="79"/>
      <c r="R142" s="78"/>
      <c r="S142" s="130"/>
      <c r="T142" s="131"/>
      <c r="U142" s="130"/>
      <c r="V142" s="78"/>
      <c r="W142" s="78"/>
      <c r="X142" s="79"/>
      <c r="Y142" s="78"/>
      <c r="Z142" s="78"/>
      <c r="AA142" s="78"/>
      <c r="AB142" s="78"/>
      <c r="AC142" s="78"/>
      <c r="AD142" s="78"/>
      <c r="AE142" s="78"/>
      <c r="AF142" s="78"/>
      <c r="AG142" s="78"/>
      <c r="AH142" s="78"/>
    </row>
    <row r="143" spans="1:34" x14ac:dyDescent="0.2">
      <c r="A143" s="78"/>
      <c r="B143" s="78"/>
      <c r="C143" s="78"/>
      <c r="D143" s="78"/>
      <c r="E143" s="78"/>
      <c r="F143" s="78"/>
      <c r="G143" s="79"/>
      <c r="H143" s="78"/>
      <c r="I143" s="128"/>
      <c r="J143" s="129"/>
      <c r="K143" s="129"/>
      <c r="L143" s="78"/>
      <c r="M143" s="78"/>
      <c r="N143" s="78"/>
      <c r="O143" s="78"/>
      <c r="P143" s="78"/>
      <c r="Q143" s="79"/>
      <c r="R143" s="78"/>
      <c r="S143" s="130"/>
      <c r="T143" s="131"/>
      <c r="U143" s="130"/>
      <c r="V143" s="78"/>
      <c r="W143" s="78"/>
      <c r="X143" s="79"/>
      <c r="Y143" s="78"/>
      <c r="Z143" s="78"/>
      <c r="AA143" s="78"/>
      <c r="AB143" s="78"/>
      <c r="AC143" s="78"/>
      <c r="AD143" s="78"/>
      <c r="AE143" s="78"/>
      <c r="AF143" s="78"/>
      <c r="AG143" s="78"/>
      <c r="AH143" s="78"/>
    </row>
    <row r="144" spans="1:34" x14ac:dyDescent="0.2">
      <c r="A144" s="78"/>
      <c r="B144" s="78"/>
      <c r="C144" s="78"/>
      <c r="D144" s="78"/>
      <c r="E144" s="78"/>
      <c r="F144" s="78"/>
      <c r="G144" s="79"/>
      <c r="H144" s="78"/>
      <c r="I144" s="128"/>
      <c r="J144" s="129"/>
      <c r="K144" s="129"/>
      <c r="L144" s="78"/>
      <c r="M144" s="78"/>
      <c r="N144" s="78"/>
      <c r="O144" s="78"/>
      <c r="P144" s="78"/>
      <c r="Q144" s="79"/>
      <c r="R144" s="78"/>
      <c r="S144" s="130"/>
      <c r="T144" s="131"/>
      <c r="U144" s="130"/>
      <c r="V144" s="78"/>
      <c r="W144" s="78"/>
      <c r="X144" s="79"/>
      <c r="Y144" s="78"/>
      <c r="Z144" s="78"/>
      <c r="AA144" s="78"/>
      <c r="AB144" s="78"/>
      <c r="AC144" s="78"/>
      <c r="AD144" s="78"/>
      <c r="AE144" s="78"/>
      <c r="AF144" s="78"/>
      <c r="AG144" s="78"/>
      <c r="AH144" s="78"/>
    </row>
    <row r="145" spans="1:34" x14ac:dyDescent="0.2">
      <c r="A145" s="78"/>
      <c r="B145" s="78"/>
      <c r="C145" s="78"/>
      <c r="D145" s="78"/>
      <c r="E145" s="78"/>
      <c r="F145" s="78"/>
      <c r="G145" s="79"/>
      <c r="H145" s="78"/>
      <c r="I145" s="128"/>
      <c r="J145" s="129"/>
      <c r="K145" s="129"/>
      <c r="L145" s="78"/>
      <c r="M145" s="78"/>
      <c r="N145" s="78"/>
      <c r="O145" s="78"/>
      <c r="P145" s="78"/>
      <c r="Q145" s="79"/>
      <c r="R145" s="78"/>
      <c r="S145" s="130"/>
      <c r="T145" s="131"/>
      <c r="U145" s="130"/>
      <c r="V145" s="78"/>
      <c r="W145" s="78"/>
      <c r="X145" s="79"/>
      <c r="Y145" s="78"/>
      <c r="Z145" s="78"/>
      <c r="AA145" s="78"/>
      <c r="AB145" s="78"/>
      <c r="AC145" s="78"/>
      <c r="AD145" s="78"/>
      <c r="AE145" s="78"/>
      <c r="AF145" s="78"/>
      <c r="AG145" s="78"/>
      <c r="AH145" s="78"/>
    </row>
    <row r="146" spans="1:34" x14ac:dyDescent="0.2">
      <c r="A146" s="78"/>
      <c r="B146" s="78"/>
      <c r="C146" s="78"/>
      <c r="D146" s="78"/>
      <c r="E146" s="78"/>
      <c r="F146" s="78"/>
      <c r="G146" s="79"/>
      <c r="H146" s="78"/>
      <c r="I146" s="128"/>
      <c r="J146" s="129"/>
      <c r="K146" s="129"/>
      <c r="L146" s="78"/>
      <c r="M146" s="78"/>
      <c r="N146" s="78"/>
      <c r="O146" s="78"/>
      <c r="P146" s="78"/>
      <c r="Q146" s="79"/>
      <c r="R146" s="78"/>
      <c r="S146" s="130"/>
      <c r="T146" s="131"/>
      <c r="U146" s="130"/>
      <c r="V146" s="78"/>
      <c r="W146" s="78"/>
      <c r="X146" s="79"/>
      <c r="Y146" s="78"/>
      <c r="Z146" s="78"/>
      <c r="AA146" s="78"/>
      <c r="AB146" s="78"/>
      <c r="AC146" s="78"/>
      <c r="AD146" s="78"/>
      <c r="AE146" s="78"/>
      <c r="AF146" s="78"/>
      <c r="AG146" s="78"/>
      <c r="AH146" s="78"/>
    </row>
    <row r="147" spans="1:34" x14ac:dyDescent="0.2">
      <c r="A147" s="78"/>
      <c r="B147" s="78"/>
      <c r="C147" s="78"/>
      <c r="D147" s="78"/>
      <c r="E147" s="78"/>
      <c r="F147" s="78"/>
      <c r="G147" s="79"/>
      <c r="H147" s="78"/>
      <c r="I147" s="128"/>
      <c r="J147" s="129"/>
      <c r="K147" s="129"/>
      <c r="L147" s="78"/>
      <c r="M147" s="78"/>
      <c r="N147" s="78"/>
      <c r="O147" s="78"/>
      <c r="P147" s="78"/>
      <c r="Q147" s="79"/>
      <c r="R147" s="78"/>
      <c r="S147" s="130"/>
      <c r="T147" s="131"/>
      <c r="U147" s="130"/>
      <c r="V147" s="78"/>
      <c r="W147" s="78"/>
      <c r="X147" s="79"/>
      <c r="Y147" s="78"/>
      <c r="Z147" s="78"/>
      <c r="AA147" s="78"/>
      <c r="AB147" s="78"/>
      <c r="AC147" s="78"/>
      <c r="AD147" s="78"/>
      <c r="AE147" s="78"/>
      <c r="AF147" s="78"/>
      <c r="AG147" s="78"/>
      <c r="AH147" s="78"/>
    </row>
    <row r="148" spans="1:34" x14ac:dyDescent="0.2">
      <c r="A148" s="78"/>
      <c r="B148" s="78"/>
      <c r="C148" s="78"/>
      <c r="D148" s="78"/>
      <c r="E148" s="78"/>
      <c r="F148" s="78"/>
      <c r="G148" s="79"/>
      <c r="H148" s="78"/>
      <c r="I148" s="128"/>
      <c r="J148" s="129"/>
      <c r="K148" s="129"/>
      <c r="L148" s="78"/>
      <c r="M148" s="78"/>
      <c r="N148" s="78"/>
      <c r="O148" s="78"/>
      <c r="P148" s="78"/>
      <c r="Q148" s="79"/>
      <c r="R148" s="78"/>
      <c r="S148" s="130"/>
      <c r="T148" s="131"/>
      <c r="U148" s="130"/>
      <c r="V148" s="78"/>
      <c r="W148" s="78"/>
      <c r="X148" s="79"/>
      <c r="Y148" s="78"/>
      <c r="Z148" s="78"/>
      <c r="AA148" s="78"/>
      <c r="AB148" s="78"/>
      <c r="AC148" s="78"/>
      <c r="AD148" s="78"/>
      <c r="AE148" s="78"/>
      <c r="AF148" s="78"/>
      <c r="AG148" s="78"/>
      <c r="AH148" s="78"/>
    </row>
    <row r="149" spans="1:34" x14ac:dyDescent="0.2">
      <c r="A149" s="78"/>
      <c r="B149" s="78"/>
      <c r="C149" s="78"/>
      <c r="D149" s="78"/>
      <c r="E149" s="78"/>
      <c r="F149" s="78"/>
      <c r="G149" s="79"/>
      <c r="H149" s="78"/>
      <c r="I149" s="128"/>
      <c r="J149" s="129"/>
      <c r="K149" s="129"/>
      <c r="L149" s="78"/>
      <c r="M149" s="78"/>
      <c r="N149" s="78"/>
      <c r="O149" s="78"/>
      <c r="P149" s="78"/>
      <c r="Q149" s="79"/>
      <c r="R149" s="78"/>
      <c r="S149" s="130"/>
      <c r="T149" s="131"/>
      <c r="U149" s="130"/>
      <c r="V149" s="78"/>
      <c r="W149" s="78"/>
      <c r="X149" s="79"/>
      <c r="Y149" s="78"/>
      <c r="Z149" s="78"/>
      <c r="AA149" s="78"/>
      <c r="AB149" s="78"/>
      <c r="AC149" s="78"/>
      <c r="AD149" s="78"/>
      <c r="AE149" s="78"/>
      <c r="AF149" s="78"/>
      <c r="AG149" s="78"/>
      <c r="AH149" s="78"/>
    </row>
    <row r="150" spans="1:34" x14ac:dyDescent="0.2">
      <c r="A150" s="78"/>
      <c r="B150" s="78"/>
      <c r="C150" s="78"/>
      <c r="D150" s="78"/>
      <c r="E150" s="78"/>
      <c r="F150" s="78"/>
      <c r="G150" s="79"/>
      <c r="H150" s="78"/>
      <c r="I150" s="128"/>
      <c r="J150" s="129"/>
      <c r="K150" s="129"/>
      <c r="L150" s="78"/>
      <c r="M150" s="78"/>
      <c r="N150" s="78"/>
      <c r="O150" s="78"/>
      <c r="P150" s="78"/>
      <c r="Q150" s="79"/>
      <c r="R150" s="78"/>
      <c r="S150" s="130"/>
      <c r="T150" s="131"/>
      <c r="U150" s="130"/>
      <c r="V150" s="78"/>
      <c r="W150" s="78"/>
      <c r="X150" s="79"/>
      <c r="Y150" s="78"/>
      <c r="Z150" s="78"/>
      <c r="AA150" s="78"/>
      <c r="AB150" s="78"/>
      <c r="AC150" s="78"/>
      <c r="AD150" s="78"/>
      <c r="AE150" s="78"/>
      <c r="AF150" s="78"/>
      <c r="AG150" s="78"/>
      <c r="AH150" s="78"/>
    </row>
    <row r="151" spans="1:34" x14ac:dyDescent="0.2">
      <c r="A151" s="78"/>
      <c r="B151" s="78"/>
      <c r="C151" s="78"/>
      <c r="D151" s="78"/>
      <c r="E151" s="78"/>
      <c r="F151" s="78"/>
      <c r="G151" s="79"/>
      <c r="H151" s="78"/>
      <c r="I151" s="128"/>
      <c r="J151" s="129"/>
      <c r="K151" s="129"/>
      <c r="L151" s="78"/>
      <c r="M151" s="78"/>
      <c r="N151" s="78"/>
      <c r="O151" s="78"/>
      <c r="P151" s="78"/>
      <c r="Q151" s="79"/>
      <c r="R151" s="78"/>
      <c r="S151" s="130"/>
      <c r="T151" s="131"/>
      <c r="U151" s="130"/>
      <c r="V151" s="78"/>
      <c r="W151" s="78"/>
      <c r="X151" s="79"/>
      <c r="Y151" s="78"/>
      <c r="Z151" s="78"/>
      <c r="AA151" s="78"/>
      <c r="AB151" s="78"/>
      <c r="AC151" s="78"/>
      <c r="AD151" s="78"/>
      <c r="AE151" s="78"/>
      <c r="AF151" s="78"/>
      <c r="AG151" s="78"/>
      <c r="AH151" s="78"/>
    </row>
    <row r="152" spans="1:34" x14ac:dyDescent="0.2">
      <c r="A152" s="78"/>
      <c r="B152" s="78"/>
      <c r="C152" s="78"/>
      <c r="D152" s="78"/>
      <c r="E152" s="78"/>
      <c r="F152" s="78"/>
      <c r="G152" s="79"/>
      <c r="H152" s="78"/>
      <c r="I152" s="128"/>
      <c r="J152" s="129"/>
      <c r="K152" s="129"/>
      <c r="L152" s="78"/>
      <c r="M152" s="78"/>
      <c r="N152" s="78"/>
      <c r="O152" s="78"/>
      <c r="P152" s="78"/>
      <c r="Q152" s="79"/>
      <c r="R152" s="78"/>
      <c r="S152" s="130"/>
      <c r="T152" s="131"/>
      <c r="U152" s="130"/>
      <c r="V152" s="78"/>
      <c r="W152" s="78"/>
      <c r="X152" s="79"/>
      <c r="Y152" s="78"/>
      <c r="Z152" s="78"/>
      <c r="AA152" s="78"/>
      <c r="AB152" s="78"/>
      <c r="AC152" s="78"/>
      <c r="AD152" s="78"/>
      <c r="AE152" s="78"/>
      <c r="AF152" s="78"/>
      <c r="AG152" s="78"/>
      <c r="AH152" s="78"/>
    </row>
    <row r="153" spans="1:34" x14ac:dyDescent="0.2">
      <c r="A153" s="78"/>
      <c r="B153" s="78"/>
      <c r="C153" s="78"/>
      <c r="D153" s="78"/>
      <c r="E153" s="78"/>
      <c r="F153" s="78"/>
      <c r="G153" s="79"/>
      <c r="H153" s="78"/>
      <c r="I153" s="128"/>
      <c r="J153" s="129"/>
      <c r="K153" s="129"/>
      <c r="L153" s="78"/>
      <c r="M153" s="78"/>
      <c r="N153" s="78"/>
      <c r="O153" s="78"/>
      <c r="P153" s="78"/>
      <c r="Q153" s="79"/>
      <c r="R153" s="78"/>
      <c r="S153" s="130"/>
      <c r="T153" s="131"/>
      <c r="U153" s="130"/>
      <c r="V153" s="78"/>
      <c r="W153" s="78"/>
      <c r="X153" s="79"/>
      <c r="Y153" s="78"/>
      <c r="Z153" s="78"/>
      <c r="AA153" s="78"/>
      <c r="AB153" s="78"/>
      <c r="AC153" s="78"/>
      <c r="AD153" s="78"/>
      <c r="AE153" s="78"/>
      <c r="AF153" s="78"/>
      <c r="AG153" s="78"/>
      <c r="AH153" s="78"/>
    </row>
    <row r="154" spans="1:34" x14ac:dyDescent="0.2">
      <c r="A154" s="78"/>
      <c r="B154" s="78"/>
      <c r="C154" s="78"/>
      <c r="D154" s="78"/>
      <c r="E154" s="78"/>
      <c r="F154" s="78"/>
      <c r="G154" s="79"/>
      <c r="H154" s="78"/>
      <c r="I154" s="128"/>
      <c r="J154" s="129"/>
      <c r="K154" s="129"/>
      <c r="L154" s="78"/>
      <c r="M154" s="78"/>
      <c r="N154" s="78"/>
      <c r="O154" s="78"/>
      <c r="P154" s="78"/>
      <c r="Q154" s="79"/>
      <c r="R154" s="78"/>
      <c r="S154" s="130"/>
      <c r="T154" s="131"/>
      <c r="U154" s="130"/>
      <c r="V154" s="78"/>
      <c r="W154" s="78"/>
      <c r="X154" s="79"/>
      <c r="Y154" s="78"/>
      <c r="Z154" s="78"/>
      <c r="AA154" s="78"/>
      <c r="AB154" s="78"/>
      <c r="AC154" s="78"/>
      <c r="AD154" s="78"/>
      <c r="AE154" s="78"/>
      <c r="AF154" s="78"/>
      <c r="AG154" s="78"/>
      <c r="AH154" s="78"/>
    </row>
    <row r="155" spans="1:34" x14ac:dyDescent="0.2">
      <c r="A155" s="78"/>
      <c r="B155" s="78"/>
      <c r="C155" s="78"/>
      <c r="D155" s="78"/>
      <c r="E155" s="78"/>
      <c r="F155" s="78"/>
      <c r="G155" s="79"/>
      <c r="H155" s="78"/>
      <c r="I155" s="128"/>
      <c r="J155" s="129"/>
      <c r="K155" s="129"/>
      <c r="L155" s="78"/>
      <c r="M155" s="78"/>
      <c r="N155" s="78"/>
      <c r="O155" s="78"/>
      <c r="P155" s="78"/>
      <c r="Q155" s="79"/>
      <c r="R155" s="78"/>
      <c r="S155" s="130"/>
      <c r="T155" s="131"/>
      <c r="U155" s="130"/>
      <c r="V155" s="78"/>
      <c r="W155" s="78"/>
      <c r="X155" s="79"/>
      <c r="Y155" s="78"/>
      <c r="Z155" s="78"/>
      <c r="AA155" s="78"/>
      <c r="AB155" s="78"/>
      <c r="AC155" s="78"/>
      <c r="AD155" s="78"/>
      <c r="AE155" s="78"/>
      <c r="AF155" s="78"/>
      <c r="AG155" s="78"/>
      <c r="AH155" s="78"/>
    </row>
    <row r="156" spans="1:34" x14ac:dyDescent="0.2">
      <c r="A156" s="78"/>
      <c r="B156" s="78"/>
      <c r="C156" s="78"/>
      <c r="D156" s="78"/>
      <c r="E156" s="78"/>
      <c r="F156" s="78"/>
      <c r="G156" s="79"/>
      <c r="H156" s="78"/>
      <c r="I156" s="128"/>
      <c r="J156" s="129"/>
      <c r="K156" s="129"/>
      <c r="L156" s="78"/>
      <c r="M156" s="78"/>
      <c r="N156" s="78"/>
      <c r="O156" s="78"/>
      <c r="P156" s="78"/>
      <c r="Q156" s="79"/>
      <c r="R156" s="78"/>
      <c r="S156" s="130"/>
      <c r="T156" s="131"/>
      <c r="U156" s="130"/>
      <c r="V156" s="78"/>
      <c r="W156" s="78"/>
      <c r="X156" s="79"/>
      <c r="Y156" s="78"/>
      <c r="Z156" s="78"/>
      <c r="AA156" s="78"/>
      <c r="AB156" s="78"/>
      <c r="AC156" s="78"/>
      <c r="AD156" s="78"/>
      <c r="AE156" s="78"/>
      <c r="AF156" s="78"/>
      <c r="AG156" s="78"/>
      <c r="AH156" s="78"/>
    </row>
    <row r="157" spans="1:34" x14ac:dyDescent="0.2">
      <c r="A157" s="78"/>
      <c r="B157" s="78"/>
      <c r="C157" s="78"/>
      <c r="D157" s="78"/>
      <c r="E157" s="78"/>
      <c r="F157" s="78"/>
      <c r="G157" s="79"/>
      <c r="H157" s="78"/>
      <c r="I157" s="128"/>
      <c r="J157" s="129"/>
      <c r="K157" s="129"/>
      <c r="L157" s="78"/>
      <c r="M157" s="78"/>
      <c r="N157" s="78"/>
      <c r="O157" s="78"/>
      <c r="P157" s="78"/>
      <c r="Q157" s="79"/>
      <c r="R157" s="78"/>
      <c r="S157" s="130"/>
      <c r="T157" s="131"/>
      <c r="U157" s="130"/>
      <c r="V157" s="78"/>
      <c r="W157" s="78"/>
      <c r="X157" s="79"/>
      <c r="Y157" s="78"/>
      <c r="Z157" s="78"/>
      <c r="AA157" s="78"/>
      <c r="AB157" s="78"/>
      <c r="AC157" s="78"/>
      <c r="AD157" s="78"/>
      <c r="AE157" s="78"/>
      <c r="AF157" s="78"/>
      <c r="AG157" s="78"/>
      <c r="AH157" s="78"/>
    </row>
    <row r="158" spans="1:34" x14ac:dyDescent="0.2">
      <c r="A158" s="78"/>
      <c r="B158" s="78"/>
      <c r="C158" s="78"/>
      <c r="D158" s="78"/>
      <c r="E158" s="78"/>
      <c r="F158" s="78"/>
      <c r="G158" s="79"/>
      <c r="H158" s="78"/>
      <c r="I158" s="128"/>
      <c r="J158" s="129"/>
      <c r="K158" s="129"/>
      <c r="L158" s="78"/>
      <c r="M158" s="78"/>
      <c r="N158" s="78"/>
      <c r="O158" s="78"/>
      <c r="P158" s="78"/>
      <c r="Q158" s="79"/>
      <c r="R158" s="78"/>
      <c r="S158" s="130"/>
      <c r="T158" s="131"/>
      <c r="U158" s="130"/>
      <c r="V158" s="78"/>
      <c r="W158" s="78"/>
      <c r="X158" s="79"/>
      <c r="Y158" s="78"/>
      <c r="Z158" s="78"/>
      <c r="AA158" s="78"/>
      <c r="AB158" s="78"/>
      <c r="AC158" s="78"/>
      <c r="AD158" s="78"/>
      <c r="AE158" s="78"/>
      <c r="AF158" s="78"/>
      <c r="AG158" s="78"/>
      <c r="AH158" s="78"/>
    </row>
    <row r="159" spans="1:34" x14ac:dyDescent="0.2">
      <c r="A159" s="78"/>
      <c r="B159" s="78"/>
      <c r="C159" s="78"/>
      <c r="D159" s="78"/>
      <c r="E159" s="78"/>
      <c r="F159" s="78"/>
      <c r="G159" s="79"/>
      <c r="H159" s="78"/>
      <c r="I159" s="128"/>
      <c r="J159" s="129"/>
      <c r="K159" s="129"/>
      <c r="L159" s="78"/>
      <c r="M159" s="78"/>
      <c r="N159" s="78"/>
      <c r="O159" s="78"/>
      <c r="P159" s="78"/>
      <c r="Q159" s="79"/>
      <c r="R159" s="78"/>
      <c r="S159" s="130"/>
      <c r="T159" s="131"/>
      <c r="U159" s="130"/>
      <c r="V159" s="78"/>
      <c r="W159" s="78"/>
      <c r="X159" s="79"/>
      <c r="Y159" s="78"/>
      <c r="Z159" s="78"/>
      <c r="AA159" s="78"/>
      <c r="AB159" s="78"/>
      <c r="AC159" s="78"/>
      <c r="AD159" s="78"/>
      <c r="AE159" s="78"/>
      <c r="AF159" s="78"/>
      <c r="AG159" s="78"/>
      <c r="AH159" s="78"/>
    </row>
    <row r="160" spans="1:34" x14ac:dyDescent="0.2">
      <c r="A160" s="78"/>
      <c r="B160" s="78"/>
      <c r="C160" s="78"/>
      <c r="D160" s="78"/>
      <c r="E160" s="78"/>
      <c r="F160" s="78"/>
      <c r="G160" s="79"/>
      <c r="H160" s="78"/>
      <c r="I160" s="128"/>
      <c r="J160" s="129"/>
      <c r="K160" s="129"/>
      <c r="L160" s="78"/>
      <c r="M160" s="78"/>
      <c r="N160" s="78"/>
      <c r="O160" s="78"/>
      <c r="P160" s="78"/>
      <c r="Q160" s="79"/>
      <c r="R160" s="78"/>
      <c r="S160" s="130"/>
      <c r="T160" s="131"/>
      <c r="U160" s="130"/>
      <c r="V160" s="78"/>
      <c r="W160" s="78"/>
      <c r="X160" s="79"/>
      <c r="Y160" s="78"/>
      <c r="Z160" s="78"/>
      <c r="AA160" s="78"/>
      <c r="AB160" s="78"/>
      <c r="AC160" s="78"/>
      <c r="AD160" s="78"/>
      <c r="AE160" s="78"/>
      <c r="AF160" s="78"/>
      <c r="AG160" s="78"/>
      <c r="AH160" s="78"/>
    </row>
    <row r="161" spans="1:34" x14ac:dyDescent="0.2">
      <c r="A161" s="78"/>
      <c r="B161" s="78"/>
      <c r="C161" s="78"/>
      <c r="D161" s="78"/>
      <c r="E161" s="78"/>
      <c r="F161" s="78"/>
      <c r="G161" s="79"/>
      <c r="H161" s="78"/>
      <c r="I161" s="128"/>
      <c r="J161" s="129"/>
      <c r="K161" s="129"/>
      <c r="L161" s="78"/>
      <c r="M161" s="78"/>
      <c r="N161" s="78"/>
      <c r="O161" s="78"/>
      <c r="P161" s="78"/>
      <c r="Q161" s="79"/>
      <c r="R161" s="78"/>
      <c r="S161" s="130"/>
      <c r="T161" s="131"/>
      <c r="U161" s="130"/>
      <c r="V161" s="78"/>
      <c r="W161" s="78"/>
      <c r="X161" s="79"/>
      <c r="Y161" s="78"/>
      <c r="Z161" s="78"/>
      <c r="AA161" s="78"/>
      <c r="AB161" s="78"/>
      <c r="AC161" s="78"/>
      <c r="AD161" s="78"/>
      <c r="AE161" s="78"/>
      <c r="AF161" s="78"/>
      <c r="AG161" s="78"/>
      <c r="AH161" s="78"/>
    </row>
    <row r="162" spans="1:34" x14ac:dyDescent="0.2">
      <c r="A162" s="78"/>
      <c r="B162" s="78"/>
      <c r="C162" s="78"/>
      <c r="D162" s="78"/>
      <c r="E162" s="78"/>
      <c r="F162" s="78"/>
      <c r="G162" s="79"/>
      <c r="H162" s="78"/>
      <c r="I162" s="128"/>
      <c r="J162" s="129"/>
      <c r="K162" s="129"/>
      <c r="L162" s="78"/>
      <c r="M162" s="78"/>
      <c r="N162" s="78"/>
      <c r="O162" s="78"/>
      <c r="P162" s="78"/>
      <c r="Q162" s="79"/>
      <c r="R162" s="78"/>
      <c r="S162" s="130"/>
      <c r="T162" s="131"/>
      <c r="U162" s="130"/>
      <c r="V162" s="78"/>
      <c r="W162" s="78"/>
      <c r="X162" s="79"/>
      <c r="Y162" s="78"/>
      <c r="Z162" s="78"/>
      <c r="AA162" s="78"/>
      <c r="AB162" s="78"/>
      <c r="AC162" s="78"/>
      <c r="AD162" s="78"/>
      <c r="AE162" s="78"/>
      <c r="AF162" s="78"/>
      <c r="AG162" s="78"/>
      <c r="AH162" s="78"/>
    </row>
    <row r="163" spans="1:34" x14ac:dyDescent="0.2">
      <c r="A163" s="78"/>
      <c r="B163" s="78"/>
      <c r="C163" s="78"/>
      <c r="D163" s="78"/>
      <c r="E163" s="78"/>
      <c r="F163" s="78"/>
      <c r="G163" s="79"/>
      <c r="H163" s="78"/>
      <c r="I163" s="128"/>
      <c r="J163" s="129"/>
      <c r="K163" s="129"/>
      <c r="L163" s="78"/>
      <c r="M163" s="78"/>
      <c r="N163" s="78"/>
      <c r="O163" s="78"/>
      <c r="P163" s="78"/>
      <c r="Q163" s="79"/>
      <c r="R163" s="78"/>
      <c r="S163" s="130"/>
      <c r="T163" s="131"/>
      <c r="U163" s="130"/>
      <c r="V163" s="78"/>
      <c r="W163" s="78"/>
      <c r="X163" s="79"/>
      <c r="Y163" s="78"/>
      <c r="Z163" s="78"/>
      <c r="AA163" s="78"/>
      <c r="AB163" s="78"/>
      <c r="AC163" s="78"/>
      <c r="AD163" s="78"/>
      <c r="AE163" s="78"/>
      <c r="AF163" s="78"/>
      <c r="AG163" s="78"/>
      <c r="AH163" s="78"/>
    </row>
    <row r="164" spans="1:34" x14ac:dyDescent="0.2">
      <c r="A164" s="78"/>
      <c r="B164" s="78"/>
      <c r="C164" s="78"/>
      <c r="D164" s="78"/>
      <c r="E164" s="78"/>
      <c r="F164" s="78"/>
      <c r="G164" s="79"/>
      <c r="H164" s="78"/>
      <c r="I164" s="128"/>
      <c r="J164" s="129"/>
      <c r="K164" s="129"/>
      <c r="L164" s="78"/>
      <c r="M164" s="78"/>
      <c r="N164" s="78"/>
      <c r="O164" s="78"/>
      <c r="P164" s="78"/>
      <c r="Q164" s="79"/>
      <c r="R164" s="78"/>
      <c r="S164" s="130"/>
      <c r="T164" s="131"/>
      <c r="U164" s="130"/>
      <c r="V164" s="78"/>
      <c r="W164" s="78"/>
      <c r="X164" s="79"/>
      <c r="Y164" s="78"/>
      <c r="Z164" s="78"/>
      <c r="AA164" s="78"/>
      <c r="AB164" s="78"/>
      <c r="AC164" s="78"/>
      <c r="AD164" s="78"/>
      <c r="AE164" s="78"/>
      <c r="AF164" s="78"/>
      <c r="AG164" s="78"/>
      <c r="AH164" s="78"/>
    </row>
    <row r="165" spans="1:34" x14ac:dyDescent="0.2">
      <c r="A165" s="78"/>
      <c r="B165" s="78"/>
      <c r="C165" s="78"/>
      <c r="D165" s="78"/>
      <c r="E165" s="78"/>
      <c r="F165" s="78"/>
      <c r="G165" s="79"/>
      <c r="H165" s="78"/>
      <c r="I165" s="128"/>
      <c r="J165" s="129"/>
      <c r="K165" s="129"/>
      <c r="L165" s="78"/>
      <c r="M165" s="78"/>
      <c r="N165" s="78"/>
      <c r="O165" s="78"/>
      <c r="P165" s="78"/>
      <c r="Q165" s="79"/>
      <c r="R165" s="78"/>
      <c r="S165" s="130"/>
      <c r="T165" s="131"/>
      <c r="U165" s="130"/>
      <c r="V165" s="78"/>
      <c r="W165" s="78"/>
      <c r="X165" s="79"/>
      <c r="Y165" s="78"/>
      <c r="Z165" s="78"/>
      <c r="AA165" s="78"/>
      <c r="AB165" s="78"/>
      <c r="AC165" s="78"/>
      <c r="AD165" s="78"/>
      <c r="AE165" s="78"/>
      <c r="AF165" s="78"/>
      <c r="AG165" s="78"/>
      <c r="AH165" s="78"/>
    </row>
    <row r="166" spans="1:34" x14ac:dyDescent="0.2">
      <c r="A166" s="78"/>
      <c r="B166" s="78"/>
      <c r="C166" s="78"/>
      <c r="D166" s="78"/>
      <c r="E166" s="78"/>
      <c r="F166" s="78"/>
      <c r="G166" s="79"/>
      <c r="H166" s="78"/>
      <c r="I166" s="128"/>
      <c r="J166" s="129"/>
      <c r="K166" s="129"/>
      <c r="L166" s="78"/>
      <c r="M166" s="78"/>
      <c r="N166" s="78"/>
      <c r="O166" s="78"/>
      <c r="P166" s="78"/>
      <c r="Q166" s="79"/>
      <c r="R166" s="78"/>
      <c r="S166" s="130"/>
      <c r="T166" s="131"/>
      <c r="U166" s="130"/>
      <c r="V166" s="78"/>
      <c r="W166" s="78"/>
      <c r="X166" s="79"/>
      <c r="Y166" s="78"/>
      <c r="Z166" s="78"/>
      <c r="AA166" s="78"/>
      <c r="AB166" s="78"/>
      <c r="AC166" s="78"/>
      <c r="AD166" s="78"/>
      <c r="AE166" s="78"/>
      <c r="AF166" s="78"/>
      <c r="AG166" s="78"/>
      <c r="AH166" s="78"/>
    </row>
    <row r="167" spans="1:34" x14ac:dyDescent="0.2">
      <c r="A167" s="78"/>
      <c r="B167" s="78"/>
      <c r="C167" s="78"/>
      <c r="D167" s="78"/>
      <c r="E167" s="78"/>
      <c r="F167" s="78"/>
      <c r="G167" s="79"/>
      <c r="H167" s="78"/>
      <c r="I167" s="128"/>
      <c r="J167" s="129"/>
      <c r="K167" s="129"/>
      <c r="L167" s="78"/>
      <c r="M167" s="78"/>
      <c r="N167" s="78"/>
      <c r="O167" s="78"/>
      <c r="P167" s="78"/>
      <c r="Q167" s="79"/>
      <c r="R167" s="78"/>
      <c r="S167" s="130"/>
      <c r="T167" s="131"/>
      <c r="U167" s="130"/>
      <c r="V167" s="78"/>
      <c r="W167" s="78"/>
      <c r="X167" s="79"/>
      <c r="Y167" s="78"/>
      <c r="Z167" s="78"/>
      <c r="AA167" s="78"/>
      <c r="AB167" s="78"/>
      <c r="AC167" s="78"/>
      <c r="AD167" s="78"/>
      <c r="AE167" s="78"/>
      <c r="AF167" s="78"/>
      <c r="AG167" s="78"/>
      <c r="AH167" s="78"/>
    </row>
    <row r="168" spans="1:34" x14ac:dyDescent="0.2">
      <c r="A168" s="78"/>
      <c r="B168" s="78"/>
      <c r="C168" s="78"/>
      <c r="D168" s="78"/>
      <c r="E168" s="78"/>
      <c r="F168" s="78"/>
      <c r="G168" s="79"/>
      <c r="H168" s="78"/>
      <c r="I168" s="128"/>
      <c r="J168" s="129"/>
      <c r="K168" s="129"/>
      <c r="L168" s="78"/>
      <c r="M168" s="78"/>
      <c r="N168" s="78"/>
      <c r="O168" s="78"/>
      <c r="P168" s="78"/>
      <c r="Q168" s="79"/>
      <c r="R168" s="78"/>
      <c r="S168" s="130"/>
      <c r="T168" s="131"/>
      <c r="U168" s="130"/>
      <c r="V168" s="78"/>
      <c r="W168" s="78"/>
      <c r="X168" s="79"/>
      <c r="Y168" s="78"/>
      <c r="Z168" s="78"/>
      <c r="AA168" s="78"/>
      <c r="AB168" s="78"/>
      <c r="AC168" s="78"/>
      <c r="AD168" s="78"/>
      <c r="AE168" s="78"/>
      <c r="AF168" s="78"/>
      <c r="AG168" s="78"/>
      <c r="AH168" s="78"/>
    </row>
    <row r="169" spans="1:34" x14ac:dyDescent="0.2">
      <c r="A169" s="78"/>
      <c r="B169" s="78"/>
      <c r="C169" s="78"/>
      <c r="D169" s="78"/>
      <c r="E169" s="78"/>
      <c r="F169" s="78"/>
      <c r="G169" s="79"/>
      <c r="H169" s="78"/>
      <c r="I169" s="128"/>
      <c r="J169" s="129"/>
      <c r="K169" s="129"/>
      <c r="L169" s="78"/>
      <c r="M169" s="78"/>
      <c r="N169" s="78"/>
      <c r="O169" s="78"/>
      <c r="P169" s="78"/>
      <c r="Q169" s="79"/>
      <c r="R169" s="78"/>
      <c r="S169" s="130"/>
      <c r="T169" s="131"/>
      <c r="U169" s="130"/>
      <c r="V169" s="78"/>
      <c r="W169" s="78"/>
      <c r="X169" s="79"/>
      <c r="Y169" s="78"/>
      <c r="Z169" s="78"/>
      <c r="AA169" s="78"/>
      <c r="AB169" s="78"/>
      <c r="AC169" s="78"/>
      <c r="AD169" s="78"/>
      <c r="AE169" s="78"/>
      <c r="AF169" s="78"/>
      <c r="AG169" s="78"/>
      <c r="AH169" s="78"/>
    </row>
    <row r="170" spans="1:34" x14ac:dyDescent="0.2">
      <c r="A170" s="78"/>
      <c r="B170" s="78"/>
      <c r="C170" s="78"/>
      <c r="D170" s="78"/>
      <c r="E170" s="78"/>
      <c r="F170" s="78"/>
      <c r="G170" s="79"/>
      <c r="H170" s="78"/>
      <c r="I170" s="128"/>
      <c r="J170" s="129"/>
      <c r="K170" s="129"/>
      <c r="L170" s="78"/>
      <c r="M170" s="78"/>
      <c r="N170" s="78"/>
      <c r="O170" s="78"/>
      <c r="P170" s="78"/>
      <c r="Q170" s="79"/>
      <c r="R170" s="78"/>
      <c r="S170" s="130"/>
      <c r="T170" s="131"/>
      <c r="U170" s="130"/>
      <c r="V170" s="78"/>
      <c r="W170" s="78"/>
      <c r="X170" s="79"/>
      <c r="Y170" s="78"/>
      <c r="Z170" s="78"/>
      <c r="AA170" s="78"/>
      <c r="AB170" s="78"/>
      <c r="AC170" s="78"/>
      <c r="AD170" s="78"/>
      <c r="AE170" s="78"/>
      <c r="AF170" s="78"/>
      <c r="AG170" s="78"/>
      <c r="AH170" s="78"/>
    </row>
    <row r="171" spans="1:34" x14ac:dyDescent="0.2">
      <c r="A171" s="78"/>
      <c r="B171" s="78"/>
      <c r="C171" s="78"/>
      <c r="D171" s="78"/>
      <c r="E171" s="78"/>
      <c r="F171" s="78"/>
      <c r="G171" s="79"/>
      <c r="H171" s="78"/>
      <c r="I171" s="128"/>
      <c r="J171" s="129"/>
      <c r="K171" s="129"/>
      <c r="L171" s="78"/>
      <c r="M171" s="78"/>
      <c r="N171" s="78"/>
      <c r="O171" s="78"/>
      <c r="P171" s="78"/>
      <c r="Q171" s="79"/>
      <c r="R171" s="78"/>
      <c r="S171" s="130"/>
      <c r="T171" s="131"/>
      <c r="U171" s="130"/>
      <c r="V171" s="78"/>
      <c r="W171" s="78"/>
      <c r="X171" s="79"/>
      <c r="Y171" s="78"/>
      <c r="Z171" s="78"/>
      <c r="AA171" s="78"/>
      <c r="AB171" s="78"/>
      <c r="AC171" s="78"/>
      <c r="AD171" s="78"/>
      <c r="AE171" s="78"/>
      <c r="AF171" s="78"/>
      <c r="AG171" s="78"/>
      <c r="AH171" s="78"/>
    </row>
    <row r="172" spans="1:34" x14ac:dyDescent="0.2">
      <c r="A172" s="78"/>
      <c r="B172" s="78"/>
      <c r="C172" s="78"/>
      <c r="D172" s="78"/>
      <c r="E172" s="78"/>
      <c r="F172" s="78"/>
      <c r="G172" s="79"/>
      <c r="H172" s="78"/>
      <c r="I172" s="128"/>
      <c r="J172" s="129"/>
      <c r="K172" s="129"/>
      <c r="L172" s="78"/>
      <c r="M172" s="78"/>
      <c r="N172" s="78"/>
      <c r="O172" s="78"/>
      <c r="P172" s="78"/>
      <c r="Q172" s="79"/>
      <c r="R172" s="78"/>
      <c r="S172" s="130"/>
      <c r="T172" s="131"/>
      <c r="U172" s="130"/>
      <c r="V172" s="78"/>
      <c r="W172" s="78"/>
      <c r="X172" s="79"/>
      <c r="Y172" s="78"/>
      <c r="Z172" s="78"/>
      <c r="AA172" s="78"/>
      <c r="AB172" s="78"/>
      <c r="AC172" s="78"/>
      <c r="AD172" s="78"/>
      <c r="AE172" s="78"/>
      <c r="AF172" s="78"/>
      <c r="AG172" s="78"/>
      <c r="AH172" s="78"/>
    </row>
    <row r="173" spans="1:34" x14ac:dyDescent="0.2">
      <c r="A173" s="78"/>
      <c r="B173" s="78"/>
      <c r="C173" s="78"/>
      <c r="D173" s="78"/>
      <c r="E173" s="78"/>
      <c r="F173" s="78"/>
      <c r="G173" s="79"/>
      <c r="H173" s="78"/>
      <c r="I173" s="128"/>
      <c r="J173" s="129"/>
      <c r="K173" s="129"/>
      <c r="L173" s="78"/>
      <c r="M173" s="78"/>
      <c r="N173" s="78"/>
      <c r="O173" s="78"/>
      <c r="P173" s="78"/>
      <c r="Q173" s="79"/>
      <c r="R173" s="78"/>
      <c r="S173" s="130"/>
      <c r="T173" s="131"/>
      <c r="U173" s="130"/>
      <c r="V173" s="78"/>
      <c r="W173" s="78"/>
      <c r="X173" s="79"/>
      <c r="Y173" s="78"/>
      <c r="Z173" s="78"/>
      <c r="AA173" s="78"/>
      <c r="AB173" s="78"/>
      <c r="AC173" s="78"/>
      <c r="AD173" s="78"/>
      <c r="AE173" s="78"/>
      <c r="AF173" s="78"/>
      <c r="AG173" s="78"/>
      <c r="AH173" s="78"/>
    </row>
    <row r="174" spans="1:34" x14ac:dyDescent="0.2">
      <c r="A174" s="78"/>
      <c r="B174" s="78"/>
      <c r="C174" s="78"/>
      <c r="D174" s="78"/>
      <c r="E174" s="78"/>
      <c r="F174" s="78"/>
      <c r="G174" s="79"/>
      <c r="H174" s="78"/>
      <c r="I174" s="128"/>
      <c r="J174" s="129"/>
      <c r="K174" s="129"/>
      <c r="L174" s="78"/>
      <c r="M174" s="78"/>
      <c r="N174" s="78"/>
      <c r="O174" s="78"/>
      <c r="P174" s="78"/>
      <c r="Q174" s="79"/>
      <c r="R174" s="78"/>
      <c r="S174" s="130"/>
      <c r="T174" s="131"/>
      <c r="U174" s="130"/>
      <c r="V174" s="78"/>
      <c r="W174" s="78"/>
      <c r="X174" s="79"/>
      <c r="Y174" s="78"/>
      <c r="Z174" s="78"/>
      <c r="AA174" s="78"/>
      <c r="AB174" s="78"/>
      <c r="AC174" s="78"/>
      <c r="AD174" s="78"/>
      <c r="AE174" s="78"/>
      <c r="AF174" s="78"/>
      <c r="AG174" s="78"/>
      <c r="AH174" s="78"/>
    </row>
    <row r="175" spans="1:34" x14ac:dyDescent="0.2">
      <c r="A175" s="78"/>
      <c r="B175" s="78"/>
      <c r="C175" s="78"/>
      <c r="D175" s="78"/>
      <c r="E175" s="78"/>
      <c r="F175" s="78"/>
      <c r="G175" s="79"/>
      <c r="H175" s="78"/>
      <c r="I175" s="128"/>
      <c r="J175" s="129"/>
      <c r="K175" s="129"/>
      <c r="L175" s="78"/>
      <c r="M175" s="78"/>
      <c r="N175" s="78"/>
      <c r="O175" s="78"/>
      <c r="P175" s="78"/>
      <c r="Q175" s="79"/>
      <c r="R175" s="78"/>
      <c r="S175" s="130"/>
      <c r="T175" s="131"/>
      <c r="U175" s="130"/>
      <c r="V175" s="78"/>
      <c r="W175" s="78"/>
      <c r="X175" s="79"/>
      <c r="Y175" s="78"/>
      <c r="Z175" s="78"/>
      <c r="AA175" s="78"/>
      <c r="AB175" s="78"/>
      <c r="AC175" s="78"/>
      <c r="AD175" s="78"/>
      <c r="AE175" s="78"/>
      <c r="AF175" s="78"/>
      <c r="AG175" s="78"/>
      <c r="AH175" s="78"/>
    </row>
    <row r="176" spans="1:34" x14ac:dyDescent="0.2">
      <c r="A176" s="78"/>
      <c r="B176" s="78"/>
      <c r="C176" s="78"/>
      <c r="D176" s="78"/>
      <c r="E176" s="78"/>
      <c r="F176" s="78"/>
      <c r="G176" s="79"/>
      <c r="H176" s="78"/>
      <c r="I176" s="128"/>
      <c r="J176" s="129"/>
      <c r="K176" s="129"/>
      <c r="L176" s="78"/>
      <c r="M176" s="78"/>
      <c r="N176" s="78"/>
      <c r="O176" s="78"/>
      <c r="P176" s="78"/>
      <c r="Q176" s="79"/>
      <c r="R176" s="78"/>
      <c r="S176" s="130"/>
      <c r="T176" s="131"/>
      <c r="U176" s="130"/>
      <c r="V176" s="78"/>
      <c r="W176" s="78"/>
      <c r="X176" s="79"/>
      <c r="Y176" s="78"/>
      <c r="Z176" s="78"/>
      <c r="AA176" s="78"/>
      <c r="AB176" s="78"/>
      <c r="AC176" s="78"/>
      <c r="AD176" s="78"/>
      <c r="AE176" s="78"/>
      <c r="AF176" s="78"/>
      <c r="AG176" s="78"/>
      <c r="AH176" s="78"/>
    </row>
    <row r="177" spans="1:34" x14ac:dyDescent="0.2">
      <c r="A177" s="78"/>
      <c r="B177" s="78"/>
      <c r="C177" s="78"/>
      <c r="D177" s="78"/>
      <c r="E177" s="78"/>
      <c r="F177" s="78"/>
      <c r="G177" s="79"/>
      <c r="H177" s="78"/>
      <c r="I177" s="128"/>
      <c r="J177" s="129"/>
      <c r="K177" s="129"/>
      <c r="L177" s="78"/>
      <c r="M177" s="78"/>
      <c r="N177" s="78"/>
      <c r="O177" s="78"/>
      <c r="P177" s="78"/>
      <c r="Q177" s="79"/>
      <c r="R177" s="78"/>
      <c r="S177" s="130"/>
      <c r="T177" s="131"/>
      <c r="U177" s="130"/>
      <c r="V177" s="78"/>
      <c r="W177" s="78"/>
      <c r="X177" s="79"/>
      <c r="Y177" s="78"/>
      <c r="Z177" s="78"/>
      <c r="AA177" s="78"/>
      <c r="AB177" s="78"/>
      <c r="AC177" s="78"/>
      <c r="AD177" s="78"/>
      <c r="AE177" s="78"/>
      <c r="AF177" s="78"/>
      <c r="AG177" s="78"/>
      <c r="AH177" s="78"/>
    </row>
    <row r="178" spans="1:34" x14ac:dyDescent="0.2">
      <c r="A178" s="78"/>
      <c r="B178" s="78"/>
      <c r="C178" s="78"/>
      <c r="D178" s="78"/>
      <c r="E178" s="78"/>
      <c r="F178" s="78"/>
      <c r="G178" s="79"/>
      <c r="H178" s="78"/>
      <c r="I178" s="128"/>
      <c r="J178" s="129"/>
      <c r="K178" s="129"/>
      <c r="L178" s="78"/>
      <c r="M178" s="78"/>
      <c r="N178" s="78"/>
      <c r="O178" s="78"/>
      <c r="P178" s="78"/>
      <c r="Q178" s="79"/>
      <c r="R178" s="78"/>
      <c r="S178" s="130"/>
      <c r="T178" s="131"/>
      <c r="U178" s="130"/>
      <c r="V178" s="78"/>
      <c r="W178" s="78"/>
      <c r="X178" s="79"/>
      <c r="Y178" s="78"/>
      <c r="Z178" s="78"/>
      <c r="AA178" s="78"/>
      <c r="AB178" s="78"/>
      <c r="AC178" s="78"/>
      <c r="AD178" s="78"/>
      <c r="AE178" s="78"/>
      <c r="AF178" s="78"/>
      <c r="AG178" s="78"/>
      <c r="AH178" s="78"/>
    </row>
    <row r="179" spans="1:34" x14ac:dyDescent="0.2">
      <c r="A179" s="78"/>
      <c r="B179" s="78"/>
      <c r="C179" s="78"/>
      <c r="D179" s="78"/>
      <c r="E179" s="78"/>
      <c r="F179" s="78"/>
      <c r="G179" s="79"/>
      <c r="H179" s="78"/>
      <c r="I179" s="128"/>
      <c r="J179" s="129"/>
      <c r="K179" s="129"/>
      <c r="L179" s="78"/>
      <c r="M179" s="78"/>
      <c r="N179" s="78"/>
      <c r="O179" s="78"/>
      <c r="P179" s="78"/>
      <c r="Q179" s="79"/>
      <c r="R179" s="78"/>
      <c r="S179" s="130"/>
      <c r="T179" s="131"/>
      <c r="U179" s="130"/>
      <c r="V179" s="78"/>
      <c r="W179" s="78"/>
      <c r="X179" s="79"/>
      <c r="Y179" s="78"/>
      <c r="Z179" s="78"/>
      <c r="AA179" s="78"/>
      <c r="AB179" s="78"/>
      <c r="AC179" s="78"/>
      <c r="AD179" s="78"/>
      <c r="AE179" s="78"/>
      <c r="AF179" s="78"/>
      <c r="AG179" s="78"/>
      <c r="AH179" s="78"/>
    </row>
    <row r="180" spans="1:34" x14ac:dyDescent="0.2">
      <c r="A180" s="78"/>
      <c r="B180" s="78"/>
      <c r="C180" s="78"/>
      <c r="D180" s="78"/>
      <c r="E180" s="78"/>
      <c r="F180" s="78"/>
      <c r="G180" s="79"/>
      <c r="H180" s="78"/>
      <c r="I180" s="128"/>
      <c r="J180" s="129"/>
      <c r="K180" s="129"/>
      <c r="L180" s="78"/>
      <c r="M180" s="78"/>
      <c r="N180" s="78"/>
      <c r="O180" s="78"/>
      <c r="P180" s="78"/>
      <c r="Q180" s="79"/>
      <c r="R180" s="78"/>
      <c r="S180" s="130"/>
      <c r="T180" s="131"/>
      <c r="U180" s="130"/>
      <c r="V180" s="78"/>
      <c r="W180" s="78"/>
      <c r="X180" s="79"/>
      <c r="Y180" s="78"/>
      <c r="Z180" s="78"/>
      <c r="AA180" s="78"/>
      <c r="AB180" s="78"/>
      <c r="AC180" s="78"/>
      <c r="AD180" s="78"/>
      <c r="AE180" s="78"/>
      <c r="AF180" s="78"/>
      <c r="AG180" s="78"/>
      <c r="AH180" s="78"/>
    </row>
    <row r="181" spans="1:34" x14ac:dyDescent="0.2">
      <c r="A181" s="78"/>
      <c r="B181" s="78"/>
      <c r="C181" s="78"/>
      <c r="D181" s="78"/>
      <c r="E181" s="78"/>
      <c r="F181" s="78"/>
      <c r="G181" s="79"/>
      <c r="H181" s="78"/>
      <c r="I181" s="128"/>
      <c r="J181" s="129"/>
      <c r="K181" s="129"/>
      <c r="L181" s="78"/>
      <c r="M181" s="78"/>
      <c r="N181" s="78"/>
      <c r="O181" s="78"/>
      <c r="P181" s="78"/>
      <c r="Q181" s="79"/>
      <c r="R181" s="78"/>
      <c r="S181" s="130"/>
      <c r="T181" s="131"/>
      <c r="U181" s="130"/>
      <c r="V181" s="78"/>
      <c r="W181" s="78"/>
      <c r="X181" s="79"/>
      <c r="Y181" s="78"/>
      <c r="Z181" s="78"/>
      <c r="AA181" s="78"/>
      <c r="AB181" s="78"/>
      <c r="AC181" s="78"/>
      <c r="AD181" s="78"/>
      <c r="AE181" s="78"/>
      <c r="AF181" s="78"/>
      <c r="AG181" s="78"/>
      <c r="AH181" s="78"/>
    </row>
    <row r="182" spans="1:34" x14ac:dyDescent="0.2">
      <c r="A182" s="78"/>
      <c r="B182" s="78"/>
      <c r="C182" s="78"/>
      <c r="D182" s="78"/>
      <c r="E182" s="78"/>
      <c r="F182" s="78"/>
      <c r="G182" s="79"/>
      <c r="H182" s="78"/>
      <c r="I182" s="128"/>
      <c r="J182" s="129"/>
      <c r="K182" s="129"/>
      <c r="L182" s="78"/>
      <c r="M182" s="78"/>
      <c r="N182" s="78"/>
      <c r="O182" s="78"/>
      <c r="P182" s="78"/>
      <c r="Q182" s="79"/>
      <c r="R182" s="78"/>
      <c r="S182" s="130"/>
      <c r="T182" s="131"/>
      <c r="U182" s="130"/>
      <c r="V182" s="78"/>
      <c r="W182" s="78"/>
      <c r="X182" s="79"/>
      <c r="Y182" s="78"/>
      <c r="Z182" s="78"/>
      <c r="AA182" s="78"/>
      <c r="AB182" s="78"/>
      <c r="AC182" s="78"/>
      <c r="AD182" s="78"/>
      <c r="AE182" s="78"/>
      <c r="AF182" s="78"/>
      <c r="AG182" s="78"/>
      <c r="AH182" s="78"/>
    </row>
    <row r="183" spans="1:34" x14ac:dyDescent="0.2">
      <c r="A183" s="78"/>
      <c r="B183" s="78"/>
      <c r="C183" s="78"/>
      <c r="D183" s="78"/>
      <c r="E183" s="78"/>
      <c r="F183" s="78"/>
      <c r="G183" s="79"/>
      <c r="H183" s="78"/>
      <c r="I183" s="128"/>
      <c r="J183" s="129"/>
      <c r="K183" s="129"/>
      <c r="L183" s="78"/>
      <c r="M183" s="78"/>
      <c r="N183" s="78"/>
      <c r="O183" s="78"/>
      <c r="P183" s="78"/>
      <c r="Q183" s="79"/>
      <c r="R183" s="78"/>
      <c r="S183" s="130"/>
      <c r="T183" s="131"/>
      <c r="U183" s="130"/>
      <c r="V183" s="78"/>
      <c r="W183" s="78"/>
      <c r="X183" s="79"/>
      <c r="Y183" s="78"/>
      <c r="Z183" s="78"/>
      <c r="AA183" s="78"/>
      <c r="AB183" s="78"/>
      <c r="AC183" s="78"/>
      <c r="AD183" s="78"/>
      <c r="AE183" s="78"/>
      <c r="AF183" s="78"/>
      <c r="AG183" s="78"/>
      <c r="AH183" s="78"/>
    </row>
    <row r="184" spans="1:34" x14ac:dyDescent="0.2">
      <c r="A184" s="78"/>
      <c r="B184" s="78"/>
      <c r="C184" s="78"/>
      <c r="D184" s="78"/>
      <c r="E184" s="78"/>
      <c r="F184" s="78"/>
      <c r="G184" s="79"/>
      <c r="H184" s="78"/>
      <c r="I184" s="128"/>
      <c r="J184" s="129"/>
      <c r="K184" s="129"/>
      <c r="L184" s="78"/>
      <c r="M184" s="78"/>
      <c r="N184" s="78"/>
      <c r="O184" s="78"/>
      <c r="P184" s="78"/>
      <c r="Q184" s="79"/>
      <c r="R184" s="78"/>
      <c r="S184" s="130"/>
      <c r="T184" s="131"/>
      <c r="U184" s="130"/>
      <c r="V184" s="78"/>
      <c r="W184" s="78"/>
      <c r="X184" s="79"/>
      <c r="Y184" s="78"/>
      <c r="Z184" s="78"/>
      <c r="AA184" s="78"/>
      <c r="AB184" s="78"/>
      <c r="AC184" s="78"/>
      <c r="AD184" s="78"/>
      <c r="AE184" s="78"/>
      <c r="AF184" s="78"/>
      <c r="AG184" s="78"/>
      <c r="AH184" s="78"/>
    </row>
    <row r="185" spans="1:34" x14ac:dyDescent="0.2">
      <c r="A185" s="78"/>
      <c r="B185" s="78"/>
      <c r="C185" s="78"/>
      <c r="D185" s="78"/>
      <c r="E185" s="78"/>
      <c r="F185" s="78"/>
      <c r="G185" s="79"/>
      <c r="H185" s="78"/>
      <c r="I185" s="128"/>
      <c r="J185" s="129"/>
      <c r="K185" s="129"/>
      <c r="L185" s="78"/>
      <c r="M185" s="78"/>
      <c r="N185" s="78"/>
      <c r="O185" s="78"/>
      <c r="P185" s="78"/>
      <c r="Q185" s="79"/>
      <c r="R185" s="78"/>
      <c r="S185" s="130"/>
      <c r="T185" s="131"/>
      <c r="U185" s="130"/>
      <c r="V185" s="78"/>
      <c r="W185" s="78"/>
      <c r="X185" s="79"/>
      <c r="Y185" s="78"/>
      <c r="Z185" s="78"/>
      <c r="AA185" s="78"/>
      <c r="AB185" s="78"/>
      <c r="AC185" s="78"/>
      <c r="AD185" s="78"/>
      <c r="AE185" s="78"/>
      <c r="AF185" s="78"/>
      <c r="AG185" s="78"/>
      <c r="AH185" s="78"/>
    </row>
    <row r="186" spans="1:34" x14ac:dyDescent="0.2">
      <c r="A186" s="78"/>
      <c r="B186" s="78"/>
      <c r="C186" s="78"/>
      <c r="D186" s="78"/>
      <c r="E186" s="78"/>
      <c r="F186" s="78"/>
      <c r="G186" s="79"/>
      <c r="H186" s="78"/>
      <c r="I186" s="128"/>
      <c r="J186" s="129"/>
      <c r="K186" s="129"/>
      <c r="L186" s="78"/>
      <c r="M186" s="78"/>
      <c r="N186" s="78"/>
      <c r="O186" s="78"/>
      <c r="P186" s="78"/>
      <c r="Q186" s="79"/>
      <c r="R186" s="78"/>
      <c r="S186" s="130"/>
      <c r="T186" s="131"/>
      <c r="U186" s="130"/>
      <c r="V186" s="78"/>
      <c r="W186" s="78"/>
      <c r="X186" s="79"/>
      <c r="Y186" s="78"/>
      <c r="Z186" s="78"/>
      <c r="AA186" s="78"/>
      <c r="AB186" s="78"/>
      <c r="AC186" s="78"/>
      <c r="AD186" s="78"/>
      <c r="AE186" s="78"/>
      <c r="AF186" s="78"/>
      <c r="AG186" s="78"/>
      <c r="AH186" s="78"/>
    </row>
    <row r="187" spans="1:34" x14ac:dyDescent="0.2">
      <c r="A187" s="78"/>
      <c r="B187" s="78"/>
      <c r="C187" s="78"/>
      <c r="D187" s="78"/>
      <c r="E187" s="78"/>
      <c r="F187" s="78"/>
      <c r="G187" s="79"/>
      <c r="H187" s="78"/>
      <c r="I187" s="128"/>
      <c r="J187" s="129"/>
      <c r="K187" s="129"/>
      <c r="L187" s="78"/>
      <c r="M187" s="78"/>
      <c r="N187" s="78"/>
      <c r="O187" s="78"/>
      <c r="P187" s="78"/>
      <c r="Q187" s="79"/>
      <c r="R187" s="78"/>
      <c r="S187" s="130"/>
      <c r="T187" s="131"/>
      <c r="U187" s="130"/>
      <c r="V187" s="78"/>
      <c r="W187" s="78"/>
      <c r="X187" s="79"/>
      <c r="Y187" s="78"/>
      <c r="Z187" s="78"/>
      <c r="AA187" s="78"/>
      <c r="AB187" s="78"/>
      <c r="AC187" s="78"/>
      <c r="AD187" s="78"/>
      <c r="AE187" s="78"/>
      <c r="AF187" s="78"/>
      <c r="AG187" s="78"/>
      <c r="AH187" s="78"/>
    </row>
    <row r="188" spans="1:34" x14ac:dyDescent="0.2">
      <c r="A188" s="78"/>
      <c r="B188" s="78"/>
      <c r="C188" s="78"/>
      <c r="D188" s="78"/>
      <c r="E188" s="78"/>
      <c r="F188" s="78"/>
      <c r="G188" s="79"/>
      <c r="H188" s="78"/>
      <c r="I188" s="128"/>
      <c r="J188" s="129"/>
      <c r="K188" s="129"/>
      <c r="L188" s="78"/>
      <c r="M188" s="78"/>
      <c r="N188" s="78"/>
      <c r="O188" s="78"/>
      <c r="P188" s="78"/>
      <c r="Q188" s="79"/>
      <c r="R188" s="78"/>
      <c r="S188" s="130"/>
      <c r="T188" s="131"/>
      <c r="U188" s="130"/>
      <c r="V188" s="78"/>
      <c r="W188" s="78"/>
      <c r="X188" s="79"/>
      <c r="Y188" s="78"/>
      <c r="Z188" s="78"/>
      <c r="AA188" s="78"/>
      <c r="AB188" s="78"/>
      <c r="AC188" s="78"/>
      <c r="AD188" s="78"/>
      <c r="AE188" s="78"/>
      <c r="AF188" s="78"/>
      <c r="AG188" s="78"/>
      <c r="AH188" s="78"/>
    </row>
    <row r="189" spans="1:34" x14ac:dyDescent="0.2">
      <c r="A189" s="78"/>
      <c r="B189" s="78"/>
      <c r="C189" s="78"/>
      <c r="D189" s="78"/>
      <c r="E189" s="78"/>
      <c r="F189" s="78"/>
      <c r="G189" s="79"/>
      <c r="H189" s="78"/>
      <c r="I189" s="128"/>
      <c r="J189" s="129"/>
      <c r="K189" s="129"/>
      <c r="L189" s="78"/>
      <c r="M189" s="78"/>
      <c r="N189" s="78"/>
      <c r="O189" s="78"/>
      <c r="P189" s="78"/>
      <c r="Q189" s="79"/>
      <c r="R189" s="78"/>
      <c r="S189" s="130"/>
      <c r="T189" s="131"/>
      <c r="U189" s="130"/>
      <c r="V189" s="78"/>
      <c r="W189" s="78"/>
      <c r="X189" s="79"/>
      <c r="Y189" s="78"/>
      <c r="Z189" s="78"/>
      <c r="AA189" s="78"/>
      <c r="AB189" s="78"/>
      <c r="AC189" s="78"/>
      <c r="AD189" s="78"/>
      <c r="AE189" s="78"/>
      <c r="AF189" s="78"/>
      <c r="AG189" s="78"/>
      <c r="AH189" s="78"/>
    </row>
    <row r="190" spans="1:34" x14ac:dyDescent="0.2">
      <c r="A190" s="78"/>
      <c r="B190" s="78"/>
      <c r="C190" s="78"/>
      <c r="D190" s="78"/>
      <c r="E190" s="78"/>
      <c r="F190" s="78"/>
      <c r="G190" s="79"/>
      <c r="H190" s="78"/>
      <c r="I190" s="128"/>
      <c r="J190" s="129"/>
      <c r="K190" s="129"/>
      <c r="L190" s="78"/>
      <c r="M190" s="78"/>
      <c r="N190" s="78"/>
      <c r="O190" s="78"/>
      <c r="P190" s="78"/>
      <c r="Q190" s="79"/>
      <c r="R190" s="78"/>
      <c r="S190" s="130"/>
      <c r="T190" s="131"/>
      <c r="U190" s="130"/>
      <c r="V190" s="78"/>
      <c r="W190" s="78"/>
      <c r="X190" s="79"/>
      <c r="Y190" s="78"/>
      <c r="Z190" s="78"/>
      <c r="AA190" s="78"/>
      <c r="AB190" s="78"/>
      <c r="AC190" s="78"/>
      <c r="AD190" s="78"/>
      <c r="AE190" s="78"/>
      <c r="AF190" s="78"/>
      <c r="AG190" s="78"/>
      <c r="AH190" s="78"/>
    </row>
    <row r="191" spans="1:34" x14ac:dyDescent="0.2">
      <c r="A191" s="78"/>
      <c r="B191" s="78"/>
      <c r="C191" s="78"/>
      <c r="D191" s="78"/>
      <c r="E191" s="78"/>
      <c r="F191" s="78"/>
      <c r="G191" s="79"/>
      <c r="H191" s="78"/>
      <c r="I191" s="128"/>
      <c r="J191" s="129"/>
      <c r="K191" s="129"/>
      <c r="L191" s="78"/>
      <c r="M191" s="78"/>
      <c r="N191" s="78"/>
      <c r="O191" s="78"/>
      <c r="P191" s="78"/>
      <c r="Q191" s="79"/>
      <c r="R191" s="78"/>
      <c r="S191" s="130"/>
      <c r="T191" s="131"/>
      <c r="U191" s="130"/>
      <c r="V191" s="78"/>
      <c r="W191" s="78"/>
      <c r="X191" s="79"/>
      <c r="Y191" s="78"/>
      <c r="Z191" s="78"/>
      <c r="AA191" s="78"/>
      <c r="AB191" s="78"/>
      <c r="AC191" s="78"/>
      <c r="AD191" s="78"/>
      <c r="AE191" s="78"/>
      <c r="AF191" s="78"/>
      <c r="AG191" s="78"/>
      <c r="AH191" s="78"/>
    </row>
    <row r="192" spans="1:34" x14ac:dyDescent="0.2">
      <c r="A192" s="78"/>
      <c r="B192" s="78"/>
      <c r="C192" s="78"/>
      <c r="D192" s="78"/>
      <c r="E192" s="78"/>
      <c r="F192" s="78"/>
      <c r="G192" s="79"/>
      <c r="H192" s="78"/>
      <c r="I192" s="128"/>
      <c r="J192" s="129"/>
      <c r="K192" s="129"/>
      <c r="L192" s="78"/>
      <c r="M192" s="78"/>
      <c r="N192" s="78"/>
      <c r="O192" s="78"/>
      <c r="P192" s="78"/>
      <c r="Q192" s="79"/>
      <c r="R192" s="78"/>
      <c r="S192" s="130"/>
      <c r="T192" s="131"/>
      <c r="U192" s="130"/>
      <c r="V192" s="78"/>
      <c r="W192" s="78"/>
      <c r="X192" s="79"/>
      <c r="Y192" s="78"/>
      <c r="Z192" s="78"/>
      <c r="AA192" s="78"/>
      <c r="AB192" s="78"/>
      <c r="AC192" s="78"/>
      <c r="AD192" s="78"/>
      <c r="AE192" s="78"/>
      <c r="AF192" s="78"/>
      <c r="AG192" s="78"/>
      <c r="AH192" s="78"/>
    </row>
    <row r="193" spans="1:34" x14ac:dyDescent="0.2">
      <c r="A193" s="78"/>
      <c r="B193" s="78"/>
      <c r="C193" s="78"/>
      <c r="D193" s="78"/>
      <c r="E193" s="78"/>
      <c r="F193" s="78"/>
      <c r="G193" s="79"/>
      <c r="H193" s="78"/>
      <c r="I193" s="128"/>
      <c r="J193" s="129"/>
      <c r="K193" s="129"/>
      <c r="L193" s="78"/>
      <c r="M193" s="78"/>
      <c r="N193" s="78"/>
      <c r="O193" s="78"/>
      <c r="P193" s="78"/>
      <c r="Q193" s="79"/>
      <c r="R193" s="78"/>
      <c r="S193" s="130"/>
      <c r="T193" s="131"/>
      <c r="U193" s="130"/>
      <c r="V193" s="78"/>
      <c r="W193" s="78"/>
      <c r="X193" s="79"/>
      <c r="Y193" s="78"/>
      <c r="Z193" s="78"/>
      <c r="AA193" s="78"/>
      <c r="AB193" s="78"/>
      <c r="AC193" s="78"/>
      <c r="AD193" s="78"/>
      <c r="AE193" s="78"/>
      <c r="AF193" s="78"/>
      <c r="AG193" s="78"/>
      <c r="AH193" s="78"/>
    </row>
    <row r="194" spans="1:34" x14ac:dyDescent="0.2">
      <c r="A194" s="78"/>
      <c r="B194" s="78"/>
      <c r="C194" s="78"/>
      <c r="D194" s="78"/>
      <c r="E194" s="78"/>
      <c r="F194" s="78"/>
      <c r="G194" s="79"/>
      <c r="H194" s="78"/>
      <c r="I194" s="128"/>
      <c r="J194" s="129"/>
      <c r="K194" s="129"/>
      <c r="L194" s="78"/>
      <c r="M194" s="78"/>
      <c r="N194" s="78"/>
      <c r="O194" s="78"/>
      <c r="P194" s="78"/>
      <c r="Q194" s="79"/>
      <c r="R194" s="78"/>
      <c r="S194" s="130"/>
      <c r="T194" s="131"/>
      <c r="U194" s="130"/>
      <c r="V194" s="78"/>
      <c r="W194" s="78"/>
      <c r="X194" s="79"/>
      <c r="Y194" s="78"/>
      <c r="Z194" s="78"/>
      <c r="AA194" s="78"/>
      <c r="AB194" s="78"/>
      <c r="AC194" s="78"/>
      <c r="AD194" s="78"/>
      <c r="AE194" s="78"/>
      <c r="AF194" s="78"/>
      <c r="AG194" s="78"/>
      <c r="AH194" s="78"/>
    </row>
    <row r="195" spans="1:34" x14ac:dyDescent="0.2">
      <c r="A195" s="78"/>
      <c r="B195" s="78"/>
      <c r="C195" s="78"/>
      <c r="D195" s="78"/>
      <c r="E195" s="78"/>
      <c r="F195" s="78"/>
      <c r="G195" s="79"/>
      <c r="H195" s="78"/>
      <c r="I195" s="128"/>
      <c r="J195" s="129"/>
      <c r="K195" s="129"/>
      <c r="L195" s="78"/>
      <c r="M195" s="78"/>
      <c r="N195" s="78"/>
      <c r="O195" s="78"/>
      <c r="P195" s="78"/>
      <c r="Q195" s="79"/>
      <c r="R195" s="78"/>
      <c r="S195" s="130"/>
      <c r="T195" s="131"/>
      <c r="U195" s="130"/>
      <c r="V195" s="78"/>
      <c r="W195" s="78"/>
      <c r="X195" s="79"/>
      <c r="Y195" s="78"/>
      <c r="Z195" s="78"/>
      <c r="AA195" s="78"/>
      <c r="AB195" s="78"/>
      <c r="AC195" s="78"/>
      <c r="AD195" s="78"/>
      <c r="AE195" s="78"/>
      <c r="AF195" s="78"/>
      <c r="AG195" s="78"/>
      <c r="AH195" s="78"/>
    </row>
    <row r="196" spans="1:34" x14ac:dyDescent="0.2">
      <c r="A196" s="78"/>
      <c r="B196" s="78"/>
      <c r="C196" s="78"/>
      <c r="D196" s="78"/>
      <c r="E196" s="78"/>
      <c r="F196" s="78"/>
      <c r="G196" s="79"/>
      <c r="H196" s="78"/>
      <c r="I196" s="128"/>
      <c r="J196" s="129"/>
      <c r="K196" s="129"/>
      <c r="L196" s="78"/>
      <c r="M196" s="78"/>
      <c r="N196" s="78"/>
      <c r="O196" s="78"/>
      <c r="P196" s="78"/>
      <c r="Q196" s="79"/>
      <c r="R196" s="78"/>
      <c r="S196" s="130"/>
      <c r="T196" s="131"/>
      <c r="U196" s="130"/>
      <c r="V196" s="78"/>
      <c r="W196" s="78"/>
      <c r="X196" s="79"/>
      <c r="Y196" s="78"/>
      <c r="Z196" s="78"/>
      <c r="AA196" s="78"/>
      <c r="AB196" s="78"/>
      <c r="AC196" s="78"/>
      <c r="AD196" s="78"/>
      <c r="AE196" s="78"/>
      <c r="AF196" s="78"/>
      <c r="AG196" s="78"/>
      <c r="AH196" s="78"/>
    </row>
    <row r="197" spans="1:34" x14ac:dyDescent="0.2">
      <c r="A197" s="78"/>
      <c r="B197" s="78"/>
      <c r="C197" s="78"/>
      <c r="D197" s="78"/>
      <c r="E197" s="78"/>
      <c r="F197" s="78"/>
      <c r="G197" s="79"/>
      <c r="H197" s="78"/>
      <c r="I197" s="128"/>
      <c r="J197" s="129"/>
      <c r="K197" s="129"/>
      <c r="L197" s="78"/>
      <c r="M197" s="78"/>
      <c r="N197" s="78"/>
      <c r="O197" s="78"/>
      <c r="P197" s="78"/>
      <c r="Q197" s="79"/>
      <c r="R197" s="78"/>
      <c r="S197" s="130"/>
      <c r="T197" s="131"/>
      <c r="U197" s="130"/>
      <c r="V197" s="78"/>
      <c r="W197" s="78"/>
      <c r="X197" s="79"/>
      <c r="Y197" s="78"/>
      <c r="Z197" s="78"/>
      <c r="AA197" s="78"/>
      <c r="AB197" s="78"/>
      <c r="AC197" s="78"/>
      <c r="AD197" s="78"/>
      <c r="AE197" s="78"/>
      <c r="AF197" s="78"/>
      <c r="AG197" s="78"/>
      <c r="AH197" s="78"/>
    </row>
    <row r="198" spans="1:34" x14ac:dyDescent="0.2">
      <c r="A198" s="78"/>
      <c r="B198" s="78"/>
      <c r="C198" s="78"/>
      <c r="D198" s="78"/>
      <c r="E198" s="78"/>
      <c r="F198" s="78"/>
      <c r="G198" s="79"/>
      <c r="H198" s="78"/>
      <c r="I198" s="128"/>
      <c r="J198" s="129"/>
      <c r="K198" s="129"/>
      <c r="L198" s="78"/>
      <c r="M198" s="78"/>
      <c r="N198" s="78"/>
      <c r="O198" s="78"/>
      <c r="P198" s="78"/>
      <c r="Q198" s="79"/>
      <c r="R198" s="78"/>
      <c r="S198" s="130"/>
      <c r="T198" s="131"/>
      <c r="U198" s="130"/>
      <c r="V198" s="78"/>
      <c r="W198" s="78"/>
      <c r="X198" s="79"/>
      <c r="Y198" s="78"/>
      <c r="Z198" s="78"/>
      <c r="AA198" s="78"/>
      <c r="AB198" s="78"/>
      <c r="AC198" s="78"/>
      <c r="AD198" s="78"/>
      <c r="AE198" s="78"/>
      <c r="AF198" s="78"/>
      <c r="AG198" s="78"/>
      <c r="AH198" s="78"/>
    </row>
    <row r="199" spans="1:34" x14ac:dyDescent="0.2">
      <c r="A199" s="78"/>
      <c r="B199" s="78"/>
      <c r="C199" s="78"/>
      <c r="D199" s="78"/>
      <c r="E199" s="78"/>
      <c r="F199" s="78"/>
      <c r="G199" s="79"/>
      <c r="H199" s="78"/>
      <c r="I199" s="128"/>
      <c r="J199" s="129"/>
      <c r="K199" s="129"/>
      <c r="L199" s="78"/>
      <c r="M199" s="78"/>
      <c r="N199" s="78"/>
      <c r="O199" s="78"/>
      <c r="P199" s="78"/>
      <c r="Q199" s="79"/>
      <c r="R199" s="78"/>
      <c r="S199" s="130"/>
      <c r="T199" s="131"/>
      <c r="U199" s="130"/>
      <c r="V199" s="78"/>
      <c r="W199" s="78"/>
      <c r="X199" s="79"/>
      <c r="Y199" s="78"/>
      <c r="Z199" s="78"/>
      <c r="AA199" s="78"/>
      <c r="AB199" s="78"/>
      <c r="AC199" s="78"/>
      <c r="AD199" s="78"/>
      <c r="AE199" s="78"/>
      <c r="AF199" s="78"/>
      <c r="AG199" s="78"/>
      <c r="AH199" s="78"/>
    </row>
    <row r="200" spans="1:34" x14ac:dyDescent="0.2">
      <c r="A200" s="78"/>
      <c r="B200" s="78"/>
      <c r="C200" s="78"/>
      <c r="D200" s="78"/>
      <c r="E200" s="78"/>
      <c r="F200" s="78"/>
      <c r="G200" s="79"/>
      <c r="H200" s="78"/>
      <c r="I200" s="128"/>
      <c r="J200" s="129"/>
      <c r="K200" s="129"/>
      <c r="L200" s="78"/>
      <c r="M200" s="78"/>
      <c r="N200" s="78"/>
      <c r="O200" s="78"/>
      <c r="P200" s="78"/>
      <c r="Q200" s="79"/>
      <c r="R200" s="78"/>
      <c r="S200" s="130"/>
      <c r="T200" s="131"/>
      <c r="U200" s="130"/>
      <c r="V200" s="78"/>
      <c r="W200" s="78"/>
      <c r="X200" s="79"/>
      <c r="Y200" s="78"/>
      <c r="Z200" s="78"/>
      <c r="AA200" s="78"/>
      <c r="AB200" s="78"/>
      <c r="AC200" s="78"/>
      <c r="AD200" s="78"/>
      <c r="AE200" s="78"/>
      <c r="AF200" s="78"/>
      <c r="AG200" s="78"/>
      <c r="AH200" s="78"/>
    </row>
    <row r="201" spans="1:34" x14ac:dyDescent="0.2">
      <c r="A201" s="78"/>
      <c r="B201" s="78"/>
      <c r="C201" s="78"/>
      <c r="D201" s="78"/>
      <c r="E201" s="78"/>
      <c r="F201" s="78"/>
      <c r="G201" s="79"/>
      <c r="H201" s="78"/>
      <c r="I201" s="128"/>
      <c r="J201" s="129"/>
      <c r="K201" s="129"/>
      <c r="L201" s="78"/>
      <c r="M201" s="78"/>
      <c r="N201" s="78"/>
      <c r="O201" s="78"/>
      <c r="P201" s="78"/>
      <c r="Q201" s="79"/>
      <c r="R201" s="78"/>
      <c r="S201" s="130"/>
      <c r="T201" s="131"/>
      <c r="U201" s="130"/>
      <c r="V201" s="78"/>
      <c r="W201" s="78"/>
      <c r="X201" s="79"/>
      <c r="Y201" s="78"/>
      <c r="Z201" s="78"/>
      <c r="AA201" s="78"/>
      <c r="AB201" s="78"/>
      <c r="AC201" s="78"/>
      <c r="AD201" s="78"/>
      <c r="AE201" s="78"/>
      <c r="AF201" s="78"/>
      <c r="AG201" s="78"/>
      <c r="AH201" s="78"/>
    </row>
    <row r="202" spans="1:34" x14ac:dyDescent="0.2">
      <c r="A202" s="78"/>
      <c r="B202" s="78"/>
      <c r="C202" s="78"/>
      <c r="D202" s="78"/>
      <c r="E202" s="78"/>
      <c r="F202" s="78"/>
      <c r="G202" s="79"/>
      <c r="H202" s="78"/>
      <c r="I202" s="128"/>
      <c r="J202" s="129"/>
      <c r="K202" s="129"/>
      <c r="L202" s="78"/>
      <c r="M202" s="78"/>
      <c r="N202" s="78"/>
      <c r="O202" s="78"/>
      <c r="P202" s="78"/>
      <c r="Q202" s="79"/>
      <c r="R202" s="78"/>
      <c r="S202" s="130"/>
      <c r="T202" s="131"/>
      <c r="U202" s="130"/>
      <c r="V202" s="78"/>
      <c r="W202" s="78"/>
      <c r="X202" s="79"/>
      <c r="Y202" s="78"/>
      <c r="Z202" s="78"/>
      <c r="AA202" s="78"/>
      <c r="AB202" s="78"/>
      <c r="AC202" s="78"/>
      <c r="AD202" s="78"/>
      <c r="AE202" s="78"/>
      <c r="AF202" s="78"/>
      <c r="AG202" s="78"/>
      <c r="AH202" s="78"/>
    </row>
    <row r="203" spans="1:34" x14ac:dyDescent="0.2">
      <c r="A203" s="78"/>
      <c r="B203" s="78"/>
      <c r="C203" s="78"/>
      <c r="D203" s="78"/>
      <c r="E203" s="78"/>
      <c r="F203" s="78"/>
      <c r="G203" s="79"/>
      <c r="H203" s="78"/>
      <c r="I203" s="128"/>
      <c r="J203" s="129"/>
      <c r="K203" s="129"/>
      <c r="L203" s="78"/>
      <c r="M203" s="78"/>
      <c r="N203" s="78"/>
      <c r="O203" s="78"/>
      <c r="P203" s="78"/>
      <c r="Q203" s="79"/>
      <c r="R203" s="78"/>
      <c r="S203" s="130"/>
      <c r="T203" s="131"/>
      <c r="U203" s="130"/>
      <c r="V203" s="78"/>
      <c r="W203" s="78"/>
      <c r="X203" s="79"/>
      <c r="Y203" s="78"/>
      <c r="Z203" s="78"/>
      <c r="AA203" s="78"/>
      <c r="AB203" s="78"/>
      <c r="AC203" s="78"/>
      <c r="AD203" s="78"/>
      <c r="AE203" s="78"/>
      <c r="AF203" s="78"/>
      <c r="AG203" s="78"/>
      <c r="AH203" s="78"/>
    </row>
    <row r="204" spans="1:34" x14ac:dyDescent="0.2">
      <c r="A204" s="78"/>
      <c r="B204" s="78"/>
      <c r="C204" s="78"/>
      <c r="D204" s="78"/>
      <c r="E204" s="78"/>
      <c r="F204" s="78"/>
      <c r="G204" s="79"/>
      <c r="H204" s="78"/>
      <c r="I204" s="128"/>
      <c r="J204" s="129"/>
      <c r="K204" s="129"/>
      <c r="L204" s="78"/>
      <c r="M204" s="78"/>
      <c r="N204" s="78"/>
      <c r="O204" s="78"/>
      <c r="P204" s="78"/>
      <c r="Q204" s="79"/>
      <c r="R204" s="78"/>
      <c r="S204" s="130"/>
      <c r="T204" s="131"/>
      <c r="U204" s="130"/>
      <c r="V204" s="78"/>
      <c r="W204" s="78"/>
      <c r="X204" s="79"/>
      <c r="Y204" s="78"/>
      <c r="Z204" s="78"/>
      <c r="AA204" s="78"/>
      <c r="AB204" s="78"/>
      <c r="AC204" s="78"/>
      <c r="AD204" s="78"/>
      <c r="AE204" s="78"/>
      <c r="AF204" s="78"/>
      <c r="AG204" s="78"/>
      <c r="AH204" s="78"/>
    </row>
    <row r="205" spans="1:34" x14ac:dyDescent="0.2">
      <c r="A205" s="78"/>
      <c r="B205" s="78"/>
      <c r="C205" s="78"/>
      <c r="D205" s="78"/>
      <c r="E205" s="78"/>
      <c r="F205" s="78"/>
      <c r="G205" s="79"/>
      <c r="H205" s="78"/>
      <c r="I205" s="128"/>
      <c r="J205" s="129"/>
      <c r="K205" s="129"/>
      <c r="L205" s="78"/>
      <c r="M205" s="78"/>
      <c r="N205" s="78"/>
      <c r="O205" s="78"/>
      <c r="P205" s="78"/>
      <c r="Q205" s="79"/>
      <c r="R205" s="78"/>
      <c r="S205" s="130"/>
      <c r="T205" s="131"/>
      <c r="U205" s="130"/>
      <c r="V205" s="78"/>
      <c r="W205" s="78"/>
      <c r="X205" s="79"/>
      <c r="Y205" s="78"/>
      <c r="Z205" s="78"/>
      <c r="AA205" s="78"/>
      <c r="AB205" s="78"/>
      <c r="AC205" s="78"/>
      <c r="AD205" s="78"/>
      <c r="AE205" s="78"/>
      <c r="AF205" s="78"/>
      <c r="AG205" s="78"/>
      <c r="AH205" s="78"/>
    </row>
    <row r="206" spans="1:34" x14ac:dyDescent="0.2">
      <c r="A206" s="78"/>
      <c r="B206" s="78"/>
      <c r="C206" s="78"/>
      <c r="D206" s="78"/>
      <c r="E206" s="78"/>
      <c r="F206" s="78"/>
      <c r="G206" s="79"/>
      <c r="H206" s="78"/>
      <c r="I206" s="128"/>
      <c r="J206" s="129"/>
      <c r="K206" s="129"/>
      <c r="L206" s="78"/>
      <c r="M206" s="78"/>
      <c r="N206" s="78"/>
      <c r="O206" s="78"/>
      <c r="P206" s="78"/>
      <c r="Q206" s="79"/>
      <c r="R206" s="78"/>
      <c r="S206" s="130"/>
      <c r="T206" s="131"/>
      <c r="U206" s="130"/>
      <c r="V206" s="78"/>
      <c r="W206" s="78"/>
      <c r="X206" s="79"/>
      <c r="Y206" s="78"/>
      <c r="Z206" s="78"/>
      <c r="AA206" s="78"/>
      <c r="AB206" s="78"/>
      <c r="AC206" s="78"/>
      <c r="AD206" s="78"/>
      <c r="AE206" s="78"/>
      <c r="AF206" s="78"/>
      <c r="AG206" s="78"/>
      <c r="AH206" s="78"/>
    </row>
    <row r="207" spans="1:34" x14ac:dyDescent="0.2">
      <c r="A207" s="78"/>
      <c r="B207" s="78"/>
      <c r="C207" s="78"/>
      <c r="D207" s="78"/>
      <c r="E207" s="78"/>
      <c r="F207" s="78"/>
      <c r="G207" s="79"/>
      <c r="H207" s="78"/>
      <c r="I207" s="128"/>
      <c r="J207" s="129"/>
      <c r="K207" s="129"/>
      <c r="L207" s="78"/>
      <c r="M207" s="78"/>
      <c r="N207" s="78"/>
      <c r="O207" s="78"/>
      <c r="P207" s="78"/>
      <c r="Q207" s="79"/>
      <c r="R207" s="78"/>
      <c r="S207" s="130"/>
      <c r="T207" s="131"/>
      <c r="U207" s="130"/>
      <c r="V207" s="78"/>
      <c r="W207" s="78"/>
      <c r="X207" s="79"/>
      <c r="Y207" s="78"/>
      <c r="Z207" s="78"/>
      <c r="AA207" s="78"/>
      <c r="AB207" s="78"/>
      <c r="AC207" s="78"/>
      <c r="AD207" s="78"/>
      <c r="AE207" s="78"/>
      <c r="AF207" s="78"/>
      <c r="AG207" s="78"/>
      <c r="AH207" s="78"/>
    </row>
    <row r="208" spans="1:34" x14ac:dyDescent="0.2">
      <c r="A208" s="78"/>
      <c r="B208" s="78"/>
      <c r="C208" s="78"/>
      <c r="D208" s="78"/>
      <c r="E208" s="78"/>
      <c r="F208" s="78"/>
      <c r="G208" s="79"/>
      <c r="H208" s="78"/>
      <c r="I208" s="128"/>
      <c r="J208" s="129"/>
      <c r="K208" s="129"/>
      <c r="L208" s="78"/>
      <c r="M208" s="78"/>
      <c r="N208" s="78"/>
      <c r="O208" s="78"/>
      <c r="P208" s="78"/>
      <c r="Q208" s="79"/>
      <c r="R208" s="78"/>
      <c r="S208" s="130"/>
      <c r="T208" s="131"/>
      <c r="U208" s="130"/>
      <c r="V208" s="78"/>
      <c r="W208" s="78"/>
      <c r="X208" s="79"/>
      <c r="Y208" s="78"/>
      <c r="Z208" s="78"/>
      <c r="AA208" s="78"/>
      <c r="AB208" s="78"/>
      <c r="AC208" s="78"/>
      <c r="AD208" s="78"/>
      <c r="AE208" s="78"/>
      <c r="AF208" s="78"/>
      <c r="AG208" s="78"/>
      <c r="AH208" s="78"/>
    </row>
    <row r="209" spans="1:34" x14ac:dyDescent="0.2">
      <c r="A209" s="78"/>
      <c r="B209" s="78"/>
      <c r="C209" s="78"/>
      <c r="D209" s="78"/>
      <c r="E209" s="78"/>
      <c r="F209" s="78"/>
      <c r="G209" s="79"/>
      <c r="H209" s="78"/>
      <c r="I209" s="128"/>
      <c r="J209" s="129"/>
      <c r="K209" s="129"/>
      <c r="L209" s="78"/>
      <c r="M209" s="78"/>
      <c r="N209" s="78"/>
      <c r="O209" s="78"/>
      <c r="P209" s="78"/>
      <c r="Q209" s="79"/>
      <c r="R209" s="78"/>
      <c r="S209" s="130"/>
      <c r="T209" s="131"/>
      <c r="U209" s="130"/>
      <c r="V209" s="78"/>
      <c r="W209" s="78"/>
      <c r="X209" s="79"/>
      <c r="Y209" s="78"/>
      <c r="Z209" s="78"/>
      <c r="AA209" s="78"/>
      <c r="AB209" s="78"/>
      <c r="AC209" s="78"/>
      <c r="AD209" s="78"/>
      <c r="AE209" s="78"/>
      <c r="AF209" s="78"/>
      <c r="AG209" s="78"/>
      <c r="AH209" s="78"/>
    </row>
    <row r="210" spans="1:34" x14ac:dyDescent="0.2">
      <c r="A210" s="78"/>
      <c r="B210" s="78"/>
      <c r="C210" s="78"/>
      <c r="D210" s="78"/>
      <c r="E210" s="78"/>
      <c r="F210" s="78"/>
      <c r="G210" s="79"/>
      <c r="H210" s="78"/>
      <c r="I210" s="128"/>
      <c r="J210" s="129"/>
      <c r="K210" s="129"/>
      <c r="L210" s="78"/>
      <c r="M210" s="78"/>
      <c r="N210" s="78"/>
      <c r="O210" s="78"/>
      <c r="P210" s="78"/>
      <c r="Q210" s="79"/>
      <c r="R210" s="78"/>
      <c r="S210" s="130"/>
      <c r="T210" s="131"/>
      <c r="U210" s="130"/>
      <c r="V210" s="78"/>
      <c r="W210" s="78"/>
      <c r="X210" s="79"/>
      <c r="Y210" s="78"/>
      <c r="Z210" s="78"/>
      <c r="AA210" s="78"/>
      <c r="AB210" s="78"/>
      <c r="AC210" s="78"/>
      <c r="AD210" s="78"/>
      <c r="AE210" s="78"/>
      <c r="AF210" s="78"/>
      <c r="AG210" s="78"/>
      <c r="AH210" s="78"/>
    </row>
    <row r="211" spans="1:34" x14ac:dyDescent="0.2">
      <c r="A211" s="78"/>
      <c r="B211" s="78"/>
      <c r="C211" s="78"/>
      <c r="D211" s="78"/>
      <c r="E211" s="78"/>
      <c r="F211" s="78"/>
      <c r="G211" s="79"/>
      <c r="H211" s="78"/>
      <c r="I211" s="128"/>
      <c r="J211" s="129"/>
      <c r="K211" s="129"/>
      <c r="L211" s="78"/>
      <c r="M211" s="78"/>
      <c r="N211" s="78"/>
      <c r="O211" s="78"/>
      <c r="P211" s="78"/>
      <c r="Q211" s="79"/>
      <c r="R211" s="78"/>
      <c r="S211" s="130"/>
      <c r="T211" s="131"/>
      <c r="U211" s="130"/>
      <c r="V211" s="78"/>
      <c r="W211" s="78"/>
      <c r="X211" s="79"/>
      <c r="Y211" s="78"/>
      <c r="Z211" s="78"/>
      <c r="AA211" s="78"/>
      <c r="AB211" s="78"/>
      <c r="AC211" s="78"/>
      <c r="AD211" s="78"/>
      <c r="AE211" s="78"/>
      <c r="AF211" s="78"/>
      <c r="AG211" s="78"/>
      <c r="AH211" s="78"/>
    </row>
    <row r="212" spans="1:34" x14ac:dyDescent="0.2">
      <c r="A212" s="78"/>
      <c r="B212" s="78"/>
      <c r="C212" s="78"/>
      <c r="D212" s="78"/>
      <c r="E212" s="78"/>
      <c r="F212" s="78"/>
      <c r="G212" s="79"/>
      <c r="H212" s="78"/>
      <c r="I212" s="128"/>
      <c r="J212" s="129"/>
      <c r="K212" s="129"/>
      <c r="L212" s="78"/>
      <c r="M212" s="78"/>
      <c r="N212" s="78"/>
      <c r="O212" s="78"/>
      <c r="P212" s="78"/>
      <c r="Q212" s="79"/>
      <c r="R212" s="78"/>
      <c r="S212" s="130"/>
      <c r="T212" s="131"/>
      <c r="U212" s="130"/>
      <c r="V212" s="78"/>
      <c r="W212" s="78"/>
      <c r="X212" s="79"/>
      <c r="Y212" s="78"/>
      <c r="Z212" s="78"/>
      <c r="AA212" s="78"/>
      <c r="AB212" s="78"/>
      <c r="AC212" s="78"/>
      <c r="AD212" s="78"/>
      <c r="AE212" s="78"/>
      <c r="AF212" s="78"/>
      <c r="AG212" s="78"/>
      <c r="AH212" s="78"/>
    </row>
    <row r="213" spans="1:34" x14ac:dyDescent="0.2">
      <c r="A213" s="78"/>
      <c r="B213" s="78"/>
      <c r="C213" s="78"/>
      <c r="D213" s="78"/>
      <c r="E213" s="78"/>
      <c r="F213" s="78"/>
      <c r="G213" s="79"/>
      <c r="H213" s="78"/>
      <c r="I213" s="128"/>
      <c r="J213" s="129"/>
      <c r="K213" s="129"/>
      <c r="L213" s="78"/>
      <c r="M213" s="78"/>
      <c r="N213" s="78"/>
      <c r="O213" s="78"/>
      <c r="P213" s="78"/>
      <c r="Q213" s="79"/>
      <c r="R213" s="78"/>
      <c r="S213" s="130"/>
      <c r="T213" s="131"/>
      <c r="U213" s="130"/>
      <c r="V213" s="78"/>
      <c r="W213" s="78"/>
      <c r="X213" s="79"/>
      <c r="Y213" s="78"/>
      <c r="Z213" s="78"/>
      <c r="AA213" s="78"/>
      <c r="AB213" s="78"/>
      <c r="AC213" s="78"/>
      <c r="AD213" s="78"/>
      <c r="AE213" s="78"/>
      <c r="AF213" s="78"/>
      <c r="AG213" s="78"/>
      <c r="AH213" s="78"/>
    </row>
    <row r="214" spans="1:34" x14ac:dyDescent="0.2">
      <c r="A214" s="78"/>
      <c r="B214" s="78"/>
      <c r="C214" s="78"/>
      <c r="D214" s="78"/>
      <c r="E214" s="78"/>
      <c r="F214" s="78"/>
      <c r="G214" s="79"/>
      <c r="H214" s="78"/>
      <c r="I214" s="128"/>
      <c r="J214" s="129"/>
      <c r="K214" s="129"/>
      <c r="L214" s="78"/>
      <c r="M214" s="78"/>
      <c r="N214" s="78"/>
      <c r="O214" s="78"/>
      <c r="P214" s="78"/>
      <c r="Q214" s="79"/>
      <c r="R214" s="78"/>
      <c r="S214" s="130"/>
      <c r="T214" s="131"/>
      <c r="U214" s="130"/>
      <c r="V214" s="78"/>
      <c r="W214" s="78"/>
      <c r="X214" s="79"/>
      <c r="Y214" s="78"/>
      <c r="Z214" s="78"/>
      <c r="AA214" s="78"/>
      <c r="AB214" s="78"/>
      <c r="AC214" s="78"/>
      <c r="AD214" s="78"/>
      <c r="AE214" s="78"/>
      <c r="AF214" s="78"/>
      <c r="AG214" s="78"/>
      <c r="AH214" s="78"/>
    </row>
    <row r="215" spans="1:34" x14ac:dyDescent="0.2">
      <c r="A215" s="78"/>
      <c r="B215" s="78"/>
      <c r="C215" s="78"/>
      <c r="D215" s="78"/>
      <c r="E215" s="78"/>
      <c r="F215" s="78"/>
      <c r="G215" s="79"/>
      <c r="H215" s="78"/>
      <c r="I215" s="128"/>
      <c r="J215" s="129"/>
      <c r="K215" s="129"/>
      <c r="L215" s="78"/>
      <c r="M215" s="78"/>
      <c r="N215" s="78"/>
      <c r="O215" s="78"/>
      <c r="P215" s="78"/>
      <c r="Q215" s="79"/>
      <c r="R215" s="78"/>
      <c r="S215" s="130"/>
      <c r="T215" s="131"/>
      <c r="U215" s="130"/>
      <c r="V215" s="78"/>
      <c r="W215" s="78"/>
      <c r="X215" s="79"/>
      <c r="Y215" s="78"/>
      <c r="Z215" s="78"/>
      <c r="AA215" s="78"/>
      <c r="AB215" s="78"/>
      <c r="AC215" s="78"/>
      <c r="AD215" s="78"/>
      <c r="AE215" s="78"/>
      <c r="AF215" s="78"/>
      <c r="AG215" s="78"/>
      <c r="AH215" s="78"/>
    </row>
    <row r="216" spans="1:34" x14ac:dyDescent="0.2">
      <c r="A216" s="78"/>
      <c r="B216" s="78"/>
      <c r="C216" s="78"/>
      <c r="D216" s="78"/>
      <c r="E216" s="78"/>
      <c r="F216" s="78"/>
      <c r="G216" s="79"/>
      <c r="H216" s="78"/>
      <c r="I216" s="128"/>
      <c r="J216" s="129"/>
      <c r="K216" s="129"/>
      <c r="L216" s="78"/>
      <c r="M216" s="78"/>
      <c r="N216" s="78"/>
      <c r="O216" s="78"/>
      <c r="P216" s="78"/>
      <c r="Q216" s="79"/>
      <c r="R216" s="78"/>
      <c r="S216" s="130"/>
      <c r="T216" s="131"/>
      <c r="U216" s="130"/>
      <c r="V216" s="78"/>
      <c r="W216" s="78"/>
      <c r="X216" s="79"/>
      <c r="Y216" s="78"/>
      <c r="Z216" s="78"/>
      <c r="AA216" s="78"/>
      <c r="AB216" s="78"/>
      <c r="AC216" s="78"/>
      <c r="AD216" s="78"/>
      <c r="AE216" s="78"/>
      <c r="AF216" s="78"/>
      <c r="AG216" s="78"/>
      <c r="AH216" s="78"/>
    </row>
    <row r="217" spans="1:34" x14ac:dyDescent="0.2">
      <c r="A217" s="78"/>
      <c r="B217" s="78"/>
      <c r="C217" s="78"/>
      <c r="D217" s="78"/>
      <c r="E217" s="78"/>
      <c r="F217" s="78"/>
      <c r="G217" s="79"/>
      <c r="H217" s="78"/>
      <c r="I217" s="128"/>
      <c r="J217" s="129"/>
      <c r="K217" s="129"/>
      <c r="L217" s="78"/>
      <c r="M217" s="78"/>
      <c r="N217" s="78"/>
      <c r="O217" s="78"/>
      <c r="P217" s="78"/>
      <c r="Q217" s="79"/>
      <c r="R217" s="78"/>
      <c r="S217" s="130"/>
      <c r="T217" s="131"/>
      <c r="U217" s="130"/>
      <c r="V217" s="78"/>
      <c r="W217" s="78"/>
      <c r="X217" s="79"/>
      <c r="Y217" s="78"/>
      <c r="Z217" s="78"/>
      <c r="AA217" s="78"/>
      <c r="AB217" s="78"/>
      <c r="AC217" s="78"/>
      <c r="AD217" s="78"/>
      <c r="AE217" s="78"/>
      <c r="AF217" s="78"/>
      <c r="AG217" s="78"/>
      <c r="AH217" s="78"/>
    </row>
    <row r="218" spans="1:34" x14ac:dyDescent="0.2">
      <c r="A218" s="78"/>
      <c r="B218" s="78"/>
      <c r="C218" s="78"/>
      <c r="D218" s="78"/>
      <c r="E218" s="78"/>
      <c r="F218" s="78"/>
      <c r="G218" s="79"/>
      <c r="H218" s="78"/>
      <c r="I218" s="128"/>
      <c r="J218" s="129"/>
      <c r="K218" s="129"/>
      <c r="L218" s="78"/>
      <c r="M218" s="78"/>
      <c r="N218" s="78"/>
      <c r="O218" s="78"/>
      <c r="P218" s="78"/>
      <c r="Q218" s="79"/>
      <c r="R218" s="78"/>
      <c r="S218" s="130"/>
      <c r="T218" s="131"/>
      <c r="U218" s="130"/>
      <c r="V218" s="78"/>
      <c r="W218" s="78"/>
      <c r="X218" s="79"/>
      <c r="Y218" s="78"/>
      <c r="Z218" s="78"/>
      <c r="AA218" s="78"/>
      <c r="AB218" s="78"/>
      <c r="AC218" s="78"/>
      <c r="AD218" s="78"/>
      <c r="AE218" s="78"/>
      <c r="AF218" s="78"/>
      <c r="AG218" s="78"/>
      <c r="AH218" s="78"/>
    </row>
    <row r="219" spans="1:34" x14ac:dyDescent="0.2">
      <c r="A219" s="78"/>
      <c r="B219" s="78"/>
      <c r="C219" s="78"/>
      <c r="D219" s="78"/>
      <c r="E219" s="78"/>
      <c r="F219" s="78"/>
      <c r="G219" s="79"/>
      <c r="H219" s="78"/>
      <c r="I219" s="128"/>
      <c r="J219" s="129"/>
      <c r="K219" s="129"/>
      <c r="L219" s="78"/>
      <c r="M219" s="78"/>
      <c r="N219" s="78"/>
      <c r="O219" s="78"/>
      <c r="P219" s="78"/>
      <c r="Q219" s="79"/>
      <c r="R219" s="78"/>
      <c r="S219" s="130"/>
      <c r="T219" s="131"/>
      <c r="U219" s="130"/>
      <c r="V219" s="78"/>
      <c r="W219" s="78"/>
      <c r="X219" s="79"/>
      <c r="Y219" s="78"/>
      <c r="Z219" s="78"/>
      <c r="AA219" s="78"/>
      <c r="AB219" s="78"/>
      <c r="AC219" s="78"/>
      <c r="AD219" s="78"/>
      <c r="AE219" s="78"/>
      <c r="AF219" s="78"/>
      <c r="AG219" s="78"/>
      <c r="AH219" s="78"/>
    </row>
    <row r="220" spans="1:34" x14ac:dyDescent="0.2">
      <c r="A220" s="78"/>
      <c r="B220" s="78"/>
      <c r="C220" s="78"/>
      <c r="D220" s="78"/>
      <c r="E220" s="78"/>
      <c r="F220" s="78"/>
      <c r="G220" s="79"/>
      <c r="H220" s="78"/>
      <c r="I220" s="128"/>
      <c r="J220" s="129"/>
      <c r="K220" s="129"/>
      <c r="L220" s="78"/>
      <c r="M220" s="78"/>
      <c r="N220" s="78"/>
      <c r="O220" s="78"/>
      <c r="P220" s="78"/>
      <c r="Q220" s="79"/>
      <c r="R220" s="78"/>
      <c r="S220" s="130"/>
      <c r="T220" s="131"/>
      <c r="U220" s="130"/>
      <c r="V220" s="78"/>
      <c r="W220" s="78"/>
      <c r="X220" s="79"/>
      <c r="Y220" s="78"/>
      <c r="Z220" s="78"/>
      <c r="AA220" s="78"/>
      <c r="AB220" s="78"/>
      <c r="AC220" s="78"/>
      <c r="AD220" s="78"/>
      <c r="AE220" s="78"/>
      <c r="AF220" s="78"/>
      <c r="AG220" s="78"/>
      <c r="AH220" s="78"/>
    </row>
    <row r="221" spans="1:34" x14ac:dyDescent="0.2">
      <c r="A221" s="78"/>
      <c r="B221" s="78"/>
      <c r="C221" s="78"/>
      <c r="D221" s="78"/>
      <c r="E221" s="78"/>
      <c r="F221" s="78"/>
      <c r="G221" s="79"/>
      <c r="H221" s="78"/>
      <c r="I221" s="128"/>
      <c r="J221" s="129"/>
      <c r="K221" s="129"/>
      <c r="L221" s="78"/>
      <c r="M221" s="78"/>
      <c r="N221" s="78"/>
      <c r="O221" s="78"/>
      <c r="P221" s="78"/>
      <c r="Q221" s="79"/>
      <c r="R221" s="78"/>
      <c r="S221" s="130"/>
      <c r="T221" s="131"/>
      <c r="U221" s="130"/>
      <c r="V221" s="78"/>
      <c r="W221" s="78"/>
      <c r="X221" s="79"/>
      <c r="Y221" s="78"/>
      <c r="Z221" s="78"/>
      <c r="AA221" s="78"/>
      <c r="AB221" s="78"/>
      <c r="AC221" s="78"/>
      <c r="AD221" s="78"/>
      <c r="AE221" s="78"/>
      <c r="AF221" s="78"/>
      <c r="AG221" s="78"/>
      <c r="AH221" s="78"/>
    </row>
    <row r="222" spans="1:34" x14ac:dyDescent="0.2">
      <c r="A222" s="78"/>
      <c r="B222" s="78"/>
      <c r="C222" s="78"/>
      <c r="D222" s="78"/>
      <c r="E222" s="78"/>
      <c r="F222" s="78"/>
      <c r="G222" s="79"/>
      <c r="H222" s="78"/>
      <c r="I222" s="128"/>
      <c r="J222" s="129"/>
      <c r="K222" s="129"/>
      <c r="L222" s="78"/>
      <c r="M222" s="78"/>
      <c r="N222" s="78"/>
      <c r="O222" s="78"/>
      <c r="P222" s="78"/>
      <c r="Q222" s="79"/>
      <c r="R222" s="78"/>
      <c r="S222" s="130"/>
      <c r="T222" s="131"/>
      <c r="U222" s="130"/>
      <c r="V222" s="78"/>
      <c r="W222" s="78"/>
      <c r="X222" s="79"/>
      <c r="Y222" s="78"/>
      <c r="Z222" s="78"/>
      <c r="AA222" s="78"/>
      <c r="AB222" s="78"/>
      <c r="AC222" s="78"/>
      <c r="AD222" s="78"/>
      <c r="AE222" s="78"/>
      <c r="AF222" s="78"/>
      <c r="AG222" s="78"/>
      <c r="AH222" s="78"/>
    </row>
    <row r="223" spans="1:34" x14ac:dyDescent="0.2">
      <c r="A223" s="78"/>
      <c r="B223" s="78"/>
      <c r="C223" s="78"/>
      <c r="D223" s="78"/>
      <c r="E223" s="78"/>
      <c r="F223" s="78"/>
      <c r="G223" s="79"/>
      <c r="H223" s="78"/>
      <c r="I223" s="128"/>
      <c r="J223" s="129"/>
      <c r="K223" s="129"/>
      <c r="L223" s="78"/>
      <c r="M223" s="78"/>
      <c r="N223" s="78"/>
      <c r="O223" s="78"/>
      <c r="P223" s="78"/>
      <c r="Q223" s="79"/>
      <c r="R223" s="78"/>
      <c r="S223" s="130"/>
      <c r="T223" s="131"/>
      <c r="U223" s="130"/>
      <c r="V223" s="78"/>
      <c r="W223" s="78"/>
      <c r="X223" s="79"/>
      <c r="Y223" s="78"/>
      <c r="Z223" s="78"/>
      <c r="AA223" s="78"/>
      <c r="AB223" s="78"/>
      <c r="AC223" s="78"/>
      <c r="AD223" s="78"/>
      <c r="AE223" s="78"/>
      <c r="AF223" s="78"/>
      <c r="AG223" s="78"/>
      <c r="AH223" s="78"/>
    </row>
    <row r="224" spans="1:34" x14ac:dyDescent="0.2">
      <c r="A224" s="78"/>
      <c r="B224" s="78"/>
      <c r="C224" s="78"/>
      <c r="D224" s="78"/>
      <c r="E224" s="78"/>
      <c r="F224" s="78"/>
      <c r="G224" s="79"/>
      <c r="H224" s="78"/>
      <c r="I224" s="128"/>
      <c r="J224" s="129"/>
      <c r="K224" s="129"/>
      <c r="L224" s="78"/>
      <c r="M224" s="78"/>
      <c r="N224" s="78"/>
      <c r="O224" s="78"/>
      <c r="P224" s="78"/>
      <c r="Q224" s="79"/>
      <c r="R224" s="78"/>
      <c r="S224" s="130"/>
      <c r="T224" s="131"/>
      <c r="U224" s="130"/>
      <c r="V224" s="78"/>
      <c r="W224" s="78"/>
      <c r="X224" s="79"/>
      <c r="Y224" s="78"/>
      <c r="Z224" s="78"/>
      <c r="AA224" s="78"/>
      <c r="AB224" s="78"/>
      <c r="AC224" s="78"/>
      <c r="AD224" s="78"/>
      <c r="AE224" s="78"/>
      <c r="AF224" s="78"/>
      <c r="AG224" s="78"/>
      <c r="AH224" s="78"/>
    </row>
    <row r="225" spans="1:34" x14ac:dyDescent="0.2">
      <c r="A225" s="78"/>
      <c r="B225" s="78"/>
      <c r="C225" s="78"/>
      <c r="D225" s="78"/>
      <c r="E225" s="78"/>
      <c r="F225" s="78"/>
      <c r="G225" s="79"/>
      <c r="H225" s="78"/>
      <c r="I225" s="128"/>
      <c r="J225" s="129"/>
      <c r="K225" s="129"/>
      <c r="L225" s="78"/>
      <c r="M225" s="78"/>
      <c r="N225" s="78"/>
      <c r="O225" s="78"/>
      <c r="P225" s="78"/>
      <c r="Q225" s="79"/>
      <c r="R225" s="78"/>
      <c r="S225" s="130"/>
      <c r="T225" s="131"/>
      <c r="U225" s="130"/>
      <c r="V225" s="78"/>
      <c r="W225" s="78"/>
      <c r="X225" s="79"/>
      <c r="Y225" s="78"/>
      <c r="Z225" s="78"/>
      <c r="AA225" s="78"/>
      <c r="AB225" s="78"/>
      <c r="AC225" s="78"/>
      <c r="AD225" s="78"/>
      <c r="AE225" s="78"/>
      <c r="AF225" s="78"/>
      <c r="AG225" s="78"/>
      <c r="AH225" s="78"/>
    </row>
    <row r="226" spans="1:34" x14ac:dyDescent="0.2">
      <c r="A226" s="78"/>
      <c r="B226" s="78"/>
      <c r="C226" s="78"/>
      <c r="D226" s="78"/>
      <c r="E226" s="78"/>
      <c r="F226" s="78"/>
      <c r="G226" s="79"/>
      <c r="H226" s="78"/>
      <c r="I226" s="128"/>
      <c r="J226" s="129"/>
      <c r="K226" s="129"/>
      <c r="L226" s="78"/>
      <c r="M226" s="78"/>
      <c r="N226" s="78"/>
      <c r="O226" s="78"/>
      <c r="P226" s="78"/>
      <c r="Q226" s="79"/>
      <c r="R226" s="78"/>
      <c r="S226" s="130"/>
      <c r="T226" s="131"/>
      <c r="U226" s="130"/>
      <c r="V226" s="78"/>
      <c r="W226" s="78"/>
      <c r="X226" s="79"/>
      <c r="Y226" s="78"/>
      <c r="Z226" s="78"/>
      <c r="AA226" s="78"/>
      <c r="AB226" s="78"/>
      <c r="AC226" s="78"/>
      <c r="AD226" s="78"/>
      <c r="AE226" s="78"/>
      <c r="AF226" s="78"/>
      <c r="AG226" s="78"/>
      <c r="AH226" s="78"/>
    </row>
    <row r="227" spans="1:34" x14ac:dyDescent="0.2">
      <c r="A227" s="78"/>
      <c r="B227" s="78"/>
      <c r="C227" s="78"/>
      <c r="D227" s="78"/>
      <c r="E227" s="78"/>
      <c r="F227" s="78"/>
      <c r="G227" s="79"/>
      <c r="H227" s="78"/>
      <c r="I227" s="128"/>
      <c r="J227" s="129"/>
      <c r="K227" s="129"/>
      <c r="L227" s="78"/>
      <c r="M227" s="78"/>
      <c r="N227" s="78"/>
      <c r="O227" s="78"/>
      <c r="P227" s="78"/>
      <c r="Q227" s="79"/>
      <c r="R227" s="78"/>
      <c r="S227" s="130"/>
      <c r="T227" s="131"/>
      <c r="U227" s="130"/>
      <c r="V227" s="78"/>
      <c r="W227" s="78"/>
      <c r="X227" s="79"/>
      <c r="Y227" s="78"/>
      <c r="Z227" s="78"/>
      <c r="AA227" s="78"/>
      <c r="AB227" s="78"/>
      <c r="AC227" s="78"/>
      <c r="AD227" s="78"/>
      <c r="AE227" s="78"/>
      <c r="AF227" s="78"/>
      <c r="AG227" s="78"/>
      <c r="AH227" s="78"/>
    </row>
    <row r="228" spans="1:34" x14ac:dyDescent="0.2">
      <c r="A228" s="78"/>
      <c r="B228" s="78"/>
      <c r="C228" s="78"/>
      <c r="D228" s="78"/>
      <c r="E228" s="78"/>
      <c r="F228" s="78"/>
      <c r="G228" s="79"/>
      <c r="H228" s="78"/>
      <c r="I228" s="128"/>
      <c r="J228" s="129"/>
      <c r="K228" s="129"/>
      <c r="L228" s="78"/>
      <c r="M228" s="78"/>
      <c r="N228" s="78"/>
      <c r="O228" s="78"/>
      <c r="P228" s="78"/>
      <c r="Q228" s="79"/>
      <c r="R228" s="78"/>
      <c r="S228" s="130"/>
      <c r="T228" s="131"/>
      <c r="U228" s="130"/>
      <c r="V228" s="78"/>
      <c r="W228" s="78"/>
      <c r="X228" s="79"/>
      <c r="Y228" s="78"/>
      <c r="Z228" s="78"/>
      <c r="AA228" s="78"/>
      <c r="AB228" s="78"/>
      <c r="AC228" s="78"/>
      <c r="AD228" s="78"/>
      <c r="AE228" s="78"/>
      <c r="AF228" s="78"/>
      <c r="AG228" s="78"/>
      <c r="AH228" s="78"/>
    </row>
    <row r="229" spans="1:34" x14ac:dyDescent="0.2">
      <c r="A229" s="78"/>
      <c r="B229" s="78"/>
      <c r="C229" s="78"/>
      <c r="D229" s="78"/>
      <c r="E229" s="78"/>
      <c r="F229" s="78"/>
      <c r="G229" s="79"/>
      <c r="H229" s="78"/>
      <c r="I229" s="128"/>
      <c r="J229" s="129"/>
      <c r="K229" s="129"/>
      <c r="L229" s="78"/>
      <c r="M229" s="78"/>
      <c r="N229" s="78"/>
      <c r="O229" s="78"/>
      <c r="P229" s="78"/>
      <c r="Q229" s="79"/>
      <c r="R229" s="78"/>
      <c r="S229" s="130"/>
      <c r="T229" s="131"/>
      <c r="U229" s="130"/>
      <c r="V229" s="78"/>
      <c r="W229" s="78"/>
      <c r="X229" s="79"/>
      <c r="Y229" s="78"/>
      <c r="Z229" s="78"/>
      <c r="AA229" s="78"/>
      <c r="AB229" s="78"/>
      <c r="AC229" s="78"/>
      <c r="AD229" s="78"/>
      <c r="AE229" s="78"/>
      <c r="AF229" s="78"/>
      <c r="AG229" s="78"/>
      <c r="AH229" s="78"/>
    </row>
    <row r="230" spans="1:34" x14ac:dyDescent="0.2">
      <c r="A230" s="78"/>
      <c r="B230" s="78"/>
      <c r="C230" s="78"/>
      <c r="D230" s="78"/>
      <c r="E230" s="78"/>
      <c r="F230" s="78"/>
      <c r="G230" s="79"/>
      <c r="H230" s="78"/>
      <c r="I230" s="128"/>
      <c r="J230" s="129"/>
      <c r="K230" s="129"/>
      <c r="L230" s="78"/>
      <c r="M230" s="78"/>
      <c r="N230" s="78"/>
      <c r="O230" s="78"/>
      <c r="P230" s="78"/>
      <c r="Q230" s="79"/>
      <c r="R230" s="78"/>
      <c r="S230" s="130"/>
      <c r="T230" s="131"/>
      <c r="U230" s="130"/>
      <c r="V230" s="78"/>
      <c r="W230" s="78"/>
      <c r="X230" s="79"/>
      <c r="Y230" s="78"/>
      <c r="Z230" s="78"/>
      <c r="AA230" s="78"/>
      <c r="AB230" s="78"/>
      <c r="AC230" s="78"/>
      <c r="AD230" s="78"/>
      <c r="AE230" s="78"/>
      <c r="AF230" s="78"/>
      <c r="AG230" s="78"/>
      <c r="AH230" s="78"/>
    </row>
    <row r="231" spans="1:34" x14ac:dyDescent="0.2">
      <c r="A231" s="78"/>
      <c r="B231" s="78"/>
      <c r="C231" s="78"/>
      <c r="D231" s="78"/>
      <c r="E231" s="78"/>
      <c r="F231" s="78"/>
      <c r="G231" s="79"/>
      <c r="H231" s="78"/>
      <c r="I231" s="128"/>
      <c r="J231" s="129"/>
      <c r="K231" s="129"/>
      <c r="L231" s="78"/>
      <c r="M231" s="78"/>
      <c r="N231" s="78"/>
      <c r="O231" s="78"/>
      <c r="P231" s="78"/>
      <c r="Q231" s="79"/>
      <c r="R231" s="78"/>
      <c r="S231" s="130"/>
      <c r="T231" s="131"/>
      <c r="U231" s="130"/>
      <c r="V231" s="78"/>
      <c r="W231" s="78"/>
      <c r="X231" s="79"/>
      <c r="Y231" s="78"/>
      <c r="Z231" s="78"/>
      <c r="AA231" s="78"/>
      <c r="AB231" s="78"/>
      <c r="AC231" s="78"/>
      <c r="AD231" s="78"/>
      <c r="AE231" s="78"/>
      <c r="AF231" s="78"/>
      <c r="AG231" s="78"/>
      <c r="AH231" s="78"/>
    </row>
    <row r="232" spans="1:34" x14ac:dyDescent="0.2">
      <c r="A232" s="78"/>
      <c r="B232" s="78"/>
      <c r="C232" s="78"/>
      <c r="D232" s="78"/>
      <c r="E232" s="78"/>
      <c r="F232" s="78"/>
      <c r="G232" s="79"/>
      <c r="H232" s="78"/>
      <c r="I232" s="128"/>
      <c r="J232" s="129"/>
      <c r="K232" s="129"/>
      <c r="L232" s="78"/>
      <c r="M232" s="78"/>
      <c r="N232" s="78"/>
      <c r="O232" s="78"/>
      <c r="P232" s="78"/>
      <c r="Q232" s="79"/>
      <c r="R232" s="78"/>
      <c r="S232" s="130"/>
      <c r="T232" s="131"/>
      <c r="U232" s="130"/>
      <c r="V232" s="78"/>
      <c r="W232" s="78"/>
      <c r="X232" s="79"/>
      <c r="Y232" s="78"/>
      <c r="Z232" s="78"/>
      <c r="AA232" s="78"/>
      <c r="AB232" s="78"/>
      <c r="AC232" s="78"/>
      <c r="AD232" s="78"/>
      <c r="AE232" s="78"/>
      <c r="AF232" s="78"/>
      <c r="AG232" s="78"/>
      <c r="AH232" s="78"/>
    </row>
    <row r="233" spans="1:34" x14ac:dyDescent="0.2">
      <c r="A233" s="78"/>
      <c r="B233" s="78"/>
      <c r="C233" s="78"/>
      <c r="D233" s="78"/>
      <c r="E233" s="78"/>
      <c r="F233" s="78"/>
      <c r="G233" s="79"/>
      <c r="H233" s="78"/>
      <c r="I233" s="128"/>
      <c r="J233" s="129"/>
      <c r="K233" s="129"/>
      <c r="L233" s="78"/>
      <c r="M233" s="78"/>
      <c r="N233" s="78"/>
      <c r="O233" s="78"/>
      <c r="P233" s="78"/>
      <c r="Q233" s="79"/>
      <c r="R233" s="78"/>
      <c r="S233" s="130"/>
      <c r="T233" s="131"/>
      <c r="U233" s="130"/>
      <c r="V233" s="78"/>
      <c r="W233" s="78"/>
      <c r="X233" s="79"/>
      <c r="Y233" s="78"/>
      <c r="Z233" s="78"/>
      <c r="AA233" s="78"/>
      <c r="AB233" s="78"/>
      <c r="AC233" s="78"/>
      <c r="AD233" s="78"/>
      <c r="AE233" s="78"/>
      <c r="AF233" s="78"/>
      <c r="AG233" s="78"/>
      <c r="AH233" s="78"/>
    </row>
    <row r="234" spans="1:34" x14ac:dyDescent="0.2">
      <c r="A234" s="78"/>
      <c r="B234" s="78"/>
      <c r="C234" s="78"/>
      <c r="D234" s="78"/>
      <c r="E234" s="78"/>
      <c r="F234" s="78"/>
      <c r="G234" s="79"/>
      <c r="H234" s="78"/>
      <c r="I234" s="128"/>
      <c r="J234" s="129"/>
      <c r="K234" s="129"/>
      <c r="L234" s="78"/>
      <c r="M234" s="78"/>
      <c r="N234" s="78"/>
      <c r="O234" s="78"/>
      <c r="P234" s="78"/>
      <c r="Q234" s="79"/>
      <c r="R234" s="78"/>
      <c r="S234" s="130"/>
      <c r="T234" s="131"/>
      <c r="U234" s="130"/>
      <c r="V234" s="78"/>
      <c r="W234" s="78"/>
      <c r="X234" s="79"/>
      <c r="Y234" s="78"/>
      <c r="Z234" s="78"/>
      <c r="AA234" s="78"/>
      <c r="AB234" s="78"/>
      <c r="AC234" s="78"/>
      <c r="AD234" s="78"/>
      <c r="AE234" s="78"/>
      <c r="AF234" s="78"/>
      <c r="AG234" s="78"/>
      <c r="AH234" s="78"/>
    </row>
    <row r="235" spans="1:34" x14ac:dyDescent="0.2">
      <c r="A235" s="78"/>
      <c r="B235" s="78"/>
      <c r="C235" s="78"/>
      <c r="D235" s="78"/>
      <c r="E235" s="78"/>
      <c r="F235" s="78"/>
      <c r="G235" s="79"/>
      <c r="H235" s="78"/>
      <c r="I235" s="128"/>
      <c r="J235" s="129"/>
      <c r="K235" s="129"/>
      <c r="L235" s="78"/>
      <c r="M235" s="78"/>
      <c r="N235" s="78"/>
      <c r="O235" s="78"/>
      <c r="P235" s="78"/>
      <c r="Q235" s="79"/>
      <c r="R235" s="78"/>
      <c r="S235" s="130"/>
      <c r="T235" s="131"/>
      <c r="U235" s="130"/>
      <c r="V235" s="78"/>
      <c r="W235" s="78"/>
      <c r="X235" s="79"/>
      <c r="Y235" s="78"/>
      <c r="Z235" s="78"/>
      <c r="AA235" s="78"/>
      <c r="AB235" s="78"/>
      <c r="AC235" s="78"/>
      <c r="AD235" s="78"/>
      <c r="AE235" s="78"/>
      <c r="AF235" s="78"/>
      <c r="AG235" s="78"/>
      <c r="AH235" s="78"/>
    </row>
    <row r="236" spans="1:34" x14ac:dyDescent="0.2">
      <c r="A236" s="78"/>
      <c r="B236" s="78"/>
      <c r="C236" s="78"/>
      <c r="D236" s="78"/>
      <c r="E236" s="78"/>
      <c r="F236" s="78"/>
      <c r="G236" s="79"/>
      <c r="H236" s="78"/>
      <c r="I236" s="128"/>
      <c r="J236" s="129"/>
      <c r="K236" s="129"/>
      <c r="L236" s="78"/>
      <c r="M236" s="78"/>
      <c r="N236" s="78"/>
      <c r="O236" s="78"/>
      <c r="P236" s="78"/>
      <c r="Q236" s="79"/>
      <c r="R236" s="78"/>
      <c r="S236" s="130"/>
      <c r="T236" s="131"/>
      <c r="U236" s="130"/>
      <c r="V236" s="78"/>
      <c r="W236" s="78"/>
      <c r="X236" s="79"/>
      <c r="Y236" s="78"/>
      <c r="Z236" s="78"/>
      <c r="AA236" s="78"/>
      <c r="AB236" s="78"/>
      <c r="AC236" s="78"/>
      <c r="AD236" s="78"/>
      <c r="AE236" s="78"/>
      <c r="AF236" s="78"/>
      <c r="AG236" s="78"/>
      <c r="AH236" s="78"/>
    </row>
    <row r="237" spans="1:34" x14ac:dyDescent="0.2">
      <c r="A237" s="78"/>
      <c r="B237" s="78"/>
      <c r="C237" s="78"/>
      <c r="D237" s="78"/>
      <c r="E237" s="78"/>
      <c r="F237" s="78"/>
      <c r="G237" s="79"/>
      <c r="H237" s="78"/>
      <c r="I237" s="128"/>
      <c r="J237" s="129"/>
      <c r="K237" s="129"/>
      <c r="L237" s="78"/>
      <c r="M237" s="78"/>
      <c r="N237" s="78"/>
      <c r="O237" s="78"/>
      <c r="P237" s="78"/>
      <c r="Q237" s="79"/>
      <c r="R237" s="78"/>
      <c r="S237" s="130"/>
      <c r="T237" s="131"/>
      <c r="U237" s="130"/>
      <c r="V237" s="78"/>
      <c r="W237" s="78"/>
      <c r="X237" s="79"/>
      <c r="Y237" s="78"/>
      <c r="Z237" s="78"/>
      <c r="AA237" s="78"/>
      <c r="AB237" s="78"/>
      <c r="AC237" s="78"/>
      <c r="AD237" s="78"/>
      <c r="AE237" s="78"/>
      <c r="AF237" s="78"/>
      <c r="AG237" s="78"/>
      <c r="AH237" s="78"/>
    </row>
    <row r="238" spans="1:34" x14ac:dyDescent="0.2">
      <c r="A238" s="78"/>
      <c r="B238" s="78"/>
      <c r="C238" s="78"/>
      <c r="D238" s="78"/>
      <c r="E238" s="78"/>
      <c r="F238" s="78"/>
      <c r="G238" s="79"/>
      <c r="H238" s="78"/>
      <c r="I238" s="128"/>
      <c r="J238" s="129"/>
      <c r="K238" s="129"/>
      <c r="L238" s="78"/>
      <c r="M238" s="78"/>
      <c r="N238" s="78"/>
      <c r="O238" s="78"/>
      <c r="P238" s="78"/>
      <c r="Q238" s="79"/>
      <c r="R238" s="78"/>
      <c r="S238" s="130"/>
      <c r="T238" s="131"/>
      <c r="U238" s="130"/>
      <c r="V238" s="78"/>
      <c r="W238" s="78"/>
      <c r="X238" s="79"/>
      <c r="Y238" s="78"/>
      <c r="Z238" s="78"/>
      <c r="AA238" s="78"/>
      <c r="AB238" s="78"/>
      <c r="AC238" s="78"/>
      <c r="AD238" s="78"/>
      <c r="AE238" s="78"/>
      <c r="AF238" s="78"/>
      <c r="AG238" s="78"/>
      <c r="AH238" s="78"/>
    </row>
    <row r="239" spans="1:34" x14ac:dyDescent="0.2">
      <c r="A239" s="78"/>
      <c r="B239" s="78"/>
      <c r="C239" s="78"/>
      <c r="D239" s="78"/>
      <c r="E239" s="78"/>
      <c r="F239" s="78"/>
      <c r="G239" s="79"/>
      <c r="H239" s="78"/>
      <c r="I239" s="128"/>
      <c r="J239" s="129"/>
      <c r="K239" s="129"/>
      <c r="L239" s="78"/>
      <c r="M239" s="78"/>
      <c r="N239" s="78"/>
      <c r="O239" s="78"/>
      <c r="P239" s="78"/>
      <c r="Q239" s="79"/>
      <c r="R239" s="78"/>
      <c r="S239" s="130"/>
      <c r="T239" s="131"/>
      <c r="U239" s="130"/>
      <c r="V239" s="78"/>
      <c r="W239" s="78"/>
      <c r="X239" s="79"/>
      <c r="Y239" s="78"/>
      <c r="Z239" s="78"/>
      <c r="AA239" s="78"/>
      <c r="AB239" s="78"/>
      <c r="AC239" s="78"/>
      <c r="AD239" s="78"/>
      <c r="AE239" s="78"/>
      <c r="AF239" s="78"/>
      <c r="AG239" s="78"/>
      <c r="AH239" s="78"/>
    </row>
    <row r="240" spans="1:34" x14ac:dyDescent="0.2">
      <c r="A240" s="78"/>
      <c r="B240" s="78"/>
      <c r="C240" s="78"/>
      <c r="D240" s="78"/>
      <c r="E240" s="78"/>
      <c r="F240" s="78"/>
      <c r="G240" s="79"/>
      <c r="H240" s="78"/>
      <c r="I240" s="128"/>
      <c r="J240" s="129"/>
      <c r="K240" s="129"/>
      <c r="L240" s="78"/>
      <c r="M240" s="78"/>
      <c r="N240" s="78"/>
      <c r="O240" s="78"/>
      <c r="P240" s="78"/>
      <c r="Q240" s="79"/>
      <c r="R240" s="78"/>
      <c r="S240" s="130"/>
      <c r="T240" s="131"/>
      <c r="U240" s="130"/>
      <c r="V240" s="78"/>
      <c r="W240" s="78"/>
      <c r="X240" s="79"/>
      <c r="Y240" s="78"/>
      <c r="Z240" s="78"/>
      <c r="AA240" s="78"/>
      <c r="AB240" s="78"/>
      <c r="AC240" s="78"/>
      <c r="AD240" s="78"/>
      <c r="AE240" s="78"/>
      <c r="AF240" s="78"/>
      <c r="AG240" s="78"/>
      <c r="AH240" s="78"/>
    </row>
    <row r="241" spans="1:34" x14ac:dyDescent="0.2">
      <c r="A241" s="78"/>
      <c r="B241" s="78"/>
      <c r="C241" s="78"/>
      <c r="D241" s="78"/>
      <c r="E241" s="78"/>
      <c r="F241" s="78"/>
      <c r="G241" s="79"/>
      <c r="H241" s="78"/>
      <c r="I241" s="128"/>
      <c r="J241" s="129"/>
      <c r="K241" s="129"/>
      <c r="L241" s="78"/>
      <c r="M241" s="78"/>
      <c r="N241" s="78"/>
      <c r="O241" s="78"/>
      <c r="P241" s="78"/>
      <c r="Q241" s="79"/>
      <c r="R241" s="78"/>
      <c r="S241" s="130"/>
      <c r="T241" s="131"/>
      <c r="U241" s="130"/>
      <c r="V241" s="78"/>
      <c r="W241" s="78"/>
      <c r="X241" s="79"/>
      <c r="Y241" s="78"/>
      <c r="Z241" s="78"/>
      <c r="AA241" s="78"/>
      <c r="AB241" s="78"/>
      <c r="AC241" s="78"/>
      <c r="AD241" s="78"/>
      <c r="AE241" s="78"/>
      <c r="AF241" s="78"/>
      <c r="AG241" s="78"/>
      <c r="AH241" s="78"/>
    </row>
    <row r="242" spans="1:34" x14ac:dyDescent="0.2">
      <c r="A242" s="78"/>
      <c r="B242" s="78"/>
      <c r="C242" s="78"/>
      <c r="D242" s="78"/>
      <c r="E242" s="78"/>
      <c r="F242" s="78"/>
      <c r="G242" s="79"/>
      <c r="H242" s="78"/>
      <c r="I242" s="128"/>
      <c r="J242" s="129"/>
      <c r="K242" s="129"/>
      <c r="L242" s="78"/>
      <c r="M242" s="78"/>
      <c r="N242" s="78"/>
      <c r="O242" s="78"/>
      <c r="P242" s="78"/>
      <c r="Q242" s="79"/>
      <c r="R242" s="78"/>
      <c r="S242" s="130"/>
      <c r="T242" s="131"/>
      <c r="U242" s="130"/>
      <c r="V242" s="78"/>
      <c r="W242" s="78"/>
      <c r="X242" s="79"/>
      <c r="Y242" s="78"/>
      <c r="Z242" s="78"/>
      <c r="AA242" s="78"/>
      <c r="AB242" s="78"/>
      <c r="AC242" s="78"/>
      <c r="AD242" s="78"/>
      <c r="AE242" s="78"/>
      <c r="AF242" s="78"/>
      <c r="AG242" s="78"/>
      <c r="AH242" s="78"/>
    </row>
    <row r="243" spans="1:34" x14ac:dyDescent="0.2">
      <c r="A243" s="78"/>
      <c r="B243" s="78"/>
      <c r="C243" s="78"/>
      <c r="D243" s="78"/>
      <c r="E243" s="78"/>
      <c r="F243" s="78"/>
      <c r="G243" s="79"/>
      <c r="H243" s="78"/>
      <c r="I243" s="128"/>
      <c r="J243" s="129"/>
      <c r="K243" s="129"/>
      <c r="L243" s="78"/>
      <c r="M243" s="78"/>
      <c r="N243" s="78"/>
      <c r="O243" s="78"/>
      <c r="P243" s="78"/>
      <c r="Q243" s="79"/>
      <c r="R243" s="78"/>
      <c r="S243" s="130"/>
      <c r="T243" s="131"/>
      <c r="U243" s="130"/>
      <c r="V243" s="78"/>
      <c r="W243" s="78"/>
      <c r="X243" s="79"/>
      <c r="Y243" s="78"/>
      <c r="Z243" s="78"/>
      <c r="AA243" s="78"/>
      <c r="AB243" s="78"/>
      <c r="AC243" s="78"/>
      <c r="AD243" s="78"/>
      <c r="AE243" s="78"/>
      <c r="AF243" s="78"/>
      <c r="AG243" s="78"/>
      <c r="AH243" s="78"/>
    </row>
    <row r="244" spans="1:34" x14ac:dyDescent="0.2">
      <c r="A244" s="78"/>
      <c r="B244" s="78"/>
      <c r="C244" s="78"/>
      <c r="D244" s="78"/>
      <c r="E244" s="78"/>
      <c r="F244" s="78"/>
      <c r="G244" s="79"/>
      <c r="H244" s="78"/>
      <c r="I244" s="128"/>
      <c r="J244" s="129"/>
      <c r="K244" s="129"/>
      <c r="L244" s="78"/>
      <c r="M244" s="78"/>
      <c r="N244" s="78"/>
      <c r="O244" s="78"/>
      <c r="P244" s="78"/>
      <c r="Q244" s="79"/>
      <c r="R244" s="78"/>
      <c r="S244" s="130"/>
      <c r="T244" s="131"/>
      <c r="U244" s="130"/>
      <c r="V244" s="78"/>
      <c r="W244" s="78"/>
      <c r="X244" s="79"/>
      <c r="Y244" s="78"/>
      <c r="Z244" s="78"/>
      <c r="AA244" s="78"/>
      <c r="AB244" s="78"/>
      <c r="AC244" s="78"/>
      <c r="AD244" s="78"/>
      <c r="AE244" s="78"/>
      <c r="AF244" s="78"/>
      <c r="AG244" s="78"/>
      <c r="AH244" s="78"/>
    </row>
    <row r="245" spans="1:34" x14ac:dyDescent="0.2">
      <c r="A245" s="78"/>
      <c r="B245" s="78"/>
      <c r="C245" s="78"/>
      <c r="D245" s="78"/>
      <c r="E245" s="78"/>
      <c r="F245" s="78"/>
      <c r="G245" s="79"/>
      <c r="H245" s="78"/>
      <c r="I245" s="128"/>
      <c r="J245" s="129"/>
      <c r="K245" s="129"/>
      <c r="L245" s="78"/>
      <c r="M245" s="78"/>
      <c r="N245" s="78"/>
      <c r="O245" s="78"/>
      <c r="P245" s="78"/>
      <c r="Q245" s="79"/>
      <c r="R245" s="78"/>
      <c r="S245" s="130"/>
      <c r="T245" s="131"/>
      <c r="U245" s="130"/>
      <c r="V245" s="78"/>
      <c r="W245" s="78"/>
      <c r="X245" s="79"/>
      <c r="Y245" s="78"/>
      <c r="Z245" s="78"/>
      <c r="AA245" s="78"/>
      <c r="AB245" s="78"/>
      <c r="AC245" s="78"/>
      <c r="AD245" s="78"/>
      <c r="AE245" s="78"/>
      <c r="AF245" s="78"/>
      <c r="AG245" s="78"/>
      <c r="AH245" s="78"/>
    </row>
    <row r="246" spans="1:34" x14ac:dyDescent="0.2">
      <c r="A246" s="78"/>
      <c r="B246" s="78"/>
      <c r="C246" s="78"/>
      <c r="D246" s="78"/>
      <c r="E246" s="78"/>
      <c r="F246" s="78"/>
      <c r="G246" s="79"/>
      <c r="H246" s="78"/>
      <c r="I246" s="128"/>
      <c r="J246" s="129"/>
      <c r="K246" s="129"/>
      <c r="L246" s="78"/>
      <c r="M246" s="78"/>
      <c r="N246" s="78"/>
      <c r="O246" s="78"/>
      <c r="P246" s="78"/>
      <c r="Q246" s="79"/>
      <c r="R246" s="78"/>
      <c r="S246" s="130"/>
      <c r="T246" s="131"/>
      <c r="U246" s="130"/>
      <c r="V246" s="78"/>
      <c r="W246" s="78"/>
      <c r="X246" s="79"/>
      <c r="Y246" s="78"/>
      <c r="Z246" s="78"/>
      <c r="AA246" s="78"/>
      <c r="AB246" s="78"/>
      <c r="AC246" s="78"/>
      <c r="AD246" s="78"/>
      <c r="AE246" s="78"/>
      <c r="AF246" s="78"/>
      <c r="AG246" s="78"/>
      <c r="AH246" s="78"/>
    </row>
    <row r="247" spans="1:34" x14ac:dyDescent="0.2">
      <c r="A247" s="78"/>
      <c r="B247" s="78"/>
      <c r="C247" s="78"/>
      <c r="D247" s="78"/>
      <c r="E247" s="78"/>
      <c r="F247" s="78"/>
      <c r="G247" s="79"/>
      <c r="H247" s="78"/>
      <c r="I247" s="128"/>
      <c r="J247" s="129"/>
      <c r="K247" s="129"/>
      <c r="L247" s="78"/>
      <c r="M247" s="78"/>
      <c r="N247" s="78"/>
      <c r="O247" s="78"/>
      <c r="P247" s="78"/>
      <c r="Q247" s="79"/>
      <c r="R247" s="78"/>
      <c r="S247" s="130"/>
      <c r="T247" s="131"/>
      <c r="U247" s="130"/>
      <c r="V247" s="78"/>
      <c r="W247" s="78"/>
      <c r="X247" s="79"/>
      <c r="Y247" s="78"/>
      <c r="Z247" s="78"/>
      <c r="AA247" s="78"/>
      <c r="AB247" s="78"/>
      <c r="AC247" s="78"/>
      <c r="AD247" s="78"/>
      <c r="AE247" s="78"/>
      <c r="AF247" s="78"/>
      <c r="AG247" s="78"/>
      <c r="AH247" s="78"/>
    </row>
    <row r="248" spans="1:34" x14ac:dyDescent="0.2">
      <c r="A248" s="78"/>
      <c r="B248" s="78"/>
      <c r="C248" s="78"/>
      <c r="D248" s="78"/>
      <c r="E248" s="78"/>
      <c r="F248" s="78"/>
      <c r="G248" s="79"/>
      <c r="H248" s="78"/>
      <c r="I248" s="128"/>
      <c r="J248" s="129"/>
      <c r="K248" s="129"/>
      <c r="L248" s="78"/>
      <c r="M248" s="78"/>
      <c r="N248" s="78"/>
      <c r="O248" s="78"/>
      <c r="P248" s="78"/>
      <c r="Q248" s="79"/>
      <c r="R248" s="78"/>
      <c r="S248" s="130"/>
      <c r="T248" s="131"/>
      <c r="U248" s="130"/>
      <c r="V248" s="78"/>
      <c r="W248" s="78"/>
      <c r="X248" s="79"/>
      <c r="Y248" s="78"/>
      <c r="Z248" s="78"/>
      <c r="AA248" s="78"/>
      <c r="AB248" s="78"/>
      <c r="AC248" s="78"/>
      <c r="AD248" s="78"/>
      <c r="AE248" s="78"/>
      <c r="AF248" s="78"/>
      <c r="AG248" s="78"/>
      <c r="AH248" s="78"/>
    </row>
    <row r="249" spans="1:34" x14ac:dyDescent="0.2">
      <c r="A249" s="78"/>
      <c r="B249" s="78"/>
      <c r="C249" s="78"/>
      <c r="D249" s="78"/>
      <c r="E249" s="78"/>
      <c r="F249" s="78"/>
      <c r="G249" s="79"/>
      <c r="H249" s="78"/>
      <c r="I249" s="128"/>
      <c r="J249" s="129"/>
      <c r="K249" s="129"/>
      <c r="L249" s="78"/>
      <c r="M249" s="78"/>
      <c r="N249" s="78"/>
      <c r="O249" s="78"/>
      <c r="P249" s="78"/>
      <c r="Q249" s="79"/>
      <c r="R249" s="78"/>
      <c r="S249" s="130"/>
      <c r="T249" s="131"/>
      <c r="U249" s="130"/>
      <c r="V249" s="78"/>
      <c r="W249" s="78"/>
      <c r="X249" s="79"/>
      <c r="Y249" s="78"/>
      <c r="Z249" s="78"/>
      <c r="AA249" s="78"/>
      <c r="AB249" s="78"/>
      <c r="AC249" s="78"/>
      <c r="AD249" s="78"/>
      <c r="AE249" s="78"/>
      <c r="AF249" s="78"/>
      <c r="AG249" s="78"/>
      <c r="AH249" s="78"/>
    </row>
    <row r="250" spans="1:34" x14ac:dyDescent="0.2">
      <c r="A250" s="78"/>
      <c r="B250" s="78"/>
      <c r="C250" s="78"/>
      <c r="D250" s="78"/>
      <c r="E250" s="78"/>
      <c r="F250" s="78"/>
      <c r="G250" s="79"/>
      <c r="H250" s="78"/>
      <c r="I250" s="128"/>
      <c r="J250" s="129"/>
      <c r="K250" s="129"/>
      <c r="L250" s="78"/>
      <c r="M250" s="78"/>
      <c r="N250" s="78"/>
      <c r="O250" s="78"/>
      <c r="P250" s="78"/>
      <c r="Q250" s="79"/>
      <c r="R250" s="78"/>
      <c r="S250" s="130"/>
      <c r="T250" s="131"/>
      <c r="U250" s="130"/>
      <c r="V250" s="78"/>
      <c r="W250" s="78"/>
      <c r="X250" s="79"/>
      <c r="Y250" s="78"/>
      <c r="Z250" s="78"/>
      <c r="AA250" s="78"/>
      <c r="AB250" s="78"/>
      <c r="AC250" s="78"/>
      <c r="AD250" s="78"/>
      <c r="AE250" s="78"/>
      <c r="AF250" s="78"/>
      <c r="AG250" s="78"/>
      <c r="AH250" s="78"/>
    </row>
    <row r="251" spans="1:34" x14ac:dyDescent="0.2">
      <c r="A251" s="78"/>
      <c r="B251" s="78"/>
      <c r="C251" s="78"/>
      <c r="D251" s="78"/>
      <c r="E251" s="78"/>
      <c r="F251" s="78"/>
      <c r="G251" s="79"/>
      <c r="H251" s="78"/>
      <c r="I251" s="128"/>
      <c r="J251" s="129"/>
      <c r="K251" s="129"/>
      <c r="L251" s="78"/>
      <c r="M251" s="78"/>
      <c r="N251" s="78"/>
      <c r="O251" s="78"/>
      <c r="P251" s="78"/>
      <c r="Q251" s="79"/>
      <c r="R251" s="78"/>
      <c r="S251" s="130"/>
      <c r="T251" s="131"/>
      <c r="U251" s="130"/>
      <c r="V251" s="78"/>
      <c r="W251" s="78"/>
      <c r="X251" s="79"/>
      <c r="Y251" s="78"/>
      <c r="Z251" s="78"/>
      <c r="AA251" s="78"/>
      <c r="AB251" s="78"/>
      <c r="AC251" s="78"/>
      <c r="AD251" s="78"/>
      <c r="AE251" s="78"/>
      <c r="AF251" s="78"/>
      <c r="AG251" s="78"/>
      <c r="AH251" s="78"/>
    </row>
    <row r="252" spans="1:34" x14ac:dyDescent="0.2">
      <c r="A252" s="78"/>
      <c r="B252" s="78"/>
      <c r="C252" s="78"/>
      <c r="D252" s="78"/>
      <c r="E252" s="78"/>
      <c r="F252" s="78"/>
      <c r="G252" s="79"/>
      <c r="H252" s="78"/>
      <c r="I252" s="128"/>
      <c r="J252" s="129"/>
      <c r="K252" s="129"/>
      <c r="L252" s="78"/>
      <c r="M252" s="78"/>
      <c r="N252" s="78"/>
      <c r="O252" s="78"/>
      <c r="P252" s="78"/>
      <c r="Q252" s="79"/>
      <c r="R252" s="78"/>
      <c r="S252" s="130"/>
      <c r="T252" s="131"/>
      <c r="U252" s="130"/>
      <c r="V252" s="78"/>
      <c r="W252" s="78"/>
      <c r="X252" s="79"/>
      <c r="Y252" s="78"/>
      <c r="Z252" s="78"/>
      <c r="AA252" s="78"/>
      <c r="AB252" s="78"/>
      <c r="AC252" s="78"/>
      <c r="AD252" s="78"/>
      <c r="AE252" s="78"/>
      <c r="AF252" s="78"/>
      <c r="AG252" s="78"/>
      <c r="AH252" s="78"/>
    </row>
    <row r="253" spans="1:34" x14ac:dyDescent="0.2">
      <c r="A253" s="78"/>
      <c r="B253" s="78"/>
      <c r="C253" s="78"/>
      <c r="D253" s="78"/>
      <c r="E253" s="78"/>
      <c r="F253" s="78"/>
      <c r="G253" s="79"/>
      <c r="H253" s="78"/>
      <c r="I253" s="128"/>
      <c r="J253" s="129"/>
      <c r="K253" s="129"/>
      <c r="L253" s="78"/>
      <c r="M253" s="78"/>
      <c r="N253" s="78"/>
      <c r="O253" s="78"/>
      <c r="P253" s="78"/>
      <c r="Q253" s="79"/>
      <c r="R253" s="78"/>
      <c r="S253" s="130"/>
      <c r="T253" s="131"/>
      <c r="U253" s="130"/>
      <c r="V253" s="78"/>
      <c r="W253" s="78"/>
      <c r="X253" s="79"/>
      <c r="Y253" s="78"/>
      <c r="Z253" s="78"/>
      <c r="AA253" s="78"/>
      <c r="AB253" s="78"/>
      <c r="AC253" s="78"/>
      <c r="AD253" s="78"/>
      <c r="AE253" s="78"/>
      <c r="AF253" s="78"/>
      <c r="AG253" s="78"/>
      <c r="AH253" s="78"/>
    </row>
    <row r="254" spans="1:34" x14ac:dyDescent="0.2">
      <c r="A254" s="78"/>
      <c r="B254" s="78"/>
      <c r="C254" s="78"/>
      <c r="D254" s="78"/>
      <c r="E254" s="78"/>
      <c r="F254" s="78"/>
      <c r="G254" s="79"/>
      <c r="H254" s="78"/>
      <c r="I254" s="128"/>
      <c r="J254" s="129"/>
      <c r="K254" s="129"/>
      <c r="L254" s="78"/>
      <c r="M254" s="78"/>
      <c r="N254" s="78"/>
      <c r="O254" s="78"/>
      <c r="P254" s="78"/>
      <c r="Q254" s="79"/>
      <c r="R254" s="78"/>
      <c r="S254" s="130"/>
      <c r="T254" s="131"/>
      <c r="U254" s="130"/>
      <c r="V254" s="78"/>
      <c r="W254" s="78"/>
      <c r="X254" s="79"/>
      <c r="Y254" s="78"/>
      <c r="Z254" s="78"/>
      <c r="AA254" s="78"/>
      <c r="AB254" s="78"/>
      <c r="AC254" s="78"/>
      <c r="AD254" s="78"/>
      <c r="AE254" s="78"/>
      <c r="AF254" s="78"/>
      <c r="AG254" s="78"/>
      <c r="AH254" s="78"/>
    </row>
    <row r="255" spans="1:34" x14ac:dyDescent="0.2">
      <c r="A255" s="78"/>
      <c r="B255" s="78"/>
      <c r="C255" s="78"/>
      <c r="D255" s="78"/>
      <c r="E255" s="78"/>
      <c r="F255" s="78"/>
      <c r="G255" s="79"/>
      <c r="H255" s="78"/>
      <c r="I255" s="128"/>
      <c r="J255" s="129"/>
      <c r="K255" s="129"/>
      <c r="L255" s="78"/>
      <c r="M255" s="78"/>
      <c r="N255" s="78"/>
      <c r="O255" s="78"/>
      <c r="P255" s="78"/>
      <c r="Q255" s="79"/>
      <c r="R255" s="78"/>
      <c r="S255" s="130"/>
      <c r="T255" s="131"/>
      <c r="U255" s="130"/>
      <c r="V255" s="78"/>
      <c r="W255" s="78"/>
      <c r="X255" s="79"/>
      <c r="Y255" s="78"/>
      <c r="Z255" s="78"/>
      <c r="AA255" s="78"/>
      <c r="AB255" s="78"/>
      <c r="AC255" s="78"/>
      <c r="AD255" s="78"/>
      <c r="AE255" s="78"/>
      <c r="AF255" s="78"/>
      <c r="AG255" s="78"/>
      <c r="AH255" s="78"/>
    </row>
    <row r="256" spans="1:34" x14ac:dyDescent="0.2">
      <c r="A256" s="78"/>
      <c r="B256" s="78"/>
      <c r="C256" s="78"/>
      <c r="D256" s="78"/>
      <c r="E256" s="78"/>
      <c r="F256" s="78"/>
      <c r="G256" s="79"/>
      <c r="H256" s="78"/>
      <c r="I256" s="128"/>
      <c r="J256" s="129"/>
      <c r="K256" s="129"/>
      <c r="L256" s="78"/>
      <c r="M256" s="78"/>
      <c r="N256" s="78"/>
      <c r="O256" s="78"/>
      <c r="P256" s="78"/>
      <c r="Q256" s="79"/>
      <c r="R256" s="78"/>
      <c r="S256" s="130"/>
      <c r="T256" s="131"/>
      <c r="U256" s="130"/>
      <c r="V256" s="78"/>
      <c r="W256" s="78"/>
      <c r="X256" s="79"/>
      <c r="Y256" s="78"/>
      <c r="Z256" s="78"/>
      <c r="AA256" s="78"/>
      <c r="AB256" s="78"/>
      <c r="AC256" s="78"/>
      <c r="AD256" s="78"/>
      <c r="AE256" s="78"/>
      <c r="AF256" s="78"/>
      <c r="AG256" s="78"/>
      <c r="AH256" s="78"/>
    </row>
    <row r="257" spans="1:34" x14ac:dyDescent="0.2">
      <c r="A257" s="78"/>
      <c r="B257" s="78"/>
      <c r="C257" s="78"/>
      <c r="D257" s="78"/>
      <c r="E257" s="78"/>
      <c r="F257" s="78"/>
      <c r="G257" s="79"/>
      <c r="H257" s="78"/>
      <c r="I257" s="128"/>
      <c r="J257" s="129"/>
      <c r="K257" s="129"/>
      <c r="L257" s="78"/>
      <c r="M257" s="78"/>
      <c r="N257" s="78"/>
      <c r="O257" s="78"/>
      <c r="P257" s="78"/>
      <c r="Q257" s="79"/>
      <c r="R257" s="78"/>
      <c r="S257" s="130"/>
      <c r="T257" s="131"/>
      <c r="U257" s="130"/>
      <c r="V257" s="78"/>
      <c r="W257" s="78"/>
      <c r="X257" s="79"/>
      <c r="Y257" s="78"/>
      <c r="Z257" s="78"/>
      <c r="AA257" s="78"/>
      <c r="AB257" s="78"/>
      <c r="AC257" s="78"/>
      <c r="AD257" s="78"/>
      <c r="AE257" s="78"/>
      <c r="AF257" s="78"/>
      <c r="AG257" s="78"/>
      <c r="AH257" s="78"/>
    </row>
    <row r="258" spans="1:34" x14ac:dyDescent="0.2">
      <c r="A258" s="78"/>
      <c r="B258" s="78"/>
      <c r="C258" s="78"/>
      <c r="D258" s="78"/>
      <c r="E258" s="78"/>
      <c r="F258" s="78"/>
      <c r="G258" s="79"/>
      <c r="H258" s="78"/>
      <c r="I258" s="128"/>
      <c r="J258" s="129"/>
      <c r="K258" s="129"/>
      <c r="L258" s="78"/>
      <c r="M258" s="78"/>
      <c r="N258" s="78"/>
      <c r="O258" s="78"/>
      <c r="P258" s="78"/>
      <c r="Q258" s="79"/>
      <c r="R258" s="78"/>
      <c r="S258" s="130"/>
      <c r="T258" s="131"/>
      <c r="U258" s="130"/>
      <c r="V258" s="78"/>
      <c r="W258" s="78"/>
      <c r="X258" s="79"/>
      <c r="Y258" s="78"/>
      <c r="Z258" s="78"/>
      <c r="AA258" s="78"/>
      <c r="AB258" s="78"/>
      <c r="AC258" s="78"/>
      <c r="AD258" s="78"/>
      <c r="AE258" s="78"/>
      <c r="AF258" s="78"/>
      <c r="AG258" s="78"/>
      <c r="AH258" s="78"/>
    </row>
    <row r="259" spans="1:34" x14ac:dyDescent="0.2">
      <c r="A259" s="78"/>
      <c r="B259" s="78"/>
      <c r="C259" s="78"/>
      <c r="D259" s="78"/>
      <c r="E259" s="78"/>
      <c r="F259" s="78"/>
      <c r="G259" s="79"/>
      <c r="H259" s="78"/>
      <c r="I259" s="128"/>
      <c r="J259" s="129"/>
      <c r="K259" s="129"/>
      <c r="L259" s="78"/>
      <c r="M259" s="78"/>
      <c r="N259" s="78"/>
      <c r="O259" s="78"/>
      <c r="P259" s="78"/>
      <c r="Q259" s="79"/>
      <c r="R259" s="78"/>
      <c r="S259" s="130"/>
      <c r="T259" s="131"/>
      <c r="U259" s="130"/>
      <c r="V259" s="78"/>
      <c r="W259" s="78"/>
      <c r="X259" s="79"/>
      <c r="Y259" s="78"/>
      <c r="Z259" s="78"/>
      <c r="AA259" s="78"/>
      <c r="AB259" s="78"/>
      <c r="AC259" s="78"/>
      <c r="AD259" s="78"/>
      <c r="AE259" s="78"/>
      <c r="AF259" s="78"/>
      <c r="AG259" s="78"/>
      <c r="AH259" s="78"/>
    </row>
    <row r="260" spans="1:34" x14ac:dyDescent="0.2">
      <c r="A260" s="78"/>
      <c r="B260" s="78"/>
      <c r="C260" s="78"/>
      <c r="D260" s="78"/>
      <c r="E260" s="78"/>
      <c r="F260" s="78"/>
      <c r="G260" s="79"/>
      <c r="H260" s="78"/>
      <c r="I260" s="128"/>
      <c r="J260" s="129"/>
      <c r="K260" s="129"/>
      <c r="L260" s="78"/>
      <c r="M260" s="78"/>
      <c r="N260" s="78"/>
      <c r="O260" s="78"/>
      <c r="P260" s="78"/>
      <c r="Q260" s="79"/>
      <c r="R260" s="78"/>
      <c r="S260" s="130"/>
      <c r="T260" s="131"/>
      <c r="U260" s="130"/>
      <c r="V260" s="78"/>
      <c r="W260" s="78"/>
      <c r="X260" s="79"/>
      <c r="Y260" s="78"/>
      <c r="Z260" s="78"/>
      <c r="AA260" s="78"/>
      <c r="AB260" s="78"/>
      <c r="AC260" s="78"/>
      <c r="AD260" s="78"/>
      <c r="AE260" s="78"/>
      <c r="AF260" s="78"/>
      <c r="AG260" s="78"/>
      <c r="AH260" s="78"/>
    </row>
    <row r="261" spans="1:34" x14ac:dyDescent="0.2">
      <c r="A261" s="78"/>
      <c r="B261" s="78"/>
      <c r="C261" s="78"/>
      <c r="D261" s="78"/>
      <c r="E261" s="78"/>
      <c r="F261" s="78"/>
      <c r="G261" s="79"/>
      <c r="H261" s="78"/>
      <c r="I261" s="128"/>
      <c r="J261" s="129"/>
      <c r="K261" s="129"/>
      <c r="L261" s="78"/>
      <c r="M261" s="78"/>
      <c r="N261" s="78"/>
      <c r="O261" s="78"/>
      <c r="P261" s="78"/>
      <c r="Q261" s="79"/>
      <c r="R261" s="78"/>
      <c r="S261" s="130"/>
      <c r="T261" s="131"/>
      <c r="U261" s="130"/>
      <c r="V261" s="78"/>
      <c r="W261" s="78"/>
      <c r="X261" s="79"/>
      <c r="Y261" s="78"/>
      <c r="Z261" s="78"/>
      <c r="AA261" s="78"/>
      <c r="AB261" s="78"/>
      <c r="AC261" s="78"/>
      <c r="AD261" s="78"/>
      <c r="AE261" s="78"/>
      <c r="AF261" s="78"/>
      <c r="AG261" s="78"/>
      <c r="AH261" s="78"/>
    </row>
    <row r="262" spans="1:34" x14ac:dyDescent="0.2">
      <c r="A262" s="78"/>
      <c r="B262" s="78"/>
      <c r="C262" s="78"/>
      <c r="D262" s="78"/>
      <c r="E262" s="78"/>
      <c r="F262" s="78"/>
      <c r="G262" s="79"/>
      <c r="H262" s="78"/>
      <c r="I262" s="128"/>
      <c r="J262" s="129"/>
      <c r="K262" s="129"/>
      <c r="L262" s="78"/>
      <c r="M262" s="78"/>
      <c r="N262" s="78"/>
      <c r="O262" s="78"/>
      <c r="P262" s="78"/>
      <c r="Q262" s="79"/>
      <c r="R262" s="78"/>
      <c r="S262" s="130"/>
      <c r="T262" s="131"/>
      <c r="U262" s="130"/>
      <c r="V262" s="78"/>
      <c r="W262" s="78"/>
      <c r="X262" s="79"/>
      <c r="Y262" s="78"/>
      <c r="Z262" s="78"/>
      <c r="AA262" s="78"/>
      <c r="AB262" s="78"/>
      <c r="AC262" s="78"/>
      <c r="AD262" s="78"/>
      <c r="AE262" s="78"/>
      <c r="AF262" s="78"/>
      <c r="AG262" s="78"/>
      <c r="AH262" s="78"/>
    </row>
    <row r="263" spans="1:34" x14ac:dyDescent="0.2">
      <c r="A263" s="78"/>
      <c r="B263" s="78"/>
      <c r="C263" s="78"/>
      <c r="D263" s="78"/>
      <c r="E263" s="78"/>
      <c r="F263" s="78"/>
      <c r="G263" s="79"/>
      <c r="H263" s="78"/>
      <c r="I263" s="128"/>
      <c r="J263" s="129"/>
      <c r="K263" s="129"/>
      <c r="L263" s="78"/>
      <c r="M263" s="78"/>
      <c r="N263" s="78"/>
      <c r="O263" s="78"/>
      <c r="P263" s="78"/>
      <c r="Q263" s="79"/>
      <c r="R263" s="78"/>
      <c r="S263" s="130"/>
      <c r="T263" s="131"/>
      <c r="U263" s="130"/>
      <c r="V263" s="78"/>
      <c r="W263" s="78"/>
      <c r="X263" s="79"/>
      <c r="Y263" s="78"/>
      <c r="Z263" s="78"/>
      <c r="AA263" s="78"/>
      <c r="AB263" s="78"/>
      <c r="AC263" s="78"/>
      <c r="AD263" s="78"/>
      <c r="AE263" s="78"/>
      <c r="AF263" s="78"/>
      <c r="AG263" s="78"/>
      <c r="AH263" s="78"/>
    </row>
    <row r="264" spans="1:34" x14ac:dyDescent="0.2">
      <c r="A264" s="78"/>
      <c r="B264" s="78"/>
      <c r="C264" s="78"/>
      <c r="D264" s="78"/>
      <c r="E264" s="78"/>
      <c r="F264" s="78"/>
      <c r="G264" s="79"/>
      <c r="H264" s="78"/>
      <c r="I264" s="128"/>
      <c r="J264" s="129"/>
      <c r="K264" s="129"/>
      <c r="L264" s="78"/>
      <c r="M264" s="78"/>
      <c r="N264" s="78"/>
      <c r="O264" s="78"/>
      <c r="P264" s="78"/>
      <c r="Q264" s="79"/>
      <c r="R264" s="78"/>
      <c r="S264" s="130"/>
      <c r="T264" s="131"/>
      <c r="U264" s="130"/>
      <c r="V264" s="78"/>
      <c r="W264" s="78"/>
      <c r="X264" s="79"/>
      <c r="Y264" s="78"/>
      <c r="Z264" s="78"/>
      <c r="AA264" s="78"/>
      <c r="AB264" s="78"/>
      <c r="AC264" s="78"/>
      <c r="AD264" s="78"/>
      <c r="AE264" s="78"/>
      <c r="AF264" s="78"/>
      <c r="AG264" s="78"/>
      <c r="AH264" s="78"/>
    </row>
    <row r="265" spans="1:34" x14ac:dyDescent="0.2">
      <c r="A265" s="78"/>
      <c r="B265" s="78"/>
      <c r="C265" s="78"/>
      <c r="D265" s="78"/>
      <c r="E265" s="78"/>
      <c r="F265" s="78"/>
      <c r="G265" s="79"/>
      <c r="H265" s="78"/>
      <c r="I265" s="128"/>
      <c r="J265" s="129"/>
      <c r="K265" s="129"/>
      <c r="L265" s="78"/>
      <c r="M265" s="78"/>
      <c r="N265" s="78"/>
      <c r="O265" s="78"/>
      <c r="P265" s="78"/>
      <c r="Q265" s="79"/>
      <c r="R265" s="78"/>
      <c r="S265" s="130"/>
      <c r="T265" s="131"/>
      <c r="U265" s="130"/>
      <c r="V265" s="78"/>
      <c r="W265" s="78"/>
      <c r="X265" s="79"/>
      <c r="Y265" s="78"/>
      <c r="Z265" s="78"/>
      <c r="AA265" s="78"/>
      <c r="AB265" s="78"/>
      <c r="AC265" s="78"/>
      <c r="AD265" s="78"/>
      <c r="AE265" s="78"/>
      <c r="AF265" s="78"/>
      <c r="AG265" s="78"/>
      <c r="AH265" s="78"/>
    </row>
    <row r="266" spans="1:34" x14ac:dyDescent="0.2">
      <c r="A266" s="78"/>
      <c r="B266" s="78"/>
      <c r="C266" s="78"/>
      <c r="D266" s="78"/>
      <c r="E266" s="78"/>
      <c r="F266" s="78"/>
      <c r="G266" s="79"/>
      <c r="H266" s="78"/>
      <c r="I266" s="128"/>
      <c r="J266" s="129"/>
      <c r="K266" s="129"/>
      <c r="L266" s="78"/>
      <c r="M266" s="78"/>
      <c r="N266" s="78"/>
      <c r="O266" s="78"/>
      <c r="P266" s="78"/>
      <c r="Q266" s="79"/>
      <c r="R266" s="78"/>
      <c r="S266" s="130"/>
      <c r="T266" s="131"/>
      <c r="U266" s="130"/>
      <c r="V266" s="78"/>
      <c r="W266" s="78"/>
      <c r="X266" s="79"/>
      <c r="Y266" s="78"/>
      <c r="Z266" s="78"/>
      <c r="AA266" s="78"/>
      <c r="AB266" s="78"/>
      <c r="AC266" s="78"/>
      <c r="AD266" s="78"/>
      <c r="AE266" s="78"/>
      <c r="AF266" s="78"/>
      <c r="AG266" s="78"/>
      <c r="AH266" s="78"/>
    </row>
    <row r="267" spans="1:34" x14ac:dyDescent="0.2">
      <c r="A267" s="78"/>
      <c r="B267" s="78"/>
      <c r="C267" s="78"/>
      <c r="D267" s="78"/>
      <c r="E267" s="78"/>
      <c r="F267" s="78"/>
      <c r="G267" s="79"/>
      <c r="H267" s="78"/>
      <c r="I267" s="128"/>
      <c r="J267" s="129"/>
      <c r="K267" s="129"/>
      <c r="L267" s="78"/>
      <c r="M267" s="78"/>
      <c r="N267" s="78"/>
      <c r="O267" s="78"/>
      <c r="P267" s="78"/>
      <c r="Q267" s="79"/>
      <c r="R267" s="78"/>
      <c r="S267" s="130"/>
      <c r="T267" s="131"/>
      <c r="U267" s="130"/>
      <c r="V267" s="78"/>
      <c r="W267" s="78"/>
      <c r="X267" s="79"/>
      <c r="Y267" s="78"/>
      <c r="Z267" s="78"/>
      <c r="AA267" s="78"/>
      <c r="AB267" s="78"/>
      <c r="AC267" s="78"/>
      <c r="AD267" s="78"/>
      <c r="AE267" s="78"/>
      <c r="AF267" s="78"/>
      <c r="AG267" s="78"/>
      <c r="AH267" s="78"/>
    </row>
    <row r="268" spans="1:34" x14ac:dyDescent="0.2">
      <c r="A268" s="78"/>
      <c r="B268" s="78"/>
      <c r="C268" s="78"/>
      <c r="D268" s="78"/>
      <c r="E268" s="78"/>
      <c r="F268" s="78"/>
      <c r="G268" s="79"/>
      <c r="H268" s="78"/>
      <c r="I268" s="128"/>
      <c r="J268" s="129"/>
      <c r="K268" s="129"/>
      <c r="L268" s="78"/>
      <c r="M268" s="78"/>
      <c r="N268" s="78"/>
      <c r="O268" s="78"/>
      <c r="P268" s="78"/>
      <c r="Q268" s="79"/>
      <c r="R268" s="78"/>
      <c r="S268" s="130"/>
      <c r="T268" s="131"/>
      <c r="U268" s="130"/>
      <c r="V268" s="78"/>
      <c r="W268" s="78"/>
      <c r="X268" s="79"/>
      <c r="Y268" s="78"/>
      <c r="Z268" s="78"/>
      <c r="AA268" s="78"/>
      <c r="AB268" s="78"/>
      <c r="AC268" s="78"/>
      <c r="AD268" s="78"/>
      <c r="AE268" s="78"/>
      <c r="AF268" s="78"/>
      <c r="AG268" s="78"/>
      <c r="AH268" s="78"/>
    </row>
    <row r="269" spans="1:34" x14ac:dyDescent="0.2">
      <c r="A269" s="78"/>
      <c r="B269" s="78"/>
      <c r="C269" s="78"/>
      <c r="D269" s="78"/>
      <c r="E269" s="78"/>
      <c r="F269" s="78"/>
      <c r="G269" s="79"/>
      <c r="H269" s="78"/>
      <c r="I269" s="128"/>
      <c r="J269" s="129"/>
      <c r="K269" s="129"/>
      <c r="L269" s="78"/>
      <c r="M269" s="78"/>
      <c r="N269" s="78"/>
      <c r="O269" s="78"/>
      <c r="P269" s="78"/>
      <c r="Q269" s="79"/>
      <c r="R269" s="78"/>
      <c r="S269" s="130"/>
      <c r="T269" s="131"/>
      <c r="U269" s="130"/>
      <c r="V269" s="78"/>
      <c r="W269" s="78"/>
      <c r="X269" s="79"/>
      <c r="Y269" s="78"/>
      <c r="Z269" s="78"/>
      <c r="AA269" s="78"/>
      <c r="AB269" s="78"/>
      <c r="AC269" s="78"/>
      <c r="AD269" s="78"/>
      <c r="AE269" s="78"/>
      <c r="AF269" s="78"/>
      <c r="AG269" s="78"/>
      <c r="AH269" s="78"/>
    </row>
    <row r="270" spans="1:34" x14ac:dyDescent="0.2">
      <c r="A270" s="78"/>
      <c r="B270" s="78"/>
      <c r="C270" s="78"/>
      <c r="D270" s="78"/>
      <c r="E270" s="78"/>
      <c r="F270" s="78"/>
      <c r="G270" s="79"/>
      <c r="H270" s="78"/>
      <c r="I270" s="128"/>
      <c r="J270" s="129"/>
      <c r="K270" s="129"/>
      <c r="L270" s="78"/>
      <c r="M270" s="78"/>
      <c r="N270" s="78"/>
      <c r="O270" s="78"/>
      <c r="P270" s="78"/>
      <c r="Q270" s="79"/>
      <c r="R270" s="78"/>
      <c r="S270" s="130"/>
      <c r="T270" s="131"/>
      <c r="U270" s="130"/>
      <c r="V270" s="78"/>
      <c r="W270" s="78"/>
      <c r="X270" s="79"/>
      <c r="Y270" s="78"/>
      <c r="Z270" s="78"/>
      <c r="AA270" s="78"/>
      <c r="AB270" s="78"/>
      <c r="AC270" s="78"/>
      <c r="AD270" s="78"/>
      <c r="AE270" s="78"/>
      <c r="AF270" s="78"/>
      <c r="AG270" s="78"/>
      <c r="AH270" s="78"/>
    </row>
    <row r="271" spans="1:34" x14ac:dyDescent="0.2">
      <c r="A271" s="78"/>
      <c r="B271" s="78"/>
      <c r="C271" s="78"/>
      <c r="D271" s="78"/>
      <c r="E271" s="78"/>
      <c r="F271" s="78"/>
      <c r="G271" s="79"/>
      <c r="H271" s="78"/>
      <c r="I271" s="128"/>
      <c r="J271" s="129"/>
      <c r="K271" s="129"/>
      <c r="L271" s="78"/>
      <c r="M271" s="78"/>
      <c r="N271" s="78"/>
      <c r="O271" s="78"/>
      <c r="P271" s="78"/>
      <c r="Q271" s="79"/>
      <c r="R271" s="78"/>
      <c r="S271" s="130"/>
      <c r="T271" s="131"/>
      <c r="U271" s="130"/>
      <c r="V271" s="78"/>
      <c r="W271" s="78"/>
      <c r="X271" s="79"/>
      <c r="Y271" s="78"/>
      <c r="Z271" s="78"/>
      <c r="AA271" s="78"/>
      <c r="AB271" s="78"/>
      <c r="AC271" s="78"/>
      <c r="AD271" s="78"/>
      <c r="AE271" s="78"/>
      <c r="AF271" s="78"/>
      <c r="AG271" s="78"/>
      <c r="AH271" s="78"/>
    </row>
    <row r="272" spans="1:34" x14ac:dyDescent="0.2">
      <c r="A272" s="78"/>
      <c r="B272" s="78"/>
      <c r="C272" s="78"/>
      <c r="D272" s="78"/>
      <c r="E272" s="78"/>
      <c r="F272" s="78"/>
      <c r="G272" s="79"/>
      <c r="H272" s="78"/>
      <c r="I272" s="128"/>
      <c r="J272" s="129"/>
      <c r="K272" s="129"/>
      <c r="L272" s="78"/>
      <c r="M272" s="78"/>
      <c r="N272" s="78"/>
      <c r="O272" s="78"/>
      <c r="P272" s="78"/>
      <c r="Q272" s="79"/>
      <c r="R272" s="78"/>
      <c r="S272" s="130"/>
      <c r="T272" s="131"/>
      <c r="U272" s="130"/>
      <c r="V272" s="78"/>
      <c r="W272" s="78"/>
      <c r="X272" s="79"/>
      <c r="Y272" s="78"/>
      <c r="Z272" s="78"/>
      <c r="AA272" s="78"/>
      <c r="AB272" s="78"/>
      <c r="AC272" s="78"/>
      <c r="AD272" s="78"/>
      <c r="AE272" s="78"/>
      <c r="AF272" s="78"/>
      <c r="AG272" s="78"/>
      <c r="AH272" s="78"/>
    </row>
    <row r="273" spans="1:34" x14ac:dyDescent="0.2">
      <c r="A273" s="78"/>
      <c r="B273" s="78"/>
      <c r="C273" s="78"/>
      <c r="D273" s="78"/>
      <c r="E273" s="78"/>
      <c r="F273" s="78"/>
      <c r="G273" s="79"/>
      <c r="H273" s="78"/>
      <c r="I273" s="128"/>
      <c r="J273" s="129"/>
      <c r="K273" s="129"/>
      <c r="L273" s="78"/>
      <c r="M273" s="78"/>
      <c r="N273" s="78"/>
      <c r="O273" s="78"/>
      <c r="P273" s="78"/>
      <c r="Q273" s="79"/>
      <c r="R273" s="78"/>
      <c r="S273" s="130"/>
      <c r="T273" s="131"/>
      <c r="U273" s="130"/>
      <c r="V273" s="78"/>
      <c r="W273" s="78"/>
      <c r="X273" s="79"/>
      <c r="Y273" s="78"/>
      <c r="Z273" s="78"/>
      <c r="AA273" s="78"/>
      <c r="AB273" s="78"/>
      <c r="AC273" s="78"/>
      <c r="AD273" s="78"/>
      <c r="AE273" s="78"/>
      <c r="AF273" s="78"/>
      <c r="AG273" s="78"/>
      <c r="AH273" s="78"/>
    </row>
    <row r="274" spans="1:34" x14ac:dyDescent="0.2">
      <c r="A274" s="78"/>
      <c r="B274" s="78"/>
      <c r="C274" s="78"/>
      <c r="D274" s="78"/>
      <c r="E274" s="78"/>
      <c r="F274" s="78"/>
      <c r="G274" s="79"/>
      <c r="H274" s="78"/>
      <c r="I274" s="128"/>
      <c r="J274" s="129"/>
      <c r="K274" s="129"/>
      <c r="L274" s="78"/>
      <c r="M274" s="78"/>
      <c r="N274" s="78"/>
      <c r="O274" s="78"/>
      <c r="P274" s="78"/>
      <c r="Q274" s="79"/>
      <c r="R274" s="78"/>
      <c r="S274" s="130"/>
      <c r="T274" s="131"/>
      <c r="U274" s="130"/>
      <c r="V274" s="78"/>
      <c r="W274" s="78"/>
      <c r="X274" s="79"/>
      <c r="Y274" s="78"/>
      <c r="Z274" s="78"/>
      <c r="AA274" s="78"/>
      <c r="AB274" s="78"/>
      <c r="AC274" s="78"/>
      <c r="AD274" s="78"/>
      <c r="AE274" s="78"/>
      <c r="AF274" s="78"/>
      <c r="AG274" s="78"/>
      <c r="AH274" s="78"/>
    </row>
    <row r="275" spans="1:34" x14ac:dyDescent="0.2">
      <c r="A275" s="78"/>
      <c r="B275" s="78"/>
      <c r="C275" s="78"/>
      <c r="D275" s="78"/>
      <c r="E275" s="78"/>
      <c r="F275" s="78"/>
      <c r="G275" s="79"/>
      <c r="H275" s="78"/>
      <c r="I275" s="128"/>
      <c r="J275" s="129"/>
      <c r="K275" s="129"/>
      <c r="L275" s="78"/>
      <c r="M275" s="78"/>
      <c r="N275" s="78"/>
      <c r="O275" s="78"/>
      <c r="P275" s="78"/>
      <c r="Q275" s="79"/>
      <c r="R275" s="78"/>
      <c r="S275" s="130"/>
      <c r="T275" s="131"/>
      <c r="U275" s="130"/>
      <c r="V275" s="78"/>
      <c r="W275" s="78"/>
      <c r="X275" s="79"/>
      <c r="Y275" s="78"/>
      <c r="Z275" s="78"/>
      <c r="AA275" s="78"/>
      <c r="AB275" s="78"/>
      <c r="AC275" s="78"/>
      <c r="AD275" s="78"/>
      <c r="AE275" s="78"/>
      <c r="AF275" s="78"/>
      <c r="AG275" s="78"/>
      <c r="AH275" s="78"/>
    </row>
    <row r="276" spans="1:34" x14ac:dyDescent="0.2">
      <c r="A276" s="78"/>
      <c r="B276" s="78"/>
      <c r="C276" s="78"/>
      <c r="D276" s="78"/>
      <c r="E276" s="78"/>
      <c r="F276" s="78"/>
      <c r="G276" s="79"/>
      <c r="H276" s="78"/>
      <c r="I276" s="128"/>
      <c r="J276" s="129"/>
      <c r="K276" s="129"/>
      <c r="L276" s="78"/>
      <c r="M276" s="78"/>
      <c r="N276" s="78"/>
      <c r="O276" s="78"/>
      <c r="P276" s="78"/>
      <c r="Q276" s="79"/>
      <c r="R276" s="78"/>
      <c r="S276" s="130"/>
      <c r="T276" s="131"/>
      <c r="U276" s="130"/>
      <c r="V276" s="78"/>
      <c r="W276" s="78"/>
      <c r="X276" s="79"/>
      <c r="Y276" s="78"/>
      <c r="Z276" s="78"/>
      <c r="AA276" s="78"/>
      <c r="AB276" s="78"/>
      <c r="AC276" s="78"/>
      <c r="AD276" s="78"/>
      <c r="AE276" s="78"/>
      <c r="AF276" s="78"/>
      <c r="AG276" s="78"/>
      <c r="AH276" s="78"/>
    </row>
    <row r="277" spans="1:34" x14ac:dyDescent="0.2">
      <c r="A277" s="78"/>
      <c r="B277" s="78"/>
      <c r="C277" s="78"/>
      <c r="D277" s="78"/>
      <c r="E277" s="78"/>
      <c r="F277" s="78"/>
      <c r="G277" s="79"/>
      <c r="H277" s="78"/>
      <c r="I277" s="128"/>
      <c r="J277" s="129"/>
      <c r="K277" s="129"/>
      <c r="L277" s="78"/>
      <c r="M277" s="78"/>
      <c r="N277" s="78"/>
      <c r="O277" s="78"/>
      <c r="P277" s="78"/>
      <c r="Q277" s="79"/>
      <c r="R277" s="78"/>
      <c r="S277" s="130"/>
      <c r="T277" s="131"/>
      <c r="U277" s="130"/>
      <c r="V277" s="78"/>
      <c r="W277" s="78"/>
      <c r="X277" s="79"/>
      <c r="Y277" s="78"/>
      <c r="Z277" s="78"/>
      <c r="AA277" s="78"/>
      <c r="AB277" s="78"/>
      <c r="AC277" s="78"/>
      <c r="AD277" s="78"/>
      <c r="AE277" s="78"/>
      <c r="AF277" s="78"/>
      <c r="AG277" s="78"/>
      <c r="AH277" s="78"/>
    </row>
    <row r="278" spans="1:34" x14ac:dyDescent="0.2">
      <c r="A278" s="78"/>
      <c r="B278" s="78"/>
      <c r="C278" s="78"/>
      <c r="D278" s="78"/>
      <c r="E278" s="78"/>
      <c r="F278" s="78"/>
      <c r="G278" s="79"/>
      <c r="H278" s="78"/>
      <c r="I278" s="128"/>
      <c r="J278" s="129"/>
      <c r="K278" s="129"/>
      <c r="L278" s="78"/>
      <c r="M278" s="78"/>
      <c r="N278" s="78"/>
      <c r="O278" s="78"/>
      <c r="P278" s="78"/>
      <c r="Q278" s="79"/>
      <c r="R278" s="78"/>
      <c r="S278" s="130"/>
      <c r="T278" s="131"/>
      <c r="U278" s="130"/>
      <c r="V278" s="78"/>
      <c r="W278" s="78"/>
      <c r="X278" s="79"/>
      <c r="Y278" s="78"/>
      <c r="Z278" s="78"/>
      <c r="AA278" s="78"/>
      <c r="AB278" s="78"/>
      <c r="AC278" s="78"/>
      <c r="AD278" s="78"/>
      <c r="AE278" s="78"/>
      <c r="AF278" s="78"/>
      <c r="AG278" s="78"/>
      <c r="AH278" s="78"/>
    </row>
    <row r="279" spans="1:34" x14ac:dyDescent="0.2">
      <c r="A279" s="78"/>
      <c r="B279" s="78"/>
      <c r="C279" s="78"/>
      <c r="D279" s="78"/>
      <c r="E279" s="78"/>
      <c r="F279" s="78"/>
      <c r="G279" s="79"/>
      <c r="H279" s="78"/>
      <c r="I279" s="128"/>
      <c r="J279" s="129"/>
      <c r="K279" s="129"/>
      <c r="L279" s="78"/>
      <c r="M279" s="78"/>
      <c r="N279" s="78"/>
      <c r="O279" s="78"/>
      <c r="P279" s="78"/>
      <c r="Q279" s="79"/>
      <c r="R279" s="78"/>
      <c r="S279" s="130"/>
      <c r="T279" s="131"/>
      <c r="U279" s="130"/>
      <c r="V279" s="78"/>
      <c r="W279" s="78"/>
      <c r="X279" s="79"/>
      <c r="Y279" s="78"/>
      <c r="Z279" s="78"/>
      <c r="AA279" s="78"/>
      <c r="AB279" s="78"/>
      <c r="AC279" s="78"/>
      <c r="AD279" s="78"/>
      <c r="AE279" s="78"/>
      <c r="AF279" s="78"/>
      <c r="AG279" s="78"/>
      <c r="AH279" s="78"/>
    </row>
    <row r="280" spans="1:34" x14ac:dyDescent="0.2">
      <c r="A280" s="78"/>
      <c r="B280" s="78"/>
      <c r="C280" s="78"/>
      <c r="D280" s="78"/>
      <c r="E280" s="78"/>
      <c r="F280" s="78"/>
      <c r="G280" s="79"/>
      <c r="H280" s="78"/>
      <c r="I280" s="128"/>
      <c r="J280" s="129"/>
      <c r="K280" s="129"/>
      <c r="L280" s="78"/>
      <c r="M280" s="78"/>
      <c r="N280" s="78"/>
      <c r="O280" s="78"/>
      <c r="P280" s="78"/>
      <c r="Q280" s="79"/>
      <c r="R280" s="78"/>
      <c r="S280" s="130"/>
      <c r="T280" s="131"/>
      <c r="U280" s="130"/>
      <c r="V280" s="78"/>
      <c r="W280" s="78"/>
      <c r="X280" s="79"/>
      <c r="Y280" s="78"/>
      <c r="Z280" s="78"/>
      <c r="AA280" s="78"/>
      <c r="AB280" s="78"/>
      <c r="AC280" s="78"/>
      <c r="AD280" s="78"/>
      <c r="AE280" s="78"/>
      <c r="AF280" s="78"/>
      <c r="AG280" s="78"/>
      <c r="AH280" s="78"/>
    </row>
    <row r="281" spans="1:34" x14ac:dyDescent="0.2">
      <c r="A281" s="78"/>
      <c r="B281" s="78"/>
      <c r="C281" s="78"/>
      <c r="D281" s="78"/>
      <c r="E281" s="78"/>
      <c r="F281" s="78"/>
      <c r="G281" s="79"/>
      <c r="H281" s="78"/>
      <c r="I281" s="128"/>
      <c r="J281" s="129"/>
      <c r="K281" s="129"/>
      <c r="L281" s="78"/>
      <c r="M281" s="78"/>
      <c r="N281" s="78"/>
      <c r="O281" s="78"/>
      <c r="P281" s="78"/>
      <c r="Q281" s="79"/>
      <c r="R281" s="78"/>
      <c r="S281" s="130"/>
      <c r="T281" s="131"/>
      <c r="U281" s="130"/>
      <c r="V281" s="78"/>
      <c r="W281" s="78"/>
      <c r="X281" s="79"/>
      <c r="Y281" s="78"/>
      <c r="Z281" s="78"/>
      <c r="AA281" s="78"/>
      <c r="AB281" s="78"/>
      <c r="AC281" s="78"/>
      <c r="AD281" s="78"/>
      <c r="AE281" s="78"/>
      <c r="AF281" s="78"/>
      <c r="AG281" s="78"/>
      <c r="AH281" s="78"/>
    </row>
    <row r="282" spans="1:34" x14ac:dyDescent="0.2">
      <c r="A282" s="78"/>
      <c r="B282" s="78"/>
      <c r="C282" s="78"/>
      <c r="D282" s="78"/>
      <c r="E282" s="78"/>
      <c r="F282" s="78"/>
      <c r="G282" s="79"/>
      <c r="H282" s="78"/>
      <c r="I282" s="128"/>
      <c r="J282" s="129"/>
      <c r="K282" s="129"/>
      <c r="L282" s="78"/>
      <c r="M282" s="78"/>
      <c r="N282" s="78"/>
      <c r="O282" s="78"/>
      <c r="P282" s="78"/>
      <c r="Q282" s="79"/>
      <c r="R282" s="78"/>
      <c r="S282" s="130"/>
      <c r="T282" s="131"/>
      <c r="U282" s="130"/>
      <c r="V282" s="78"/>
      <c r="W282" s="78"/>
      <c r="X282" s="79"/>
      <c r="Y282" s="78"/>
      <c r="Z282" s="78"/>
      <c r="AA282" s="78"/>
      <c r="AB282" s="78"/>
      <c r="AC282" s="78"/>
      <c r="AD282" s="78"/>
      <c r="AE282" s="78"/>
      <c r="AF282" s="78"/>
      <c r="AG282" s="78"/>
      <c r="AH282" s="78"/>
    </row>
    <row r="283" spans="1:34" x14ac:dyDescent="0.2">
      <c r="A283" s="78"/>
      <c r="B283" s="78"/>
      <c r="C283" s="78"/>
      <c r="D283" s="78"/>
      <c r="E283" s="78"/>
      <c r="F283" s="78"/>
      <c r="G283" s="79"/>
      <c r="H283" s="78"/>
      <c r="I283" s="128"/>
      <c r="J283" s="129"/>
      <c r="K283" s="129"/>
      <c r="L283" s="78"/>
      <c r="M283" s="78"/>
      <c r="N283" s="78"/>
      <c r="O283" s="78"/>
      <c r="P283" s="78"/>
      <c r="Q283" s="79"/>
      <c r="R283" s="78"/>
      <c r="S283" s="130"/>
      <c r="T283" s="131"/>
      <c r="U283" s="130"/>
      <c r="V283" s="78"/>
      <c r="W283" s="78"/>
      <c r="X283" s="79"/>
      <c r="Y283" s="78"/>
      <c r="Z283" s="78"/>
      <c r="AA283" s="78"/>
      <c r="AB283" s="78"/>
      <c r="AC283" s="78"/>
      <c r="AD283" s="78"/>
      <c r="AE283" s="78"/>
      <c r="AF283" s="78"/>
      <c r="AG283" s="78"/>
      <c r="AH283" s="78"/>
    </row>
    <row r="284" spans="1:34" x14ac:dyDescent="0.2">
      <c r="A284" s="78"/>
      <c r="B284" s="78"/>
      <c r="C284" s="78"/>
      <c r="D284" s="78"/>
      <c r="E284" s="78"/>
      <c r="F284" s="78"/>
      <c r="G284" s="79"/>
      <c r="H284" s="78"/>
      <c r="I284" s="128"/>
      <c r="J284" s="129"/>
      <c r="K284" s="129"/>
      <c r="L284" s="78"/>
      <c r="M284" s="78"/>
      <c r="N284" s="78"/>
      <c r="O284" s="78"/>
      <c r="P284" s="78"/>
      <c r="Q284" s="79"/>
      <c r="R284" s="78"/>
      <c r="S284" s="130"/>
      <c r="T284" s="131"/>
      <c r="U284" s="130"/>
      <c r="V284" s="78"/>
      <c r="W284" s="78"/>
      <c r="X284" s="79"/>
      <c r="Y284" s="78"/>
      <c r="Z284" s="78"/>
      <c r="AA284" s="78"/>
      <c r="AB284" s="78"/>
      <c r="AC284" s="78"/>
      <c r="AD284" s="78"/>
      <c r="AE284" s="78"/>
      <c r="AF284" s="78"/>
      <c r="AG284" s="78"/>
      <c r="AH284" s="78"/>
    </row>
    <row r="285" spans="1:34" x14ac:dyDescent="0.2">
      <c r="A285" s="78"/>
      <c r="B285" s="78"/>
      <c r="C285" s="78"/>
      <c r="D285" s="78"/>
      <c r="E285" s="78"/>
      <c r="F285" s="78"/>
      <c r="G285" s="79"/>
      <c r="H285" s="78"/>
      <c r="I285" s="128"/>
      <c r="J285" s="129"/>
      <c r="K285" s="129"/>
      <c r="L285" s="78"/>
      <c r="M285" s="78"/>
      <c r="N285" s="78"/>
      <c r="O285" s="78"/>
      <c r="P285" s="78"/>
      <c r="Q285" s="79"/>
      <c r="R285" s="78"/>
      <c r="S285" s="130"/>
      <c r="T285" s="131"/>
      <c r="U285" s="130"/>
      <c r="V285" s="78"/>
      <c r="W285" s="78"/>
      <c r="X285" s="79"/>
      <c r="Y285" s="78"/>
      <c r="Z285" s="78"/>
      <c r="AA285" s="78"/>
      <c r="AB285" s="78"/>
      <c r="AC285" s="78"/>
      <c r="AD285" s="78"/>
      <c r="AE285" s="78"/>
      <c r="AF285" s="78"/>
      <c r="AG285" s="78"/>
      <c r="AH285" s="78"/>
    </row>
    <row r="286" spans="1:34" x14ac:dyDescent="0.2">
      <c r="A286" s="78"/>
      <c r="B286" s="78"/>
      <c r="C286" s="78"/>
      <c r="D286" s="78"/>
      <c r="E286" s="78"/>
      <c r="F286" s="78"/>
      <c r="G286" s="79"/>
      <c r="H286" s="78"/>
      <c r="I286" s="128"/>
      <c r="J286" s="129"/>
      <c r="K286" s="129"/>
      <c r="L286" s="78"/>
      <c r="M286" s="78"/>
      <c r="N286" s="78"/>
      <c r="O286" s="78"/>
      <c r="P286" s="78"/>
      <c r="Q286" s="79"/>
      <c r="R286" s="78"/>
      <c r="S286" s="130"/>
      <c r="T286" s="131"/>
      <c r="U286" s="130"/>
      <c r="V286" s="78"/>
      <c r="W286" s="78"/>
      <c r="X286" s="79"/>
      <c r="Y286" s="78"/>
      <c r="Z286" s="78"/>
      <c r="AA286" s="78"/>
      <c r="AB286" s="78"/>
      <c r="AC286" s="78"/>
      <c r="AD286" s="78"/>
      <c r="AE286" s="78"/>
      <c r="AF286" s="78"/>
      <c r="AG286" s="78"/>
      <c r="AH286" s="78"/>
    </row>
    <row r="287" spans="1:34" x14ac:dyDescent="0.2">
      <c r="A287" s="78"/>
      <c r="B287" s="78"/>
      <c r="C287" s="78"/>
      <c r="D287" s="78"/>
      <c r="E287" s="78"/>
      <c r="F287" s="78"/>
      <c r="G287" s="79"/>
      <c r="H287" s="78"/>
      <c r="I287" s="128"/>
      <c r="J287" s="129"/>
      <c r="K287" s="129"/>
      <c r="L287" s="78"/>
      <c r="M287" s="78"/>
      <c r="N287" s="78"/>
      <c r="O287" s="78"/>
      <c r="P287" s="78"/>
      <c r="Q287" s="79"/>
      <c r="R287" s="78"/>
      <c r="S287" s="130"/>
      <c r="T287" s="131"/>
      <c r="U287" s="130"/>
      <c r="V287" s="78"/>
      <c r="W287" s="78"/>
      <c r="X287" s="79"/>
      <c r="Y287" s="78"/>
      <c r="Z287" s="78"/>
      <c r="AA287" s="78"/>
      <c r="AB287" s="78"/>
      <c r="AC287" s="78"/>
      <c r="AD287" s="78"/>
      <c r="AE287" s="78"/>
      <c r="AF287" s="78"/>
      <c r="AG287" s="78"/>
      <c r="AH287" s="78"/>
    </row>
    <row r="288" spans="1:34" x14ac:dyDescent="0.2">
      <c r="A288" s="78"/>
      <c r="B288" s="78"/>
      <c r="C288" s="78"/>
      <c r="D288" s="78"/>
      <c r="E288" s="78"/>
      <c r="F288" s="78"/>
      <c r="G288" s="79"/>
      <c r="H288" s="78"/>
      <c r="I288" s="128"/>
      <c r="J288" s="129"/>
      <c r="K288" s="129"/>
      <c r="L288" s="78"/>
      <c r="M288" s="78"/>
      <c r="N288" s="78"/>
      <c r="O288" s="78"/>
      <c r="P288" s="78"/>
      <c r="Q288" s="79"/>
      <c r="R288" s="78"/>
      <c r="S288" s="130"/>
      <c r="T288" s="131"/>
      <c r="U288" s="130"/>
      <c r="V288" s="78"/>
      <c r="W288" s="78"/>
      <c r="X288" s="79"/>
      <c r="Y288" s="78"/>
      <c r="Z288" s="78"/>
      <c r="AA288" s="78"/>
      <c r="AB288" s="78"/>
      <c r="AC288" s="78"/>
      <c r="AD288" s="78"/>
      <c r="AE288" s="78"/>
      <c r="AF288" s="78"/>
      <c r="AG288" s="78"/>
      <c r="AH288" s="78"/>
    </row>
    <row r="289" spans="1:34" x14ac:dyDescent="0.2">
      <c r="A289" s="78"/>
      <c r="B289" s="78"/>
      <c r="C289" s="78"/>
      <c r="D289" s="78"/>
      <c r="E289" s="78"/>
      <c r="F289" s="78"/>
      <c r="G289" s="79"/>
      <c r="H289" s="78"/>
      <c r="I289" s="128"/>
      <c r="J289" s="129"/>
      <c r="K289" s="129"/>
      <c r="L289" s="78"/>
      <c r="M289" s="78"/>
      <c r="N289" s="78"/>
      <c r="O289" s="78"/>
      <c r="P289" s="78"/>
      <c r="Q289" s="79"/>
      <c r="R289" s="78"/>
      <c r="S289" s="130"/>
      <c r="T289" s="131"/>
      <c r="U289" s="130"/>
      <c r="V289" s="78"/>
      <c r="W289" s="78"/>
      <c r="X289" s="79"/>
      <c r="Y289" s="78"/>
      <c r="Z289" s="78"/>
      <c r="AA289" s="78"/>
      <c r="AB289" s="78"/>
      <c r="AC289" s="78"/>
      <c r="AD289" s="78"/>
      <c r="AE289" s="78"/>
      <c r="AF289" s="78"/>
      <c r="AG289" s="78"/>
      <c r="AH289" s="78"/>
    </row>
    <row r="290" spans="1:34" x14ac:dyDescent="0.2">
      <c r="A290" s="78"/>
      <c r="B290" s="78"/>
      <c r="C290" s="78"/>
      <c r="D290" s="78"/>
      <c r="E290" s="78"/>
      <c r="F290" s="78"/>
      <c r="G290" s="79"/>
      <c r="H290" s="78"/>
      <c r="I290" s="128"/>
      <c r="J290" s="129"/>
      <c r="K290" s="129"/>
      <c r="L290" s="78"/>
      <c r="M290" s="78"/>
      <c r="N290" s="78"/>
      <c r="O290" s="78"/>
      <c r="P290" s="78"/>
      <c r="Q290" s="79"/>
      <c r="R290" s="78"/>
      <c r="S290" s="130"/>
      <c r="T290" s="131"/>
      <c r="U290" s="130"/>
      <c r="V290" s="78"/>
      <c r="W290" s="78"/>
      <c r="X290" s="79"/>
      <c r="Y290" s="78"/>
      <c r="Z290" s="78"/>
      <c r="AA290" s="78"/>
      <c r="AB290" s="78"/>
      <c r="AC290" s="78"/>
      <c r="AD290" s="78"/>
      <c r="AE290" s="78"/>
      <c r="AF290" s="78"/>
      <c r="AG290" s="78"/>
      <c r="AH290" s="78"/>
    </row>
    <row r="291" spans="1:34" x14ac:dyDescent="0.2">
      <c r="A291" s="78"/>
      <c r="B291" s="78"/>
      <c r="C291" s="78"/>
      <c r="D291" s="78"/>
      <c r="E291" s="78"/>
      <c r="F291" s="78"/>
      <c r="G291" s="79"/>
      <c r="H291" s="78"/>
      <c r="I291" s="128"/>
      <c r="J291" s="129"/>
      <c r="K291" s="129"/>
      <c r="L291" s="78"/>
      <c r="M291" s="78"/>
      <c r="N291" s="78"/>
      <c r="O291" s="78"/>
      <c r="P291" s="78"/>
      <c r="Q291" s="79"/>
      <c r="R291" s="78"/>
      <c r="S291" s="130"/>
      <c r="T291" s="131"/>
      <c r="U291" s="130"/>
      <c r="V291" s="78"/>
      <c r="W291" s="78"/>
      <c r="X291" s="79"/>
      <c r="Y291" s="78"/>
      <c r="Z291" s="78"/>
      <c r="AA291" s="78"/>
      <c r="AB291" s="78"/>
      <c r="AC291" s="78"/>
      <c r="AD291" s="78"/>
      <c r="AE291" s="78"/>
      <c r="AF291" s="78"/>
      <c r="AG291" s="78"/>
      <c r="AH291" s="78"/>
    </row>
    <row r="292" spans="1:34" x14ac:dyDescent="0.2">
      <c r="A292" s="78"/>
      <c r="B292" s="78"/>
      <c r="C292" s="78"/>
      <c r="D292" s="78"/>
      <c r="E292" s="78"/>
      <c r="F292" s="78"/>
      <c r="G292" s="79"/>
      <c r="H292" s="78"/>
      <c r="I292" s="128"/>
      <c r="J292" s="129"/>
      <c r="K292" s="129"/>
      <c r="L292" s="78"/>
      <c r="M292" s="78"/>
      <c r="N292" s="78"/>
      <c r="O292" s="78"/>
      <c r="P292" s="78"/>
      <c r="Q292" s="79"/>
      <c r="R292" s="78"/>
      <c r="S292" s="130"/>
      <c r="T292" s="131"/>
      <c r="U292" s="130"/>
      <c r="V292" s="78"/>
      <c r="W292" s="78"/>
      <c r="X292" s="79"/>
      <c r="Y292" s="78"/>
      <c r="Z292" s="78"/>
      <c r="AA292" s="78"/>
      <c r="AB292" s="78"/>
      <c r="AC292" s="78"/>
      <c r="AD292" s="78"/>
      <c r="AE292" s="78"/>
      <c r="AF292" s="78"/>
      <c r="AG292" s="78"/>
      <c r="AH292" s="78"/>
    </row>
    <row r="293" spans="1:34" x14ac:dyDescent="0.2">
      <c r="A293" s="78"/>
      <c r="B293" s="78"/>
      <c r="C293" s="78"/>
      <c r="D293" s="78"/>
      <c r="E293" s="78"/>
      <c r="F293" s="78"/>
      <c r="G293" s="79"/>
      <c r="H293" s="78"/>
      <c r="I293" s="128"/>
      <c r="J293" s="129"/>
      <c r="K293" s="129"/>
      <c r="L293" s="78"/>
      <c r="M293" s="78"/>
      <c r="N293" s="78"/>
      <c r="O293" s="78"/>
      <c r="P293" s="78"/>
      <c r="Q293" s="79"/>
      <c r="R293" s="78"/>
      <c r="S293" s="130"/>
      <c r="T293" s="131"/>
      <c r="U293" s="130"/>
      <c r="V293" s="78"/>
      <c r="W293" s="78"/>
      <c r="X293" s="79"/>
      <c r="Y293" s="78"/>
      <c r="Z293" s="78"/>
      <c r="AA293" s="78"/>
      <c r="AB293" s="78"/>
      <c r="AC293" s="78"/>
      <c r="AD293" s="78"/>
      <c r="AE293" s="78"/>
      <c r="AF293" s="78"/>
      <c r="AG293" s="78"/>
      <c r="AH293" s="78"/>
    </row>
    <row r="294" spans="1:34" x14ac:dyDescent="0.2">
      <c r="A294" s="78"/>
      <c r="B294" s="78"/>
      <c r="C294" s="78"/>
      <c r="D294" s="78"/>
      <c r="E294" s="78"/>
      <c r="F294" s="78"/>
      <c r="G294" s="79"/>
      <c r="H294" s="78"/>
      <c r="I294" s="128"/>
      <c r="J294" s="129"/>
      <c r="K294" s="129"/>
      <c r="L294" s="78"/>
      <c r="M294" s="78"/>
      <c r="N294" s="78"/>
      <c r="O294" s="78"/>
      <c r="P294" s="78"/>
      <c r="Q294" s="79"/>
      <c r="R294" s="78"/>
      <c r="S294" s="130"/>
      <c r="T294" s="131"/>
      <c r="U294" s="130"/>
      <c r="V294" s="78"/>
      <c r="W294" s="78"/>
      <c r="X294" s="79"/>
      <c r="Y294" s="78"/>
      <c r="Z294" s="78"/>
      <c r="AA294" s="78"/>
      <c r="AB294" s="78"/>
      <c r="AC294" s="78"/>
      <c r="AD294" s="78"/>
      <c r="AE294" s="78"/>
      <c r="AF294" s="78"/>
      <c r="AG294" s="78"/>
      <c r="AH294" s="78"/>
    </row>
    <row r="295" spans="1:34" x14ac:dyDescent="0.2">
      <c r="A295" s="78"/>
      <c r="B295" s="78"/>
      <c r="C295" s="78"/>
      <c r="D295" s="78"/>
      <c r="E295" s="78"/>
      <c r="F295" s="78"/>
      <c r="G295" s="79"/>
      <c r="H295" s="78"/>
      <c r="I295" s="128"/>
      <c r="J295" s="129"/>
      <c r="K295" s="129"/>
      <c r="L295" s="78"/>
      <c r="M295" s="78"/>
      <c r="N295" s="78"/>
      <c r="O295" s="78"/>
      <c r="P295" s="78"/>
      <c r="Q295" s="79"/>
      <c r="R295" s="78"/>
      <c r="S295" s="130"/>
      <c r="T295" s="131"/>
      <c r="U295" s="130"/>
      <c r="V295" s="78"/>
      <c r="W295" s="78"/>
      <c r="X295" s="79"/>
      <c r="Y295" s="78"/>
      <c r="Z295" s="78"/>
      <c r="AA295" s="78"/>
      <c r="AB295" s="78"/>
      <c r="AC295" s="78"/>
      <c r="AD295" s="78"/>
      <c r="AE295" s="78"/>
      <c r="AF295" s="78"/>
      <c r="AG295" s="78"/>
      <c r="AH295" s="78"/>
    </row>
    <row r="296" spans="1:34" x14ac:dyDescent="0.2">
      <c r="A296" s="78"/>
      <c r="B296" s="78"/>
      <c r="C296" s="78"/>
      <c r="D296" s="78"/>
      <c r="E296" s="78"/>
      <c r="F296" s="78"/>
      <c r="G296" s="79"/>
      <c r="H296" s="78"/>
      <c r="I296" s="128"/>
      <c r="J296" s="129"/>
      <c r="K296" s="129"/>
      <c r="L296" s="78"/>
      <c r="M296" s="78"/>
      <c r="N296" s="78"/>
      <c r="O296" s="78"/>
      <c r="P296" s="78"/>
      <c r="Q296" s="79"/>
      <c r="R296" s="78"/>
      <c r="S296" s="130"/>
      <c r="T296" s="131"/>
      <c r="U296" s="130"/>
      <c r="V296" s="78"/>
      <c r="W296" s="78"/>
      <c r="X296" s="79"/>
      <c r="Y296" s="78"/>
      <c r="Z296" s="78"/>
      <c r="AA296" s="78"/>
      <c r="AB296" s="78"/>
      <c r="AC296" s="78"/>
      <c r="AD296" s="78"/>
      <c r="AE296" s="78"/>
      <c r="AF296" s="78"/>
      <c r="AG296" s="78"/>
      <c r="AH296" s="78"/>
    </row>
    <row r="297" spans="1:34" x14ac:dyDescent="0.2">
      <c r="A297" s="78"/>
      <c r="B297" s="78"/>
      <c r="C297" s="78"/>
      <c r="D297" s="78"/>
      <c r="E297" s="78"/>
      <c r="F297" s="78"/>
      <c r="G297" s="79"/>
      <c r="H297" s="78"/>
      <c r="I297" s="128"/>
      <c r="J297" s="129"/>
      <c r="K297" s="129"/>
      <c r="L297" s="78"/>
      <c r="M297" s="78"/>
      <c r="N297" s="78"/>
      <c r="O297" s="78"/>
      <c r="P297" s="78"/>
      <c r="Q297" s="79"/>
      <c r="R297" s="78"/>
      <c r="S297" s="130"/>
      <c r="T297" s="131"/>
      <c r="U297" s="130"/>
      <c r="V297" s="78"/>
      <c r="W297" s="78"/>
      <c r="X297" s="79"/>
      <c r="Y297" s="78"/>
      <c r="Z297" s="78"/>
      <c r="AA297" s="78"/>
      <c r="AB297" s="78"/>
      <c r="AC297" s="78"/>
      <c r="AD297" s="78"/>
      <c r="AE297" s="78"/>
      <c r="AF297" s="78"/>
      <c r="AG297" s="78"/>
      <c r="AH297" s="78"/>
    </row>
    <row r="298" spans="1:34" x14ac:dyDescent="0.2">
      <c r="A298" s="78"/>
      <c r="B298" s="78"/>
      <c r="C298" s="78"/>
      <c r="D298" s="78"/>
      <c r="E298" s="78"/>
      <c r="F298" s="78"/>
      <c r="G298" s="79"/>
      <c r="H298" s="78"/>
      <c r="I298" s="128"/>
      <c r="J298" s="129"/>
      <c r="K298" s="129"/>
      <c r="L298" s="78"/>
      <c r="M298" s="78"/>
      <c r="N298" s="78"/>
      <c r="O298" s="78"/>
      <c r="P298" s="78"/>
      <c r="Q298" s="79"/>
      <c r="R298" s="78"/>
      <c r="S298" s="130"/>
      <c r="T298" s="131"/>
      <c r="U298" s="130"/>
      <c r="V298" s="78"/>
      <c r="W298" s="78"/>
      <c r="X298" s="79"/>
      <c r="Y298" s="78"/>
      <c r="Z298" s="78"/>
      <c r="AA298" s="78"/>
      <c r="AB298" s="78"/>
      <c r="AC298" s="78"/>
      <c r="AD298" s="78"/>
      <c r="AE298" s="78"/>
      <c r="AF298" s="78"/>
      <c r="AG298" s="78"/>
      <c r="AH298" s="78"/>
    </row>
    <row r="299" spans="1:34" x14ac:dyDescent="0.2">
      <c r="A299" s="78"/>
      <c r="B299" s="78"/>
      <c r="C299" s="78"/>
      <c r="D299" s="78"/>
      <c r="E299" s="78"/>
      <c r="F299" s="78"/>
      <c r="G299" s="79"/>
      <c r="H299" s="78"/>
      <c r="I299" s="128"/>
      <c r="J299" s="129"/>
      <c r="K299" s="129"/>
      <c r="L299" s="78"/>
      <c r="M299" s="78"/>
      <c r="N299" s="78"/>
      <c r="O299" s="78"/>
      <c r="P299" s="78"/>
      <c r="Q299" s="79"/>
      <c r="R299" s="78"/>
      <c r="S299" s="130"/>
      <c r="T299" s="131"/>
      <c r="U299" s="130"/>
      <c r="V299" s="78"/>
      <c r="W299" s="78"/>
      <c r="X299" s="79"/>
      <c r="Y299" s="78"/>
      <c r="Z299" s="78"/>
      <c r="AA299" s="78"/>
      <c r="AB299" s="78"/>
      <c r="AC299" s="78"/>
      <c r="AD299" s="78"/>
      <c r="AE299" s="78"/>
      <c r="AF299" s="78"/>
      <c r="AG299" s="78"/>
      <c r="AH299" s="78"/>
    </row>
    <row r="300" spans="1:34" x14ac:dyDescent="0.2">
      <c r="A300" s="78"/>
      <c r="B300" s="78"/>
      <c r="C300" s="78"/>
      <c r="D300" s="78"/>
      <c r="E300" s="78"/>
      <c r="F300" s="78"/>
      <c r="G300" s="79"/>
      <c r="H300" s="78"/>
      <c r="I300" s="128"/>
      <c r="J300" s="129"/>
      <c r="K300" s="129"/>
      <c r="L300" s="78"/>
      <c r="M300" s="78"/>
      <c r="N300" s="78"/>
      <c r="O300" s="78"/>
      <c r="P300" s="78"/>
      <c r="Q300" s="79"/>
      <c r="R300" s="78"/>
      <c r="S300" s="130"/>
      <c r="T300" s="131"/>
      <c r="U300" s="130"/>
      <c r="V300" s="78"/>
      <c r="W300" s="78"/>
      <c r="X300" s="79"/>
      <c r="Y300" s="78"/>
      <c r="Z300" s="78"/>
      <c r="AA300" s="78"/>
      <c r="AB300" s="78"/>
      <c r="AC300" s="78"/>
      <c r="AD300" s="78"/>
      <c r="AE300" s="78"/>
      <c r="AF300" s="78"/>
      <c r="AG300" s="78"/>
      <c r="AH300" s="78"/>
    </row>
    <row r="301" spans="1:34" x14ac:dyDescent="0.2">
      <c r="A301" s="78"/>
      <c r="B301" s="78"/>
      <c r="C301" s="78"/>
      <c r="D301" s="78"/>
      <c r="E301" s="78"/>
      <c r="F301" s="78"/>
      <c r="G301" s="79"/>
      <c r="H301" s="78"/>
      <c r="I301" s="128"/>
      <c r="J301" s="129"/>
      <c r="K301" s="129"/>
      <c r="L301" s="78"/>
      <c r="M301" s="78"/>
      <c r="N301" s="78"/>
      <c r="O301" s="78"/>
      <c r="P301" s="78"/>
      <c r="Q301" s="79"/>
      <c r="R301" s="78"/>
      <c r="S301" s="130"/>
      <c r="T301" s="131"/>
      <c r="U301" s="130"/>
      <c r="V301" s="78"/>
      <c r="W301" s="78"/>
      <c r="X301" s="79"/>
      <c r="Y301" s="78"/>
      <c r="Z301" s="78"/>
      <c r="AA301" s="78"/>
      <c r="AB301" s="78"/>
      <c r="AC301" s="78"/>
      <c r="AD301" s="78"/>
      <c r="AE301" s="78"/>
      <c r="AF301" s="78"/>
      <c r="AG301" s="78"/>
      <c r="AH301" s="78"/>
    </row>
    <row r="302" spans="1:34" x14ac:dyDescent="0.2">
      <c r="A302" s="78"/>
      <c r="B302" s="78"/>
      <c r="C302" s="78"/>
      <c r="D302" s="78"/>
      <c r="E302" s="78"/>
      <c r="F302" s="78"/>
      <c r="G302" s="79"/>
      <c r="H302" s="78"/>
      <c r="I302" s="128"/>
      <c r="J302" s="129"/>
      <c r="K302" s="129"/>
      <c r="L302" s="78"/>
      <c r="M302" s="78"/>
      <c r="N302" s="78"/>
      <c r="O302" s="78"/>
      <c r="P302" s="78"/>
      <c r="Q302" s="79"/>
      <c r="R302" s="78"/>
      <c r="S302" s="130"/>
      <c r="T302" s="131"/>
      <c r="U302" s="130"/>
      <c r="V302" s="78"/>
      <c r="W302" s="78"/>
      <c r="X302" s="79"/>
      <c r="Y302" s="78"/>
      <c r="Z302" s="78"/>
      <c r="AA302" s="78"/>
      <c r="AB302" s="78"/>
      <c r="AC302" s="78"/>
      <c r="AD302" s="78"/>
      <c r="AE302" s="78"/>
      <c r="AF302" s="78"/>
      <c r="AG302" s="78"/>
      <c r="AH302" s="78"/>
    </row>
    <row r="303" spans="1:34" x14ac:dyDescent="0.2">
      <c r="A303" s="78"/>
      <c r="B303" s="78"/>
      <c r="C303" s="78"/>
      <c r="D303" s="78"/>
      <c r="E303" s="78"/>
      <c r="F303" s="78"/>
      <c r="G303" s="79"/>
      <c r="H303" s="78"/>
      <c r="I303" s="128"/>
      <c r="J303" s="129"/>
      <c r="K303" s="129"/>
      <c r="L303" s="78"/>
      <c r="M303" s="78"/>
      <c r="N303" s="78"/>
      <c r="O303" s="78"/>
      <c r="P303" s="78"/>
      <c r="Q303" s="79"/>
      <c r="R303" s="78"/>
      <c r="S303" s="130"/>
      <c r="T303" s="131"/>
      <c r="U303" s="130"/>
      <c r="V303" s="78"/>
      <c r="W303" s="78"/>
      <c r="X303" s="79"/>
      <c r="Y303" s="78"/>
      <c r="Z303" s="78"/>
      <c r="AA303" s="78"/>
      <c r="AB303" s="78"/>
      <c r="AC303" s="78"/>
      <c r="AD303" s="78"/>
      <c r="AE303" s="78"/>
      <c r="AF303" s="78"/>
      <c r="AG303" s="78"/>
      <c r="AH303" s="78"/>
    </row>
    <row r="304" spans="1:34" x14ac:dyDescent="0.2">
      <c r="A304" s="78"/>
      <c r="B304" s="78"/>
      <c r="C304" s="78"/>
      <c r="D304" s="78"/>
      <c r="E304" s="78"/>
      <c r="F304" s="78"/>
      <c r="G304" s="79"/>
      <c r="H304" s="78"/>
      <c r="I304" s="128"/>
      <c r="J304" s="129"/>
      <c r="K304" s="129"/>
      <c r="L304" s="78"/>
      <c r="M304" s="78"/>
      <c r="N304" s="78"/>
      <c r="O304" s="78"/>
      <c r="P304" s="78"/>
      <c r="Q304" s="79"/>
      <c r="R304" s="78"/>
      <c r="S304" s="130"/>
      <c r="T304" s="131"/>
      <c r="U304" s="130"/>
      <c r="V304" s="78"/>
      <c r="W304" s="78"/>
      <c r="X304" s="79"/>
      <c r="Y304" s="78"/>
      <c r="Z304" s="78"/>
      <c r="AA304" s="78"/>
      <c r="AB304" s="78"/>
      <c r="AC304" s="78"/>
      <c r="AD304" s="78"/>
      <c r="AE304" s="78"/>
      <c r="AF304" s="78"/>
      <c r="AG304" s="78"/>
      <c r="AH304" s="78"/>
    </row>
    <row r="305" spans="1:34" x14ac:dyDescent="0.2">
      <c r="A305" s="78"/>
      <c r="B305" s="78"/>
      <c r="C305" s="78"/>
      <c r="D305" s="78"/>
      <c r="E305" s="78"/>
      <c r="F305" s="78"/>
      <c r="G305" s="79"/>
      <c r="H305" s="78"/>
      <c r="I305" s="128"/>
      <c r="J305" s="129"/>
      <c r="K305" s="129"/>
      <c r="L305" s="78"/>
      <c r="M305" s="78"/>
      <c r="N305" s="78"/>
      <c r="O305" s="78"/>
      <c r="P305" s="78"/>
      <c r="Q305" s="79"/>
      <c r="R305" s="78"/>
      <c r="S305" s="130"/>
      <c r="T305" s="131"/>
      <c r="U305" s="130"/>
      <c r="V305" s="78"/>
      <c r="W305" s="78"/>
      <c r="X305" s="79"/>
      <c r="Y305" s="78"/>
      <c r="Z305" s="78"/>
      <c r="AA305" s="78"/>
      <c r="AB305" s="78"/>
      <c r="AC305" s="78"/>
      <c r="AD305" s="78"/>
      <c r="AE305" s="78"/>
      <c r="AF305" s="78"/>
      <c r="AG305" s="78"/>
      <c r="AH305" s="78"/>
    </row>
    <row r="306" spans="1:34" x14ac:dyDescent="0.2">
      <c r="A306" s="78"/>
      <c r="B306" s="78"/>
      <c r="C306" s="78"/>
      <c r="D306" s="78"/>
      <c r="E306" s="78"/>
      <c r="F306" s="78"/>
      <c r="G306" s="79"/>
      <c r="H306" s="78"/>
      <c r="I306" s="128"/>
      <c r="J306" s="129"/>
      <c r="K306" s="129"/>
      <c r="L306" s="78"/>
      <c r="M306" s="78"/>
      <c r="N306" s="78"/>
      <c r="O306" s="78"/>
      <c r="P306" s="78"/>
      <c r="Q306" s="79"/>
      <c r="R306" s="78"/>
      <c r="S306" s="130"/>
      <c r="T306" s="131"/>
      <c r="U306" s="130"/>
      <c r="V306" s="78"/>
      <c r="W306" s="78"/>
      <c r="X306" s="79"/>
      <c r="Y306" s="78"/>
      <c r="Z306" s="78"/>
      <c r="AA306" s="78"/>
      <c r="AB306" s="78"/>
      <c r="AC306" s="78"/>
      <c r="AD306" s="78"/>
      <c r="AE306" s="78"/>
      <c r="AF306" s="78"/>
      <c r="AG306" s="78"/>
      <c r="AH306" s="78"/>
    </row>
    <row r="307" spans="1:34" x14ac:dyDescent="0.2">
      <c r="A307" s="78"/>
      <c r="B307" s="78"/>
      <c r="C307" s="78"/>
      <c r="D307" s="78"/>
      <c r="E307" s="78"/>
      <c r="F307" s="78"/>
      <c r="G307" s="79"/>
      <c r="H307" s="78"/>
      <c r="I307" s="128"/>
      <c r="J307" s="129"/>
      <c r="K307" s="129"/>
      <c r="L307" s="78"/>
      <c r="M307" s="78"/>
      <c r="N307" s="78"/>
      <c r="O307" s="78"/>
      <c r="P307" s="78"/>
      <c r="Q307" s="79"/>
      <c r="R307" s="78"/>
      <c r="S307" s="130"/>
      <c r="T307" s="131"/>
      <c r="U307" s="130"/>
      <c r="V307" s="78"/>
      <c r="W307" s="78"/>
      <c r="X307" s="79"/>
      <c r="Y307" s="78"/>
      <c r="Z307" s="78"/>
      <c r="AA307" s="78"/>
      <c r="AB307" s="78"/>
      <c r="AC307" s="78"/>
      <c r="AD307" s="78"/>
      <c r="AE307" s="78"/>
      <c r="AF307" s="78"/>
      <c r="AG307" s="78"/>
      <c r="AH307" s="78"/>
    </row>
    <row r="308" spans="1:34" x14ac:dyDescent="0.2">
      <c r="A308" s="78"/>
      <c r="B308" s="78"/>
      <c r="C308" s="78"/>
      <c r="D308" s="78"/>
      <c r="E308" s="78"/>
      <c r="F308" s="78"/>
      <c r="G308" s="79"/>
      <c r="H308" s="78"/>
      <c r="I308" s="128"/>
      <c r="J308" s="129"/>
      <c r="K308" s="129"/>
      <c r="L308" s="78"/>
      <c r="M308" s="78"/>
      <c r="N308" s="78"/>
      <c r="O308" s="78"/>
      <c r="P308" s="78"/>
      <c r="Q308" s="79"/>
      <c r="R308" s="78"/>
      <c r="S308" s="130"/>
      <c r="T308" s="131"/>
      <c r="U308" s="130"/>
      <c r="V308" s="78"/>
      <c r="W308" s="78"/>
      <c r="X308" s="79"/>
      <c r="Y308" s="78"/>
      <c r="Z308" s="78"/>
      <c r="AA308" s="78"/>
      <c r="AB308" s="78"/>
      <c r="AC308" s="78"/>
      <c r="AD308" s="78"/>
      <c r="AE308" s="78"/>
      <c r="AF308" s="78"/>
      <c r="AG308" s="78"/>
      <c r="AH308" s="78"/>
    </row>
    <row r="309" spans="1:34" x14ac:dyDescent="0.2">
      <c r="A309" s="78"/>
      <c r="B309" s="78"/>
      <c r="C309" s="78"/>
      <c r="D309" s="78"/>
      <c r="E309" s="78"/>
      <c r="F309" s="78"/>
      <c r="G309" s="79"/>
      <c r="H309" s="78"/>
      <c r="I309" s="128"/>
      <c r="J309" s="129"/>
      <c r="K309" s="129"/>
      <c r="L309" s="78"/>
      <c r="M309" s="78"/>
      <c r="N309" s="78"/>
      <c r="O309" s="78"/>
      <c r="P309" s="78"/>
      <c r="Q309" s="79"/>
      <c r="R309" s="78"/>
      <c r="S309" s="130"/>
      <c r="T309" s="131"/>
      <c r="U309" s="130"/>
      <c r="V309" s="78"/>
      <c r="W309" s="78"/>
      <c r="X309" s="79"/>
      <c r="Y309" s="78"/>
      <c r="Z309" s="78"/>
      <c r="AA309" s="78"/>
      <c r="AB309" s="78"/>
      <c r="AC309" s="78"/>
      <c r="AD309" s="78"/>
      <c r="AE309" s="78"/>
      <c r="AF309" s="78"/>
      <c r="AG309" s="78"/>
      <c r="AH309" s="78"/>
    </row>
    <row r="310" spans="1:34" x14ac:dyDescent="0.2">
      <c r="A310" s="78"/>
      <c r="B310" s="78"/>
      <c r="C310" s="78"/>
      <c r="D310" s="78"/>
      <c r="E310" s="78"/>
      <c r="F310" s="78"/>
      <c r="G310" s="79"/>
      <c r="H310" s="78"/>
      <c r="I310" s="128"/>
      <c r="J310" s="129"/>
      <c r="K310" s="129"/>
      <c r="L310" s="78"/>
      <c r="M310" s="78"/>
      <c r="N310" s="78"/>
      <c r="O310" s="78"/>
      <c r="P310" s="78"/>
      <c r="Q310" s="79"/>
      <c r="R310" s="78"/>
      <c r="S310" s="130"/>
      <c r="T310" s="131"/>
      <c r="U310" s="130"/>
      <c r="V310" s="78"/>
      <c r="W310" s="78"/>
      <c r="X310" s="79"/>
      <c r="Y310" s="78"/>
      <c r="Z310" s="78"/>
      <c r="AA310" s="78"/>
      <c r="AB310" s="78"/>
      <c r="AC310" s="78"/>
      <c r="AD310" s="78"/>
      <c r="AE310" s="78"/>
      <c r="AF310" s="78"/>
      <c r="AG310" s="78"/>
      <c r="AH310" s="78"/>
    </row>
    <row r="311" spans="1:34" x14ac:dyDescent="0.2">
      <c r="A311" s="78"/>
      <c r="B311" s="78"/>
      <c r="C311" s="78"/>
      <c r="D311" s="78"/>
      <c r="E311" s="78"/>
      <c r="F311" s="78"/>
      <c r="G311" s="79"/>
      <c r="H311" s="78"/>
      <c r="I311" s="128"/>
      <c r="J311" s="129"/>
      <c r="K311" s="129"/>
      <c r="L311" s="78"/>
      <c r="M311" s="78"/>
      <c r="N311" s="78"/>
      <c r="O311" s="78"/>
      <c r="P311" s="78"/>
      <c r="Q311" s="79"/>
      <c r="R311" s="78"/>
      <c r="S311" s="130"/>
      <c r="T311" s="131"/>
      <c r="U311" s="130"/>
      <c r="V311" s="78"/>
      <c r="W311" s="78"/>
      <c r="X311" s="79"/>
      <c r="Y311" s="78"/>
      <c r="Z311" s="78"/>
      <c r="AA311" s="78"/>
      <c r="AB311" s="78"/>
      <c r="AC311" s="78"/>
      <c r="AD311" s="78"/>
      <c r="AE311" s="78"/>
      <c r="AF311" s="78"/>
      <c r="AG311" s="78"/>
      <c r="AH311" s="78"/>
    </row>
    <row r="312" spans="1:34" x14ac:dyDescent="0.2">
      <c r="A312" s="78"/>
      <c r="B312" s="78"/>
      <c r="C312" s="78"/>
      <c r="D312" s="78"/>
      <c r="E312" s="78"/>
      <c r="F312" s="78"/>
      <c r="G312" s="79"/>
      <c r="H312" s="78"/>
      <c r="I312" s="128"/>
      <c r="J312" s="129"/>
      <c r="K312" s="129"/>
      <c r="L312" s="78"/>
      <c r="M312" s="78"/>
      <c r="N312" s="78"/>
      <c r="O312" s="78"/>
      <c r="P312" s="78"/>
      <c r="Q312" s="79"/>
      <c r="R312" s="78"/>
      <c r="S312" s="130"/>
      <c r="T312" s="131"/>
      <c r="U312" s="130"/>
      <c r="V312" s="78"/>
      <c r="W312" s="78"/>
      <c r="X312" s="79"/>
      <c r="Y312" s="78"/>
      <c r="Z312" s="78"/>
      <c r="AA312" s="78"/>
      <c r="AB312" s="78"/>
      <c r="AC312" s="78"/>
      <c r="AD312" s="78"/>
      <c r="AE312" s="78"/>
      <c r="AF312" s="78"/>
      <c r="AG312" s="78"/>
      <c r="AH312" s="78"/>
    </row>
    <row r="313" spans="1:34" x14ac:dyDescent="0.2">
      <c r="A313" s="78"/>
      <c r="B313" s="78"/>
      <c r="C313" s="78"/>
      <c r="D313" s="78"/>
      <c r="E313" s="78"/>
      <c r="F313" s="78"/>
      <c r="G313" s="79"/>
      <c r="H313" s="78"/>
      <c r="I313" s="128"/>
      <c r="J313" s="129"/>
      <c r="K313" s="129"/>
      <c r="L313" s="78"/>
      <c r="M313" s="78"/>
      <c r="N313" s="78"/>
      <c r="O313" s="78"/>
      <c r="P313" s="78"/>
      <c r="Q313" s="79"/>
      <c r="R313" s="78"/>
      <c r="S313" s="130"/>
      <c r="T313" s="131"/>
      <c r="U313" s="130"/>
      <c r="V313" s="78"/>
      <c r="W313" s="78"/>
      <c r="X313" s="79"/>
      <c r="Y313" s="78"/>
      <c r="Z313" s="78"/>
      <c r="AA313" s="78"/>
      <c r="AB313" s="78"/>
      <c r="AC313" s="78"/>
      <c r="AD313" s="78"/>
      <c r="AE313" s="78"/>
      <c r="AF313" s="78"/>
      <c r="AG313" s="78"/>
      <c r="AH313" s="78"/>
    </row>
    <row r="314" spans="1:34" x14ac:dyDescent="0.2">
      <c r="A314" s="78"/>
      <c r="B314" s="78"/>
      <c r="C314" s="78"/>
      <c r="D314" s="78"/>
      <c r="E314" s="78"/>
      <c r="F314" s="78"/>
      <c r="G314" s="79"/>
      <c r="H314" s="78"/>
      <c r="I314" s="128"/>
      <c r="J314" s="129"/>
      <c r="K314" s="129"/>
      <c r="L314" s="78"/>
      <c r="M314" s="78"/>
      <c r="N314" s="78"/>
      <c r="O314" s="78"/>
      <c r="P314" s="78"/>
      <c r="Q314" s="79"/>
      <c r="R314" s="78"/>
      <c r="S314" s="130"/>
      <c r="T314" s="131"/>
      <c r="U314" s="130"/>
      <c r="V314" s="78"/>
      <c r="W314" s="78"/>
      <c r="X314" s="79"/>
      <c r="Y314" s="78"/>
      <c r="Z314" s="78"/>
      <c r="AA314" s="78"/>
      <c r="AB314" s="78"/>
      <c r="AC314" s="78"/>
      <c r="AD314" s="78"/>
      <c r="AE314" s="78"/>
      <c r="AF314" s="78"/>
      <c r="AG314" s="78"/>
      <c r="AH314" s="78"/>
    </row>
    <row r="315" spans="1:34" x14ac:dyDescent="0.2">
      <c r="A315" s="78"/>
      <c r="B315" s="78"/>
      <c r="C315" s="78"/>
      <c r="D315" s="78"/>
      <c r="E315" s="78"/>
      <c r="F315" s="78"/>
      <c r="G315" s="79"/>
      <c r="H315" s="78"/>
      <c r="I315" s="128"/>
      <c r="J315" s="129"/>
      <c r="K315" s="129"/>
      <c r="L315" s="78"/>
      <c r="M315" s="78"/>
      <c r="N315" s="78"/>
      <c r="O315" s="78"/>
      <c r="P315" s="78"/>
      <c r="Q315" s="79"/>
      <c r="R315" s="78"/>
      <c r="S315" s="130"/>
      <c r="T315" s="131"/>
      <c r="U315" s="130"/>
      <c r="V315" s="78"/>
      <c r="W315" s="78"/>
      <c r="X315" s="79"/>
      <c r="Y315" s="78"/>
      <c r="Z315" s="78"/>
      <c r="AA315" s="78"/>
      <c r="AB315" s="78"/>
      <c r="AC315" s="78"/>
      <c r="AD315" s="78"/>
      <c r="AE315" s="78"/>
      <c r="AF315" s="78"/>
      <c r="AG315" s="78"/>
      <c r="AH315" s="78"/>
    </row>
    <row r="316" spans="1:34" x14ac:dyDescent="0.2">
      <c r="A316" s="78"/>
      <c r="B316" s="78"/>
      <c r="C316" s="78"/>
      <c r="D316" s="78"/>
      <c r="E316" s="78"/>
      <c r="F316" s="78"/>
      <c r="G316" s="79"/>
      <c r="H316" s="78"/>
      <c r="I316" s="128"/>
      <c r="J316" s="129"/>
      <c r="K316" s="129"/>
      <c r="L316" s="78"/>
      <c r="M316" s="78"/>
      <c r="N316" s="78"/>
      <c r="O316" s="78"/>
      <c r="P316" s="78"/>
      <c r="Q316" s="79"/>
      <c r="R316" s="78"/>
      <c r="S316" s="130"/>
      <c r="T316" s="131"/>
      <c r="U316" s="130"/>
      <c r="V316" s="78"/>
      <c r="W316" s="78"/>
      <c r="X316" s="79"/>
      <c r="Y316" s="78"/>
      <c r="Z316" s="78"/>
      <c r="AA316" s="78"/>
      <c r="AB316" s="78"/>
      <c r="AC316" s="78"/>
      <c r="AD316" s="78"/>
      <c r="AE316" s="78"/>
      <c r="AF316" s="78"/>
      <c r="AG316" s="78"/>
      <c r="AH316" s="78"/>
    </row>
    <row r="317" spans="1:34" x14ac:dyDescent="0.2">
      <c r="A317" s="78"/>
      <c r="B317" s="78"/>
      <c r="C317" s="78"/>
      <c r="D317" s="78"/>
      <c r="E317" s="78"/>
      <c r="F317" s="78"/>
      <c r="G317" s="79"/>
      <c r="H317" s="78"/>
      <c r="I317" s="128"/>
      <c r="J317" s="129"/>
      <c r="K317" s="129"/>
      <c r="L317" s="78"/>
      <c r="M317" s="78"/>
      <c r="N317" s="78"/>
      <c r="O317" s="78"/>
      <c r="P317" s="78"/>
      <c r="Q317" s="79"/>
      <c r="R317" s="78"/>
      <c r="S317" s="130"/>
      <c r="T317" s="131"/>
      <c r="U317" s="130"/>
      <c r="V317" s="78"/>
      <c r="W317" s="78"/>
      <c r="X317" s="79"/>
      <c r="Y317" s="78"/>
      <c r="Z317" s="78"/>
      <c r="AA317" s="78"/>
      <c r="AB317" s="78"/>
      <c r="AC317" s="78"/>
      <c r="AD317" s="78"/>
      <c r="AE317" s="78"/>
      <c r="AF317" s="78"/>
      <c r="AG317" s="78"/>
      <c r="AH317" s="78"/>
    </row>
    <row r="318" spans="1:34" x14ac:dyDescent="0.2">
      <c r="A318" s="78"/>
      <c r="B318" s="78"/>
      <c r="C318" s="78"/>
      <c r="D318" s="78"/>
      <c r="E318" s="78"/>
      <c r="F318" s="78"/>
      <c r="G318" s="79"/>
      <c r="H318" s="78"/>
      <c r="I318" s="128"/>
      <c r="J318" s="129"/>
      <c r="K318" s="129"/>
      <c r="L318" s="78"/>
      <c r="M318" s="78"/>
      <c r="N318" s="78"/>
      <c r="O318" s="78"/>
      <c r="P318" s="78"/>
      <c r="Q318" s="79"/>
      <c r="R318" s="78"/>
      <c r="S318" s="130"/>
      <c r="T318" s="131"/>
      <c r="U318" s="130"/>
      <c r="V318" s="78"/>
      <c r="W318" s="78"/>
      <c r="X318" s="79"/>
      <c r="Y318" s="78"/>
      <c r="Z318" s="78"/>
      <c r="AA318" s="78"/>
      <c r="AB318" s="78"/>
      <c r="AC318" s="78"/>
      <c r="AD318" s="78"/>
      <c r="AE318" s="78"/>
      <c r="AF318" s="78"/>
      <c r="AG318" s="78"/>
      <c r="AH318" s="78"/>
    </row>
    <row r="319" spans="1:34" x14ac:dyDescent="0.2">
      <c r="A319" s="78"/>
      <c r="B319" s="78"/>
      <c r="C319" s="78"/>
      <c r="D319" s="78"/>
      <c r="E319" s="78"/>
      <c r="F319" s="78"/>
      <c r="G319" s="79"/>
      <c r="H319" s="78"/>
      <c r="I319" s="128"/>
      <c r="J319" s="129"/>
      <c r="K319" s="129"/>
      <c r="L319" s="78"/>
      <c r="M319" s="78"/>
      <c r="N319" s="78"/>
      <c r="O319" s="78"/>
      <c r="P319" s="78"/>
      <c r="Q319" s="79"/>
      <c r="R319" s="78"/>
      <c r="S319" s="130"/>
      <c r="T319" s="131"/>
      <c r="U319" s="130"/>
      <c r="V319" s="78"/>
      <c r="W319" s="78"/>
      <c r="X319" s="79"/>
      <c r="Y319" s="78"/>
      <c r="Z319" s="78"/>
      <c r="AA319" s="78"/>
      <c r="AB319" s="78"/>
      <c r="AC319" s="78"/>
      <c r="AD319" s="78"/>
      <c r="AE319" s="78"/>
      <c r="AF319" s="78"/>
      <c r="AG319" s="78"/>
      <c r="AH319" s="78"/>
    </row>
    <row r="320" spans="1:34" x14ac:dyDescent="0.2">
      <c r="A320" s="78"/>
      <c r="B320" s="78"/>
      <c r="C320" s="78"/>
      <c r="D320" s="78"/>
      <c r="E320" s="78"/>
      <c r="F320" s="78"/>
      <c r="G320" s="79"/>
      <c r="H320" s="78"/>
      <c r="I320" s="128"/>
      <c r="J320" s="129"/>
      <c r="K320" s="129"/>
      <c r="L320" s="78"/>
      <c r="M320" s="78"/>
      <c r="N320" s="78"/>
      <c r="O320" s="78"/>
      <c r="P320" s="78"/>
      <c r="Q320" s="79"/>
      <c r="R320" s="78"/>
      <c r="S320" s="130"/>
      <c r="T320" s="131"/>
      <c r="U320" s="130"/>
      <c r="V320" s="78"/>
      <c r="W320" s="78"/>
      <c r="X320" s="79"/>
      <c r="Y320" s="78"/>
      <c r="Z320" s="78"/>
      <c r="AA320" s="78"/>
      <c r="AB320" s="78"/>
      <c r="AC320" s="78"/>
      <c r="AD320" s="78"/>
      <c r="AE320" s="78"/>
      <c r="AF320" s="78"/>
      <c r="AG320" s="78"/>
      <c r="AH320" s="78"/>
    </row>
    <row r="321" spans="1:34" x14ac:dyDescent="0.2">
      <c r="A321" s="78"/>
      <c r="B321" s="78"/>
      <c r="C321" s="78"/>
      <c r="D321" s="78"/>
      <c r="E321" s="78"/>
      <c r="F321" s="78"/>
      <c r="G321" s="79"/>
      <c r="H321" s="78"/>
      <c r="I321" s="128"/>
      <c r="J321" s="129"/>
      <c r="K321" s="129"/>
      <c r="L321" s="78"/>
      <c r="M321" s="78"/>
      <c r="N321" s="78"/>
      <c r="O321" s="78"/>
      <c r="P321" s="78"/>
      <c r="Q321" s="79"/>
      <c r="R321" s="78"/>
      <c r="S321" s="130"/>
      <c r="T321" s="131"/>
      <c r="U321" s="130"/>
      <c r="V321" s="78"/>
      <c r="W321" s="78"/>
      <c r="X321" s="79"/>
      <c r="Y321" s="78"/>
      <c r="Z321" s="78"/>
      <c r="AA321" s="78"/>
      <c r="AB321" s="78"/>
      <c r="AC321" s="78"/>
      <c r="AD321" s="78"/>
      <c r="AE321" s="78"/>
      <c r="AF321" s="78"/>
      <c r="AG321" s="78"/>
      <c r="AH321" s="78"/>
    </row>
    <row r="322" spans="1:34" x14ac:dyDescent="0.2">
      <c r="A322" s="78"/>
      <c r="B322" s="78"/>
      <c r="C322" s="78"/>
      <c r="D322" s="78"/>
      <c r="E322" s="78"/>
      <c r="F322" s="78"/>
      <c r="G322" s="79"/>
      <c r="H322" s="78"/>
      <c r="I322" s="128"/>
      <c r="J322" s="129"/>
      <c r="K322" s="129"/>
      <c r="L322" s="78"/>
      <c r="M322" s="78"/>
      <c r="N322" s="78"/>
      <c r="O322" s="78"/>
      <c r="P322" s="78"/>
      <c r="Q322" s="79"/>
      <c r="R322" s="78"/>
      <c r="S322" s="130"/>
      <c r="T322" s="131"/>
      <c r="U322" s="130"/>
      <c r="V322" s="78"/>
      <c r="W322" s="78"/>
      <c r="X322" s="79"/>
      <c r="Y322" s="78"/>
      <c r="Z322" s="78"/>
      <c r="AA322" s="78"/>
      <c r="AB322" s="78"/>
      <c r="AC322" s="78"/>
      <c r="AD322" s="78"/>
      <c r="AE322" s="78"/>
      <c r="AF322" s="78"/>
      <c r="AG322" s="78"/>
      <c r="AH322" s="78"/>
    </row>
    <row r="323" spans="1:34" x14ac:dyDescent="0.2">
      <c r="A323" s="78"/>
      <c r="B323" s="78"/>
      <c r="C323" s="78"/>
      <c r="D323" s="78"/>
      <c r="E323" s="78"/>
      <c r="F323" s="78"/>
      <c r="G323" s="79"/>
      <c r="H323" s="78"/>
      <c r="I323" s="128"/>
      <c r="J323" s="129"/>
      <c r="K323" s="129"/>
      <c r="L323" s="78"/>
      <c r="M323" s="78"/>
      <c r="N323" s="78"/>
      <c r="O323" s="78"/>
      <c r="P323" s="78"/>
      <c r="Q323" s="79"/>
      <c r="R323" s="78"/>
      <c r="S323" s="130"/>
      <c r="T323" s="131"/>
      <c r="U323" s="130"/>
      <c r="V323" s="78"/>
      <c r="W323" s="78"/>
      <c r="X323" s="79"/>
      <c r="Y323" s="78"/>
      <c r="Z323" s="78"/>
      <c r="AA323" s="78"/>
      <c r="AB323" s="78"/>
      <c r="AC323" s="78"/>
      <c r="AD323" s="78"/>
      <c r="AE323" s="78"/>
      <c r="AF323" s="78"/>
      <c r="AG323" s="78"/>
      <c r="AH323" s="78"/>
    </row>
    <row r="324" spans="1:34" x14ac:dyDescent="0.2">
      <c r="A324" s="78"/>
      <c r="B324" s="78"/>
      <c r="C324" s="78"/>
      <c r="D324" s="78"/>
      <c r="E324" s="78"/>
      <c r="F324" s="78"/>
      <c r="G324" s="79"/>
      <c r="H324" s="78"/>
      <c r="I324" s="128"/>
      <c r="J324" s="129"/>
      <c r="K324" s="129"/>
      <c r="L324" s="78"/>
      <c r="M324" s="78"/>
      <c r="N324" s="78"/>
      <c r="O324" s="78"/>
      <c r="P324" s="78"/>
      <c r="Q324" s="79"/>
      <c r="R324" s="78"/>
      <c r="S324" s="130"/>
      <c r="T324" s="131"/>
      <c r="U324" s="130"/>
      <c r="V324" s="78"/>
      <c r="W324" s="78"/>
      <c r="X324" s="79"/>
      <c r="Y324" s="78"/>
      <c r="Z324" s="78"/>
      <c r="AA324" s="78"/>
      <c r="AB324" s="78"/>
      <c r="AC324" s="78"/>
      <c r="AD324" s="78"/>
      <c r="AE324" s="78"/>
      <c r="AF324" s="78"/>
      <c r="AG324" s="78"/>
      <c r="AH324" s="78"/>
    </row>
    <row r="325" spans="1:34" x14ac:dyDescent="0.2">
      <c r="A325" s="78"/>
      <c r="B325" s="78"/>
      <c r="C325" s="78"/>
      <c r="D325" s="78"/>
      <c r="E325" s="78"/>
      <c r="F325" s="78"/>
      <c r="G325" s="79"/>
      <c r="H325" s="78"/>
      <c r="I325" s="128"/>
      <c r="J325" s="129"/>
      <c r="K325" s="129"/>
      <c r="L325" s="78"/>
      <c r="M325" s="78"/>
      <c r="N325" s="78"/>
      <c r="O325" s="78"/>
      <c r="P325" s="78"/>
      <c r="Q325" s="79"/>
      <c r="R325" s="78"/>
      <c r="S325" s="130"/>
      <c r="T325" s="131"/>
      <c r="U325" s="130"/>
      <c r="V325" s="78"/>
      <c r="W325" s="78"/>
      <c r="X325" s="79"/>
      <c r="Y325" s="78"/>
      <c r="Z325" s="78"/>
      <c r="AA325" s="78"/>
      <c r="AB325" s="78"/>
      <c r="AC325" s="78"/>
      <c r="AD325" s="78"/>
      <c r="AE325" s="78"/>
      <c r="AF325" s="78"/>
      <c r="AG325" s="78"/>
      <c r="AH325" s="78"/>
    </row>
    <row r="326" spans="1:34" x14ac:dyDescent="0.2">
      <c r="A326" s="78"/>
      <c r="B326" s="78"/>
      <c r="C326" s="78"/>
      <c r="D326" s="78"/>
      <c r="E326" s="78"/>
      <c r="F326" s="78"/>
      <c r="G326" s="79"/>
      <c r="H326" s="78"/>
      <c r="I326" s="128"/>
      <c r="J326" s="129"/>
      <c r="K326" s="129"/>
      <c r="L326" s="78"/>
      <c r="M326" s="78"/>
      <c r="N326" s="78"/>
      <c r="O326" s="78"/>
      <c r="P326" s="78"/>
      <c r="Q326" s="79"/>
      <c r="R326" s="78"/>
      <c r="S326" s="130"/>
      <c r="T326" s="131"/>
      <c r="U326" s="130"/>
      <c r="V326" s="78"/>
      <c r="W326" s="78"/>
      <c r="X326" s="79"/>
      <c r="Y326" s="78"/>
      <c r="Z326" s="78"/>
      <c r="AA326" s="78"/>
      <c r="AB326" s="78"/>
      <c r="AC326" s="78"/>
      <c r="AD326" s="78"/>
      <c r="AE326" s="78"/>
      <c r="AF326" s="78"/>
      <c r="AG326" s="78"/>
      <c r="AH326" s="78"/>
    </row>
    <row r="327" spans="1:34" x14ac:dyDescent="0.2">
      <c r="A327" s="78"/>
      <c r="B327" s="78"/>
      <c r="C327" s="78"/>
      <c r="D327" s="78"/>
      <c r="E327" s="78"/>
      <c r="F327" s="78"/>
      <c r="G327" s="79"/>
      <c r="H327" s="78"/>
      <c r="I327" s="128"/>
      <c r="J327" s="129"/>
      <c r="K327" s="129"/>
      <c r="L327" s="78"/>
      <c r="M327" s="78"/>
      <c r="N327" s="78"/>
      <c r="O327" s="78"/>
      <c r="P327" s="78"/>
      <c r="Q327" s="79"/>
      <c r="R327" s="78"/>
      <c r="S327" s="130"/>
      <c r="T327" s="131"/>
      <c r="U327" s="130"/>
      <c r="V327" s="78"/>
      <c r="W327" s="78"/>
      <c r="X327" s="79"/>
      <c r="Y327" s="78"/>
      <c r="Z327" s="78"/>
      <c r="AA327" s="78"/>
      <c r="AB327" s="78"/>
      <c r="AC327" s="78"/>
      <c r="AD327" s="78"/>
      <c r="AE327" s="78"/>
      <c r="AF327" s="78"/>
      <c r="AG327" s="78"/>
      <c r="AH327" s="78"/>
    </row>
    <row r="328" spans="1:34" x14ac:dyDescent="0.2">
      <c r="A328" s="78"/>
      <c r="B328" s="78"/>
      <c r="C328" s="78"/>
      <c r="D328" s="78"/>
      <c r="E328" s="78"/>
      <c r="F328" s="78"/>
      <c r="G328" s="79"/>
      <c r="H328" s="78"/>
      <c r="I328" s="128"/>
      <c r="J328" s="129"/>
      <c r="K328" s="129"/>
      <c r="L328" s="78"/>
      <c r="M328" s="78"/>
      <c r="N328" s="78"/>
      <c r="O328" s="78"/>
      <c r="P328" s="78"/>
      <c r="Q328" s="79"/>
      <c r="R328" s="78"/>
      <c r="S328" s="130"/>
      <c r="T328" s="131"/>
      <c r="U328" s="130"/>
      <c r="V328" s="78"/>
      <c r="W328" s="78"/>
      <c r="X328" s="79"/>
      <c r="Y328" s="78"/>
      <c r="Z328" s="78"/>
      <c r="AA328" s="78"/>
      <c r="AB328" s="78"/>
      <c r="AC328" s="78"/>
      <c r="AD328" s="78"/>
      <c r="AE328" s="78"/>
      <c r="AF328" s="78"/>
      <c r="AG328" s="78"/>
      <c r="AH328" s="78"/>
    </row>
    <row r="329" spans="1:34" x14ac:dyDescent="0.2">
      <c r="A329" s="78"/>
      <c r="B329" s="78"/>
      <c r="C329" s="78"/>
      <c r="D329" s="78"/>
      <c r="E329" s="78"/>
      <c r="F329" s="78"/>
      <c r="G329" s="79"/>
      <c r="H329" s="78"/>
      <c r="I329" s="128"/>
      <c r="J329" s="129"/>
      <c r="K329" s="129"/>
      <c r="L329" s="78"/>
      <c r="M329" s="78"/>
      <c r="N329" s="78"/>
      <c r="O329" s="78"/>
      <c r="P329" s="78"/>
      <c r="Q329" s="79"/>
      <c r="R329" s="78"/>
      <c r="S329" s="130"/>
      <c r="T329" s="131"/>
      <c r="U329" s="130"/>
      <c r="V329" s="78"/>
      <c r="W329" s="78"/>
      <c r="X329" s="79"/>
      <c r="Y329" s="78"/>
      <c r="Z329" s="78"/>
      <c r="AA329" s="78"/>
      <c r="AB329" s="78"/>
      <c r="AC329" s="78"/>
      <c r="AD329" s="78"/>
      <c r="AE329" s="78"/>
      <c r="AF329" s="78"/>
      <c r="AG329" s="78"/>
      <c r="AH329" s="78"/>
    </row>
    <row r="330" spans="1:34" x14ac:dyDescent="0.2">
      <c r="A330" s="78"/>
      <c r="B330" s="78"/>
      <c r="C330" s="78"/>
      <c r="D330" s="78"/>
      <c r="E330" s="78"/>
      <c r="F330" s="78"/>
      <c r="G330" s="79"/>
      <c r="H330" s="78"/>
      <c r="I330" s="128"/>
      <c r="J330" s="129"/>
      <c r="K330" s="129"/>
      <c r="L330" s="78"/>
      <c r="M330" s="78"/>
      <c r="N330" s="78"/>
      <c r="O330" s="78"/>
      <c r="P330" s="78"/>
      <c r="Q330" s="79"/>
      <c r="R330" s="78"/>
      <c r="S330" s="130"/>
      <c r="T330" s="131"/>
      <c r="U330" s="130"/>
      <c r="V330" s="78"/>
      <c r="W330" s="78"/>
      <c r="X330" s="79"/>
      <c r="Y330" s="78"/>
      <c r="Z330" s="78"/>
      <c r="AA330" s="78"/>
      <c r="AB330" s="78"/>
      <c r="AC330" s="78"/>
      <c r="AD330" s="78"/>
      <c r="AE330" s="78"/>
      <c r="AF330" s="78"/>
      <c r="AG330" s="78"/>
      <c r="AH330" s="78"/>
    </row>
    <row r="331" spans="1:34" x14ac:dyDescent="0.2">
      <c r="A331" s="78"/>
      <c r="B331" s="78"/>
      <c r="C331" s="78"/>
      <c r="D331" s="78"/>
      <c r="E331" s="78"/>
      <c r="F331" s="78"/>
      <c r="G331" s="79"/>
      <c r="H331" s="78"/>
      <c r="I331" s="128"/>
      <c r="J331" s="129"/>
      <c r="K331" s="129"/>
      <c r="L331" s="78"/>
      <c r="M331" s="78"/>
      <c r="N331" s="78"/>
      <c r="O331" s="78"/>
      <c r="P331" s="78"/>
      <c r="Q331" s="79"/>
      <c r="R331" s="78"/>
      <c r="S331" s="130"/>
      <c r="T331" s="131"/>
      <c r="U331" s="130"/>
      <c r="V331" s="78"/>
      <c r="W331" s="78"/>
      <c r="X331" s="79"/>
      <c r="Y331" s="78"/>
      <c r="Z331" s="78"/>
      <c r="AA331" s="78"/>
      <c r="AB331" s="78"/>
      <c r="AC331" s="78"/>
      <c r="AD331" s="78"/>
      <c r="AE331" s="78"/>
      <c r="AF331" s="78"/>
      <c r="AG331" s="78"/>
      <c r="AH331" s="78"/>
    </row>
    <row r="332" spans="1:34" x14ac:dyDescent="0.2">
      <c r="A332" s="78"/>
      <c r="B332" s="78"/>
      <c r="C332" s="78"/>
      <c r="D332" s="78"/>
      <c r="E332" s="78"/>
      <c r="F332" s="78"/>
      <c r="G332" s="79"/>
      <c r="H332" s="78"/>
      <c r="I332" s="128"/>
      <c r="J332" s="129"/>
      <c r="K332" s="129"/>
      <c r="L332" s="78"/>
      <c r="M332" s="78"/>
      <c r="N332" s="78"/>
      <c r="O332" s="78"/>
      <c r="P332" s="78"/>
      <c r="Q332" s="79"/>
      <c r="R332" s="78"/>
      <c r="S332" s="130"/>
      <c r="T332" s="131"/>
      <c r="U332" s="130"/>
      <c r="V332" s="78"/>
      <c r="W332" s="78"/>
      <c r="X332" s="79"/>
      <c r="Y332" s="78"/>
      <c r="Z332" s="78"/>
      <c r="AA332" s="78"/>
      <c r="AB332" s="78"/>
      <c r="AC332" s="78"/>
      <c r="AD332" s="78"/>
      <c r="AE332" s="78"/>
      <c r="AF332" s="78"/>
      <c r="AG332" s="78"/>
      <c r="AH332" s="78"/>
    </row>
    <row r="333" spans="1:34" x14ac:dyDescent="0.2">
      <c r="A333" s="78"/>
      <c r="B333" s="78"/>
      <c r="C333" s="78"/>
      <c r="D333" s="78"/>
      <c r="E333" s="78"/>
      <c r="F333" s="78"/>
      <c r="G333" s="79"/>
      <c r="H333" s="78"/>
      <c r="I333" s="128"/>
      <c r="J333" s="129"/>
      <c r="K333" s="129"/>
      <c r="L333" s="78"/>
      <c r="M333" s="78"/>
      <c r="N333" s="78"/>
      <c r="O333" s="78"/>
      <c r="P333" s="78"/>
      <c r="Q333" s="79"/>
      <c r="R333" s="78"/>
      <c r="S333" s="130"/>
      <c r="T333" s="131"/>
      <c r="U333" s="130"/>
      <c r="V333" s="78"/>
      <c r="W333" s="78"/>
      <c r="X333" s="79"/>
      <c r="Y333" s="78"/>
      <c r="Z333" s="78"/>
      <c r="AA333" s="78"/>
      <c r="AB333" s="78"/>
      <c r="AC333" s="78"/>
      <c r="AD333" s="78"/>
      <c r="AE333" s="78"/>
      <c r="AF333" s="78"/>
      <c r="AG333" s="78"/>
      <c r="AH333" s="78"/>
    </row>
    <row r="334" spans="1:34" x14ac:dyDescent="0.2">
      <c r="A334" s="78"/>
      <c r="B334" s="78"/>
      <c r="C334" s="78"/>
      <c r="D334" s="78"/>
      <c r="E334" s="78"/>
      <c r="F334" s="78"/>
      <c r="G334" s="79"/>
      <c r="H334" s="78"/>
      <c r="I334" s="128"/>
      <c r="J334" s="129"/>
      <c r="K334" s="129"/>
      <c r="L334" s="78"/>
      <c r="M334" s="78"/>
      <c r="N334" s="78"/>
      <c r="O334" s="78"/>
      <c r="P334" s="78"/>
      <c r="Q334" s="79"/>
      <c r="R334" s="78"/>
      <c r="S334" s="130"/>
      <c r="T334" s="131"/>
      <c r="U334" s="130"/>
      <c r="V334" s="78"/>
      <c r="W334" s="78"/>
      <c r="X334" s="79"/>
      <c r="Y334" s="78"/>
      <c r="Z334" s="78"/>
      <c r="AA334" s="78"/>
      <c r="AB334" s="78"/>
      <c r="AC334" s="78"/>
      <c r="AD334" s="78"/>
      <c r="AE334" s="78"/>
      <c r="AF334" s="78"/>
      <c r="AG334" s="78"/>
      <c r="AH334" s="78"/>
    </row>
    <row r="335" spans="1:34" x14ac:dyDescent="0.2">
      <c r="A335" s="78"/>
      <c r="B335" s="78"/>
      <c r="C335" s="78"/>
      <c r="D335" s="78"/>
      <c r="E335" s="78"/>
      <c r="F335" s="78"/>
      <c r="G335" s="79"/>
      <c r="H335" s="78"/>
      <c r="I335" s="128"/>
      <c r="J335" s="129"/>
      <c r="K335" s="129"/>
      <c r="L335" s="78"/>
      <c r="M335" s="78"/>
      <c r="N335" s="78"/>
      <c r="O335" s="78"/>
      <c r="P335" s="78"/>
      <c r="Q335" s="79"/>
      <c r="R335" s="78"/>
      <c r="S335" s="130"/>
      <c r="T335" s="131"/>
      <c r="U335" s="130"/>
      <c r="V335" s="78"/>
      <c r="W335" s="78"/>
      <c r="X335" s="79"/>
      <c r="Y335" s="78"/>
      <c r="Z335" s="78"/>
      <c r="AA335" s="78"/>
      <c r="AB335" s="78"/>
      <c r="AC335" s="78"/>
      <c r="AD335" s="78"/>
      <c r="AE335" s="78"/>
      <c r="AF335" s="78"/>
      <c r="AG335" s="78"/>
      <c r="AH335" s="78"/>
    </row>
    <row r="336" spans="1:34" x14ac:dyDescent="0.2">
      <c r="A336" s="78"/>
      <c r="B336" s="78"/>
      <c r="C336" s="78"/>
      <c r="D336" s="78"/>
      <c r="E336" s="78"/>
      <c r="F336" s="78"/>
      <c r="G336" s="79"/>
      <c r="H336" s="78"/>
      <c r="I336" s="128"/>
      <c r="J336" s="129"/>
      <c r="K336" s="129"/>
      <c r="L336" s="78"/>
      <c r="M336" s="78"/>
      <c r="N336" s="78"/>
      <c r="O336" s="78"/>
      <c r="P336" s="78"/>
      <c r="Q336" s="79"/>
      <c r="R336" s="78"/>
      <c r="S336" s="130"/>
      <c r="T336" s="131"/>
      <c r="U336" s="130"/>
      <c r="V336" s="78"/>
      <c r="W336" s="78"/>
      <c r="X336" s="79"/>
      <c r="Y336" s="78"/>
      <c r="Z336" s="78"/>
      <c r="AA336" s="78"/>
      <c r="AB336" s="78"/>
      <c r="AC336" s="78"/>
      <c r="AD336" s="78"/>
      <c r="AE336" s="78"/>
      <c r="AF336" s="78"/>
      <c r="AG336" s="78"/>
      <c r="AH336" s="78"/>
    </row>
    <row r="337" spans="1:34" x14ac:dyDescent="0.2">
      <c r="A337" s="78"/>
      <c r="B337" s="78"/>
      <c r="C337" s="78"/>
      <c r="D337" s="78"/>
      <c r="E337" s="78"/>
      <c r="F337" s="78"/>
      <c r="G337" s="79"/>
      <c r="H337" s="78"/>
      <c r="I337" s="128"/>
      <c r="J337" s="129"/>
      <c r="K337" s="129"/>
      <c r="L337" s="78"/>
      <c r="M337" s="78"/>
      <c r="N337" s="78"/>
      <c r="O337" s="78"/>
      <c r="P337" s="78"/>
      <c r="Q337" s="79"/>
      <c r="R337" s="78"/>
      <c r="S337" s="130"/>
      <c r="T337" s="131"/>
      <c r="U337" s="130"/>
      <c r="V337" s="78"/>
      <c r="W337" s="78"/>
      <c r="X337" s="79"/>
      <c r="Y337" s="78"/>
      <c r="Z337" s="78"/>
      <c r="AA337" s="78"/>
      <c r="AB337" s="78"/>
      <c r="AC337" s="78"/>
      <c r="AD337" s="78"/>
      <c r="AE337" s="78"/>
      <c r="AF337" s="78"/>
      <c r="AG337" s="78"/>
      <c r="AH337" s="78"/>
    </row>
    <row r="338" spans="1:34" x14ac:dyDescent="0.2">
      <c r="A338" s="78"/>
      <c r="B338" s="78"/>
      <c r="C338" s="78"/>
      <c r="D338" s="78"/>
      <c r="E338" s="78"/>
      <c r="F338" s="78"/>
      <c r="G338" s="79"/>
      <c r="H338" s="78"/>
      <c r="I338" s="128"/>
      <c r="J338" s="129"/>
      <c r="K338" s="129"/>
      <c r="L338" s="78"/>
      <c r="M338" s="78"/>
      <c r="N338" s="78"/>
      <c r="O338" s="78"/>
      <c r="P338" s="78"/>
      <c r="Q338" s="79"/>
      <c r="R338" s="78"/>
      <c r="S338" s="130"/>
      <c r="T338" s="131"/>
      <c r="U338" s="130"/>
      <c r="V338" s="78"/>
      <c r="W338" s="78"/>
      <c r="X338" s="79"/>
      <c r="Y338" s="78"/>
      <c r="Z338" s="78"/>
      <c r="AA338" s="78"/>
      <c r="AB338" s="78"/>
      <c r="AC338" s="78"/>
      <c r="AD338" s="78"/>
      <c r="AE338" s="78"/>
      <c r="AF338" s="78"/>
      <c r="AG338" s="78"/>
      <c r="AH338" s="78"/>
    </row>
    <row r="339" spans="1:34" x14ac:dyDescent="0.2">
      <c r="A339" s="78"/>
      <c r="B339" s="78"/>
      <c r="C339" s="78"/>
      <c r="D339" s="78"/>
      <c r="E339" s="78"/>
      <c r="F339" s="78"/>
      <c r="G339" s="79"/>
      <c r="H339" s="78"/>
      <c r="I339" s="128"/>
      <c r="J339" s="129"/>
      <c r="K339" s="129"/>
      <c r="L339" s="78"/>
      <c r="M339" s="78"/>
      <c r="N339" s="78"/>
      <c r="O339" s="78"/>
      <c r="P339" s="78"/>
      <c r="Q339" s="79"/>
      <c r="R339" s="78"/>
      <c r="S339" s="130"/>
      <c r="T339" s="131"/>
      <c r="U339" s="130"/>
      <c r="V339" s="78"/>
      <c r="W339" s="78"/>
      <c r="X339" s="79"/>
      <c r="Y339" s="78"/>
      <c r="Z339" s="78"/>
      <c r="AA339" s="78"/>
      <c r="AB339" s="78"/>
      <c r="AC339" s="78"/>
      <c r="AD339" s="78"/>
      <c r="AE339" s="78"/>
      <c r="AF339" s="78"/>
      <c r="AG339" s="78"/>
      <c r="AH339" s="78"/>
    </row>
    <row r="340" spans="1:34" x14ac:dyDescent="0.2">
      <c r="A340" s="78"/>
      <c r="B340" s="78"/>
      <c r="C340" s="78"/>
      <c r="D340" s="78"/>
      <c r="E340" s="78"/>
      <c r="F340" s="78"/>
      <c r="G340" s="79"/>
      <c r="H340" s="78"/>
      <c r="I340" s="128"/>
      <c r="J340" s="129"/>
      <c r="K340" s="129"/>
      <c r="L340" s="78"/>
      <c r="M340" s="78"/>
      <c r="N340" s="78"/>
      <c r="O340" s="78"/>
      <c r="P340" s="78"/>
      <c r="Q340" s="79"/>
      <c r="R340" s="78"/>
      <c r="S340" s="130"/>
      <c r="T340" s="131"/>
      <c r="U340" s="130"/>
      <c r="V340" s="78"/>
      <c r="W340" s="78"/>
      <c r="X340" s="79"/>
      <c r="Y340" s="78"/>
      <c r="Z340" s="78"/>
      <c r="AA340" s="78"/>
      <c r="AB340" s="78"/>
      <c r="AC340" s="78"/>
      <c r="AD340" s="78"/>
      <c r="AE340" s="78"/>
      <c r="AF340" s="78"/>
      <c r="AG340" s="78"/>
      <c r="AH340" s="78"/>
    </row>
    <row r="341" spans="1:34" x14ac:dyDescent="0.2">
      <c r="A341" s="78"/>
      <c r="B341" s="78"/>
      <c r="C341" s="78"/>
      <c r="D341" s="78"/>
      <c r="E341" s="78"/>
      <c r="F341" s="78"/>
      <c r="G341" s="79"/>
      <c r="H341" s="78"/>
      <c r="I341" s="128"/>
      <c r="J341" s="129"/>
      <c r="K341" s="129"/>
      <c r="L341" s="78"/>
      <c r="M341" s="78"/>
      <c r="N341" s="78"/>
      <c r="O341" s="78"/>
      <c r="P341" s="78"/>
      <c r="Q341" s="79"/>
      <c r="R341" s="78"/>
      <c r="S341" s="130"/>
      <c r="T341" s="131"/>
      <c r="U341" s="130"/>
      <c r="V341" s="78"/>
      <c r="W341" s="78"/>
      <c r="X341" s="79"/>
      <c r="Y341" s="78"/>
      <c r="Z341" s="78"/>
      <c r="AA341" s="78"/>
      <c r="AB341" s="78"/>
      <c r="AC341" s="78"/>
      <c r="AD341" s="78"/>
      <c r="AE341" s="78"/>
      <c r="AF341" s="78"/>
      <c r="AG341" s="78"/>
      <c r="AH341" s="78"/>
    </row>
    <row r="342" spans="1:34" x14ac:dyDescent="0.2">
      <c r="A342" s="78"/>
      <c r="B342" s="78"/>
      <c r="C342" s="78"/>
      <c r="D342" s="78"/>
      <c r="E342" s="78"/>
      <c r="F342" s="78"/>
      <c r="G342" s="79"/>
      <c r="H342" s="78"/>
      <c r="I342" s="128"/>
      <c r="J342" s="129"/>
      <c r="K342" s="129"/>
      <c r="L342" s="78"/>
      <c r="M342" s="78"/>
      <c r="N342" s="78"/>
      <c r="O342" s="78"/>
      <c r="P342" s="78"/>
      <c r="Q342" s="79"/>
      <c r="R342" s="78"/>
      <c r="S342" s="130"/>
      <c r="T342" s="131"/>
      <c r="U342" s="130"/>
      <c r="V342" s="78"/>
      <c r="W342" s="78"/>
      <c r="X342" s="79"/>
      <c r="Y342" s="78"/>
      <c r="Z342" s="78"/>
      <c r="AA342" s="78"/>
      <c r="AB342" s="78"/>
      <c r="AC342" s="78"/>
      <c r="AD342" s="78"/>
      <c r="AE342" s="78"/>
      <c r="AF342" s="78"/>
      <c r="AG342" s="78"/>
      <c r="AH342" s="78"/>
    </row>
    <row r="343" spans="1:34" x14ac:dyDescent="0.2">
      <c r="A343" s="78"/>
      <c r="B343" s="78"/>
      <c r="C343" s="78"/>
      <c r="D343" s="78"/>
      <c r="E343" s="78"/>
      <c r="F343" s="78"/>
      <c r="G343" s="79"/>
      <c r="H343" s="78"/>
      <c r="I343" s="128"/>
      <c r="J343" s="129"/>
      <c r="K343" s="129"/>
      <c r="L343" s="78"/>
      <c r="M343" s="78"/>
      <c r="N343" s="78"/>
      <c r="O343" s="78"/>
      <c r="P343" s="78"/>
      <c r="Q343" s="79"/>
      <c r="R343" s="78"/>
      <c r="S343" s="130"/>
      <c r="T343" s="131"/>
      <c r="U343" s="130"/>
      <c r="V343" s="78"/>
      <c r="W343" s="78"/>
      <c r="X343" s="79"/>
      <c r="Y343" s="78"/>
      <c r="Z343" s="78"/>
      <c r="AA343" s="78"/>
      <c r="AB343" s="78"/>
      <c r="AC343" s="78"/>
      <c r="AD343" s="78"/>
      <c r="AE343" s="78"/>
      <c r="AF343" s="78"/>
      <c r="AG343" s="78"/>
      <c r="AH343" s="78"/>
    </row>
    <row r="344" spans="1:34" x14ac:dyDescent="0.2">
      <c r="A344" s="78"/>
      <c r="B344" s="78"/>
      <c r="C344" s="78"/>
      <c r="D344" s="78"/>
      <c r="E344" s="78"/>
      <c r="F344" s="78"/>
      <c r="G344" s="79"/>
      <c r="H344" s="78"/>
      <c r="I344" s="128"/>
      <c r="J344" s="129"/>
      <c r="K344" s="129"/>
      <c r="L344" s="78"/>
      <c r="M344" s="78"/>
      <c r="N344" s="78"/>
      <c r="O344" s="78"/>
      <c r="P344" s="78"/>
      <c r="Q344" s="79"/>
      <c r="R344" s="78"/>
      <c r="S344" s="130"/>
      <c r="T344" s="131"/>
      <c r="U344" s="130"/>
      <c r="V344" s="78"/>
      <c r="W344" s="78"/>
      <c r="X344" s="79"/>
      <c r="Y344" s="78"/>
      <c r="Z344" s="78"/>
      <c r="AA344" s="78"/>
      <c r="AB344" s="78"/>
      <c r="AC344" s="78"/>
      <c r="AD344" s="78"/>
      <c r="AE344" s="78"/>
      <c r="AF344" s="78"/>
      <c r="AG344" s="78"/>
      <c r="AH344" s="78"/>
    </row>
    <row r="345" spans="1:34" x14ac:dyDescent="0.2">
      <c r="A345" s="78"/>
      <c r="B345" s="78"/>
      <c r="C345" s="78"/>
      <c r="D345" s="78"/>
      <c r="E345" s="78"/>
      <c r="F345" s="78"/>
      <c r="G345" s="79"/>
      <c r="H345" s="78"/>
      <c r="I345" s="128"/>
      <c r="J345" s="129"/>
      <c r="K345" s="129"/>
      <c r="L345" s="78"/>
      <c r="M345" s="78"/>
      <c r="N345" s="78"/>
      <c r="O345" s="78"/>
      <c r="P345" s="78"/>
      <c r="Q345" s="79"/>
      <c r="R345" s="78"/>
      <c r="S345" s="130"/>
      <c r="T345" s="131"/>
      <c r="U345" s="130"/>
      <c r="V345" s="78"/>
      <c r="W345" s="78"/>
      <c r="X345" s="79"/>
      <c r="Y345" s="78"/>
      <c r="Z345" s="78"/>
      <c r="AA345" s="78"/>
      <c r="AB345" s="78"/>
      <c r="AC345" s="78"/>
      <c r="AD345" s="78"/>
      <c r="AE345" s="78"/>
      <c r="AF345" s="78"/>
      <c r="AG345" s="78"/>
      <c r="AH345" s="78"/>
    </row>
    <row r="346" spans="1:34" x14ac:dyDescent="0.2">
      <c r="A346" s="78"/>
      <c r="B346" s="78"/>
      <c r="C346" s="78"/>
      <c r="D346" s="78"/>
      <c r="E346" s="78"/>
      <c r="F346" s="78"/>
      <c r="G346" s="79"/>
      <c r="H346" s="78"/>
      <c r="I346" s="128"/>
      <c r="J346" s="129"/>
      <c r="K346" s="129"/>
      <c r="L346" s="78"/>
      <c r="M346" s="78"/>
      <c r="N346" s="78"/>
      <c r="O346" s="78"/>
      <c r="P346" s="78"/>
      <c r="Q346" s="79"/>
      <c r="R346" s="78"/>
      <c r="S346" s="130"/>
      <c r="T346" s="131"/>
      <c r="U346" s="130"/>
      <c r="V346" s="78"/>
      <c r="W346" s="78"/>
      <c r="X346" s="79"/>
      <c r="Y346" s="78"/>
      <c r="Z346" s="78"/>
      <c r="AA346" s="78"/>
      <c r="AB346" s="78"/>
      <c r="AC346" s="78"/>
      <c r="AD346" s="78"/>
      <c r="AE346" s="78"/>
      <c r="AF346" s="78"/>
      <c r="AG346" s="78"/>
      <c r="AH346" s="78"/>
    </row>
    <row r="347" spans="1:34" x14ac:dyDescent="0.2">
      <c r="A347" s="78"/>
      <c r="B347" s="78"/>
      <c r="C347" s="78"/>
      <c r="D347" s="78"/>
      <c r="E347" s="78"/>
      <c r="F347" s="78"/>
      <c r="G347" s="79"/>
      <c r="H347" s="78"/>
      <c r="I347" s="128"/>
      <c r="J347" s="129"/>
      <c r="K347" s="129"/>
      <c r="L347" s="78"/>
      <c r="M347" s="78"/>
      <c r="N347" s="78"/>
      <c r="O347" s="78"/>
      <c r="P347" s="78"/>
      <c r="Q347" s="79"/>
      <c r="R347" s="78"/>
      <c r="S347" s="130"/>
      <c r="T347" s="131"/>
      <c r="U347" s="130"/>
      <c r="V347" s="78"/>
      <c r="W347" s="78"/>
      <c r="X347" s="79"/>
      <c r="Y347" s="78"/>
      <c r="Z347" s="78"/>
      <c r="AA347" s="78"/>
      <c r="AB347" s="78"/>
      <c r="AC347" s="78"/>
      <c r="AD347" s="78"/>
      <c r="AE347" s="78"/>
      <c r="AF347" s="78"/>
      <c r="AG347" s="78"/>
      <c r="AH347" s="78"/>
    </row>
    <row r="348" spans="1:34" x14ac:dyDescent="0.2">
      <c r="A348" s="78"/>
      <c r="B348" s="78"/>
      <c r="C348" s="78"/>
      <c r="D348" s="78"/>
      <c r="E348" s="78"/>
      <c r="F348" s="78"/>
      <c r="G348" s="79"/>
      <c r="H348" s="78"/>
      <c r="I348" s="128"/>
      <c r="J348" s="129"/>
      <c r="K348" s="129"/>
      <c r="L348" s="78"/>
      <c r="M348" s="78"/>
      <c r="N348" s="78"/>
      <c r="O348" s="78"/>
      <c r="P348" s="78"/>
      <c r="Q348" s="79"/>
      <c r="R348" s="78"/>
      <c r="S348" s="130"/>
      <c r="T348" s="131"/>
      <c r="U348" s="130"/>
      <c r="V348" s="78"/>
      <c r="W348" s="78"/>
      <c r="X348" s="79"/>
      <c r="Y348" s="78"/>
      <c r="Z348" s="78"/>
      <c r="AA348" s="78"/>
      <c r="AB348" s="78"/>
      <c r="AC348" s="78"/>
      <c r="AD348" s="78"/>
      <c r="AE348" s="78"/>
      <c r="AF348" s="78"/>
      <c r="AG348" s="78"/>
      <c r="AH348" s="78"/>
    </row>
    <row r="349" spans="1:34" x14ac:dyDescent="0.2">
      <c r="A349" s="78"/>
      <c r="B349" s="78"/>
      <c r="C349" s="78"/>
      <c r="D349" s="78"/>
      <c r="E349" s="78"/>
      <c r="F349" s="78"/>
      <c r="G349" s="79"/>
      <c r="H349" s="78"/>
      <c r="I349" s="128"/>
      <c r="J349" s="129"/>
      <c r="K349" s="129"/>
      <c r="L349" s="78"/>
      <c r="M349" s="78"/>
      <c r="N349" s="78"/>
      <c r="O349" s="78"/>
      <c r="P349" s="78"/>
      <c r="Q349" s="79"/>
      <c r="R349" s="78"/>
      <c r="S349" s="130"/>
      <c r="T349" s="131"/>
      <c r="U349" s="130"/>
      <c r="V349" s="78"/>
      <c r="W349" s="78"/>
      <c r="X349" s="79"/>
      <c r="Y349" s="78"/>
      <c r="Z349" s="78"/>
      <c r="AA349" s="78"/>
      <c r="AB349" s="78"/>
      <c r="AC349" s="78"/>
      <c r="AD349" s="78"/>
      <c r="AE349" s="78"/>
      <c r="AF349" s="78"/>
      <c r="AG349" s="78"/>
      <c r="AH349" s="78"/>
    </row>
    <row r="350" spans="1:34" x14ac:dyDescent="0.2">
      <c r="A350" s="78"/>
      <c r="B350" s="78"/>
      <c r="C350" s="78"/>
      <c r="D350" s="78"/>
      <c r="E350" s="78"/>
      <c r="F350" s="78"/>
      <c r="G350" s="79"/>
      <c r="H350" s="78"/>
      <c r="I350" s="128"/>
      <c r="J350" s="129"/>
      <c r="K350" s="129"/>
      <c r="L350" s="78"/>
      <c r="M350" s="78"/>
      <c r="N350" s="78"/>
      <c r="O350" s="78"/>
      <c r="P350" s="78"/>
      <c r="Q350" s="79"/>
      <c r="R350" s="78"/>
      <c r="S350" s="130"/>
      <c r="T350" s="131"/>
      <c r="U350" s="130"/>
      <c r="V350" s="78"/>
      <c r="W350" s="78"/>
      <c r="X350" s="79"/>
      <c r="Y350" s="78"/>
      <c r="Z350" s="78"/>
      <c r="AA350" s="78"/>
      <c r="AB350" s="78"/>
      <c r="AC350" s="78"/>
      <c r="AD350" s="78"/>
      <c r="AE350" s="78"/>
      <c r="AF350" s="78"/>
      <c r="AG350" s="78"/>
      <c r="AH350" s="78"/>
    </row>
    <row r="351" spans="1:34" x14ac:dyDescent="0.2">
      <c r="A351" s="78"/>
      <c r="B351" s="78"/>
      <c r="C351" s="78"/>
      <c r="D351" s="78"/>
      <c r="E351" s="78"/>
      <c r="F351" s="78"/>
      <c r="G351" s="79"/>
      <c r="H351" s="78"/>
      <c r="I351" s="128"/>
      <c r="J351" s="129"/>
      <c r="K351" s="129"/>
      <c r="L351" s="78"/>
      <c r="M351" s="78"/>
      <c r="N351" s="78"/>
      <c r="O351" s="78"/>
      <c r="P351" s="78"/>
      <c r="Q351" s="79"/>
      <c r="R351" s="78"/>
      <c r="S351" s="130"/>
      <c r="T351" s="131"/>
      <c r="U351" s="130"/>
      <c r="V351" s="78"/>
      <c r="W351" s="78"/>
      <c r="X351" s="79"/>
      <c r="Y351" s="78"/>
      <c r="Z351" s="78"/>
      <c r="AA351" s="78"/>
      <c r="AB351" s="78"/>
      <c r="AC351" s="78"/>
      <c r="AD351" s="78"/>
      <c r="AE351" s="78"/>
      <c r="AF351" s="78"/>
      <c r="AG351" s="78"/>
      <c r="AH351" s="78"/>
    </row>
    <row r="352" spans="1:34" x14ac:dyDescent="0.2">
      <c r="A352" s="78"/>
      <c r="B352" s="78"/>
      <c r="C352" s="78"/>
      <c r="D352" s="78"/>
      <c r="E352" s="78"/>
      <c r="F352" s="78"/>
      <c r="G352" s="79"/>
      <c r="H352" s="78"/>
      <c r="I352" s="128"/>
      <c r="J352" s="129"/>
      <c r="K352" s="129"/>
      <c r="L352" s="78"/>
      <c r="M352" s="78"/>
      <c r="N352" s="78"/>
      <c r="O352" s="78"/>
      <c r="P352" s="78"/>
      <c r="Q352" s="79"/>
      <c r="R352" s="78"/>
      <c r="S352" s="130"/>
      <c r="T352" s="131"/>
      <c r="U352" s="130"/>
      <c r="V352" s="78"/>
      <c r="W352" s="78"/>
      <c r="X352" s="79"/>
      <c r="Y352" s="78"/>
      <c r="Z352" s="78"/>
      <c r="AA352" s="78"/>
      <c r="AB352" s="78"/>
      <c r="AC352" s="78"/>
      <c r="AD352" s="78"/>
      <c r="AE352" s="78"/>
      <c r="AF352" s="78"/>
      <c r="AG352" s="78"/>
      <c r="AH352" s="78"/>
    </row>
    <row r="353" spans="1:34" x14ac:dyDescent="0.2">
      <c r="A353" s="78"/>
      <c r="B353" s="78"/>
      <c r="C353" s="78"/>
      <c r="D353" s="78"/>
      <c r="E353" s="78"/>
      <c r="F353" s="78"/>
      <c r="G353" s="79"/>
      <c r="H353" s="78"/>
      <c r="I353" s="128"/>
      <c r="J353" s="129"/>
      <c r="K353" s="129"/>
      <c r="L353" s="78"/>
      <c r="M353" s="78"/>
      <c r="N353" s="78"/>
      <c r="O353" s="78"/>
      <c r="P353" s="78"/>
      <c r="Q353" s="79"/>
      <c r="R353" s="78"/>
      <c r="S353" s="130"/>
      <c r="T353" s="131"/>
      <c r="U353" s="130"/>
      <c r="V353" s="78"/>
      <c r="W353" s="78"/>
      <c r="X353" s="79"/>
      <c r="Y353" s="78"/>
      <c r="Z353" s="78"/>
      <c r="AA353" s="78"/>
      <c r="AB353" s="78"/>
      <c r="AC353" s="78"/>
      <c r="AD353" s="78"/>
      <c r="AE353" s="78"/>
      <c r="AF353" s="78"/>
      <c r="AG353" s="78"/>
      <c r="AH353" s="78"/>
    </row>
    <row r="354" spans="1:34" x14ac:dyDescent="0.2">
      <c r="A354" s="78"/>
      <c r="B354" s="78"/>
      <c r="C354" s="78"/>
      <c r="D354" s="78"/>
      <c r="E354" s="78"/>
      <c r="F354" s="78"/>
      <c r="G354" s="79"/>
      <c r="H354" s="78"/>
      <c r="I354" s="128"/>
      <c r="J354" s="129"/>
      <c r="K354" s="129"/>
      <c r="L354" s="78"/>
      <c r="M354" s="78"/>
      <c r="N354" s="78"/>
      <c r="O354" s="78"/>
      <c r="P354" s="78"/>
      <c r="Q354" s="79"/>
      <c r="R354" s="78"/>
      <c r="S354" s="130"/>
      <c r="T354" s="131"/>
      <c r="U354" s="130"/>
      <c r="V354" s="78"/>
      <c r="W354" s="78"/>
      <c r="X354" s="79"/>
      <c r="Y354" s="78"/>
      <c r="Z354" s="78"/>
      <c r="AA354" s="78"/>
      <c r="AB354" s="78"/>
      <c r="AC354" s="78"/>
      <c r="AD354" s="78"/>
      <c r="AE354" s="78"/>
      <c r="AF354" s="78"/>
      <c r="AG354" s="78"/>
      <c r="AH354" s="78"/>
    </row>
    <row r="355" spans="1:34" x14ac:dyDescent="0.2">
      <c r="A355" s="78"/>
      <c r="B355" s="78"/>
      <c r="C355" s="78"/>
      <c r="D355" s="78"/>
      <c r="E355" s="78"/>
      <c r="F355" s="78"/>
      <c r="G355" s="79"/>
      <c r="H355" s="78"/>
      <c r="I355" s="128"/>
      <c r="J355" s="129"/>
      <c r="K355" s="129"/>
      <c r="L355" s="78"/>
      <c r="M355" s="78"/>
      <c r="N355" s="78"/>
      <c r="O355" s="78"/>
      <c r="P355" s="78"/>
      <c r="Q355" s="79"/>
      <c r="R355" s="78"/>
      <c r="S355" s="130"/>
      <c r="T355" s="131"/>
      <c r="U355" s="130"/>
      <c r="V355" s="78"/>
      <c r="W355" s="78"/>
      <c r="X355" s="79"/>
      <c r="Y355" s="78"/>
      <c r="Z355" s="78"/>
      <c r="AA355" s="78"/>
      <c r="AB355" s="78"/>
      <c r="AC355" s="78"/>
      <c r="AD355" s="78"/>
      <c r="AE355" s="78"/>
      <c r="AF355" s="78"/>
      <c r="AG355" s="78"/>
      <c r="AH355" s="78"/>
    </row>
    <row r="356" spans="1:34" x14ac:dyDescent="0.2">
      <c r="A356" s="78"/>
      <c r="B356" s="78"/>
      <c r="C356" s="78"/>
      <c r="D356" s="78"/>
      <c r="E356" s="78"/>
      <c r="F356" s="78"/>
      <c r="G356" s="79"/>
      <c r="H356" s="78"/>
      <c r="I356" s="128"/>
      <c r="J356" s="129"/>
      <c r="K356" s="129"/>
      <c r="L356" s="78"/>
      <c r="M356" s="78"/>
      <c r="N356" s="78"/>
      <c r="O356" s="78"/>
      <c r="P356" s="78"/>
      <c r="Q356" s="79"/>
      <c r="R356" s="78"/>
      <c r="S356" s="130"/>
      <c r="T356" s="131"/>
      <c r="U356" s="130"/>
      <c r="V356" s="78"/>
      <c r="W356" s="78"/>
      <c r="X356" s="79"/>
      <c r="Y356" s="78"/>
      <c r="Z356" s="78"/>
      <c r="AA356" s="78"/>
      <c r="AB356" s="78"/>
      <c r="AC356" s="78"/>
      <c r="AD356" s="78"/>
      <c r="AE356" s="78"/>
      <c r="AF356" s="78"/>
      <c r="AG356" s="78"/>
      <c r="AH356" s="78"/>
    </row>
    <row r="357" spans="1:34" x14ac:dyDescent="0.2">
      <c r="A357" s="78"/>
      <c r="B357" s="78"/>
      <c r="C357" s="78"/>
      <c r="D357" s="78"/>
      <c r="E357" s="78"/>
      <c r="F357" s="78"/>
      <c r="G357" s="79"/>
      <c r="H357" s="78"/>
      <c r="I357" s="128"/>
      <c r="J357" s="129"/>
      <c r="K357" s="129"/>
      <c r="L357" s="78"/>
      <c r="M357" s="78"/>
      <c r="N357" s="78"/>
      <c r="O357" s="78"/>
      <c r="P357" s="78"/>
      <c r="Q357" s="79"/>
      <c r="R357" s="78"/>
      <c r="S357" s="130"/>
      <c r="T357" s="131"/>
      <c r="U357" s="130"/>
      <c r="V357" s="78"/>
      <c r="W357" s="78"/>
      <c r="X357" s="79"/>
      <c r="Y357" s="78"/>
      <c r="Z357" s="78"/>
      <c r="AA357" s="78"/>
      <c r="AB357" s="78"/>
      <c r="AC357" s="78"/>
      <c r="AD357" s="78"/>
      <c r="AE357" s="78"/>
      <c r="AF357" s="78"/>
      <c r="AG357" s="78"/>
      <c r="AH357" s="78"/>
    </row>
    <row r="358" spans="1:34" x14ac:dyDescent="0.2">
      <c r="A358" s="78"/>
      <c r="B358" s="78"/>
      <c r="C358" s="78"/>
      <c r="D358" s="78"/>
      <c r="E358" s="78"/>
      <c r="F358" s="78"/>
      <c r="G358" s="79"/>
      <c r="H358" s="78"/>
      <c r="I358" s="128"/>
      <c r="J358" s="129"/>
      <c r="K358" s="129"/>
      <c r="L358" s="78"/>
      <c r="M358" s="78"/>
      <c r="N358" s="78"/>
      <c r="O358" s="78"/>
      <c r="P358" s="78"/>
      <c r="Q358" s="79"/>
      <c r="R358" s="78"/>
      <c r="S358" s="130"/>
      <c r="T358" s="131"/>
      <c r="U358" s="130"/>
      <c r="V358" s="78"/>
      <c r="W358" s="78"/>
      <c r="X358" s="79"/>
      <c r="Y358" s="78"/>
      <c r="Z358" s="78"/>
      <c r="AA358" s="78"/>
      <c r="AB358" s="78"/>
      <c r="AC358" s="78"/>
      <c r="AD358" s="78"/>
      <c r="AE358" s="78"/>
      <c r="AF358" s="78"/>
      <c r="AG358" s="78"/>
      <c r="AH358" s="78"/>
    </row>
    <row r="359" spans="1:34" x14ac:dyDescent="0.2">
      <c r="A359" s="78"/>
      <c r="B359" s="78"/>
      <c r="C359" s="78"/>
      <c r="D359" s="78"/>
      <c r="E359" s="78"/>
      <c r="F359" s="78"/>
      <c r="G359" s="79"/>
      <c r="H359" s="78"/>
      <c r="I359" s="128"/>
      <c r="J359" s="129"/>
      <c r="K359" s="129"/>
      <c r="L359" s="78"/>
      <c r="M359" s="78"/>
      <c r="N359" s="78"/>
      <c r="O359" s="78"/>
      <c r="P359" s="78"/>
      <c r="Q359" s="79"/>
      <c r="R359" s="78"/>
      <c r="S359" s="130"/>
      <c r="T359" s="131"/>
      <c r="U359" s="130"/>
      <c r="V359" s="78"/>
      <c r="W359" s="78"/>
      <c r="X359" s="79"/>
      <c r="Y359" s="78"/>
      <c r="Z359" s="78"/>
      <c r="AA359" s="78"/>
      <c r="AB359" s="78"/>
      <c r="AC359" s="78"/>
      <c r="AD359" s="78"/>
      <c r="AE359" s="78"/>
      <c r="AF359" s="78"/>
      <c r="AG359" s="78"/>
      <c r="AH359" s="78"/>
    </row>
    <row r="360" spans="1:34" x14ac:dyDescent="0.2">
      <c r="A360" s="78"/>
      <c r="B360" s="78"/>
      <c r="C360" s="78"/>
      <c r="D360" s="78"/>
      <c r="E360" s="78"/>
      <c r="F360" s="78"/>
      <c r="G360" s="79"/>
      <c r="H360" s="78"/>
      <c r="I360" s="128"/>
      <c r="J360" s="129"/>
      <c r="K360" s="129"/>
      <c r="L360" s="78"/>
      <c r="M360" s="78"/>
      <c r="N360" s="78"/>
      <c r="O360" s="78"/>
      <c r="P360" s="78"/>
      <c r="Q360" s="79"/>
      <c r="R360" s="78"/>
      <c r="S360" s="130"/>
      <c r="T360" s="131"/>
      <c r="U360" s="130"/>
      <c r="V360" s="78"/>
      <c r="W360" s="78"/>
      <c r="X360" s="79"/>
      <c r="Y360" s="78"/>
      <c r="Z360" s="78"/>
      <c r="AA360" s="78"/>
      <c r="AB360" s="78"/>
      <c r="AC360" s="78"/>
      <c r="AD360" s="78"/>
      <c r="AE360" s="78"/>
      <c r="AF360" s="78"/>
      <c r="AG360" s="78"/>
      <c r="AH360" s="78"/>
    </row>
    <row r="361" spans="1:34" x14ac:dyDescent="0.2">
      <c r="A361" s="78"/>
      <c r="B361" s="78"/>
      <c r="C361" s="78"/>
      <c r="D361" s="78"/>
      <c r="E361" s="78"/>
      <c r="F361" s="78"/>
      <c r="G361" s="79"/>
      <c r="H361" s="78"/>
      <c r="I361" s="128"/>
      <c r="J361" s="129"/>
      <c r="K361" s="129"/>
      <c r="L361" s="78"/>
      <c r="M361" s="78"/>
      <c r="N361" s="78"/>
      <c r="O361" s="78"/>
      <c r="P361" s="78"/>
      <c r="Q361" s="79"/>
      <c r="R361" s="78"/>
      <c r="S361" s="130"/>
      <c r="T361" s="131"/>
      <c r="U361" s="130"/>
      <c r="V361" s="78"/>
      <c r="W361" s="78"/>
      <c r="X361" s="79"/>
      <c r="Y361" s="78"/>
      <c r="Z361" s="78"/>
      <c r="AA361" s="78"/>
      <c r="AB361" s="78"/>
      <c r="AC361" s="78"/>
      <c r="AD361" s="78"/>
      <c r="AE361" s="78"/>
      <c r="AF361" s="78"/>
      <c r="AG361" s="78"/>
      <c r="AH361" s="78"/>
    </row>
    <row r="362" spans="1:34" x14ac:dyDescent="0.2">
      <c r="A362" s="78"/>
      <c r="B362" s="78"/>
      <c r="C362" s="78"/>
      <c r="D362" s="78"/>
      <c r="E362" s="78"/>
      <c r="F362" s="78"/>
      <c r="G362" s="79"/>
      <c r="H362" s="78"/>
      <c r="I362" s="128"/>
      <c r="J362" s="129"/>
      <c r="K362" s="129"/>
      <c r="L362" s="78"/>
      <c r="M362" s="78"/>
      <c r="N362" s="78"/>
      <c r="O362" s="78"/>
      <c r="P362" s="78"/>
      <c r="Q362" s="79"/>
      <c r="R362" s="78"/>
      <c r="S362" s="130"/>
      <c r="T362" s="131"/>
      <c r="U362" s="130"/>
      <c r="V362" s="78"/>
      <c r="W362" s="78"/>
      <c r="X362" s="79"/>
      <c r="Y362" s="78"/>
      <c r="Z362" s="78"/>
      <c r="AA362" s="78"/>
      <c r="AB362" s="78"/>
      <c r="AC362" s="78"/>
      <c r="AD362" s="78"/>
      <c r="AE362" s="78"/>
      <c r="AF362" s="78"/>
      <c r="AG362" s="78"/>
      <c r="AH362" s="78"/>
    </row>
    <row r="363" spans="1:34" x14ac:dyDescent="0.2">
      <c r="A363" s="78"/>
      <c r="B363" s="78"/>
      <c r="C363" s="78"/>
      <c r="D363" s="78"/>
      <c r="E363" s="78"/>
      <c r="F363" s="78"/>
      <c r="G363" s="79"/>
      <c r="H363" s="78"/>
      <c r="I363" s="128"/>
      <c r="J363" s="129"/>
      <c r="K363" s="129"/>
      <c r="L363" s="78"/>
      <c r="M363" s="78"/>
      <c r="N363" s="78"/>
      <c r="O363" s="78"/>
      <c r="P363" s="78"/>
      <c r="Q363" s="79"/>
      <c r="R363" s="78"/>
      <c r="S363" s="130"/>
      <c r="T363" s="131"/>
      <c r="U363" s="130"/>
      <c r="V363" s="78"/>
      <c r="W363" s="78"/>
      <c r="X363" s="79"/>
      <c r="Y363" s="78"/>
      <c r="Z363" s="78"/>
      <c r="AA363" s="78"/>
      <c r="AB363" s="78"/>
      <c r="AC363" s="78"/>
      <c r="AD363" s="78"/>
      <c r="AE363" s="78"/>
      <c r="AF363" s="78"/>
      <c r="AG363" s="78"/>
      <c r="AH363" s="78"/>
    </row>
    <row r="364" spans="1:34" x14ac:dyDescent="0.2">
      <c r="A364" s="78"/>
      <c r="B364" s="78"/>
      <c r="C364" s="78"/>
      <c r="D364" s="78"/>
      <c r="E364" s="78"/>
      <c r="F364" s="78"/>
      <c r="G364" s="79"/>
      <c r="H364" s="78"/>
      <c r="I364" s="128"/>
      <c r="J364" s="129"/>
      <c r="K364" s="129"/>
      <c r="L364" s="78"/>
      <c r="M364" s="78"/>
      <c r="N364" s="78"/>
      <c r="O364" s="78"/>
      <c r="P364" s="78"/>
      <c r="Q364" s="79"/>
      <c r="R364" s="78"/>
      <c r="S364" s="130"/>
      <c r="T364" s="131"/>
      <c r="U364" s="130"/>
      <c r="V364" s="78"/>
      <c r="W364" s="78"/>
      <c r="X364" s="79"/>
      <c r="Y364" s="78"/>
      <c r="Z364" s="78"/>
      <c r="AA364" s="78"/>
      <c r="AB364" s="78"/>
      <c r="AC364" s="78"/>
      <c r="AD364" s="78"/>
      <c r="AE364" s="78"/>
      <c r="AF364" s="78"/>
      <c r="AG364" s="78"/>
      <c r="AH364" s="78"/>
    </row>
    <row r="365" spans="1:34" x14ac:dyDescent="0.2">
      <c r="A365" s="78"/>
      <c r="B365" s="78"/>
      <c r="C365" s="78"/>
      <c r="D365" s="78"/>
      <c r="E365" s="78"/>
      <c r="F365" s="78"/>
      <c r="G365" s="79"/>
      <c r="H365" s="78"/>
      <c r="I365" s="128"/>
      <c r="J365" s="129"/>
      <c r="K365" s="129"/>
      <c r="L365" s="78"/>
      <c r="M365" s="78"/>
      <c r="N365" s="78"/>
      <c r="O365" s="78"/>
      <c r="P365" s="78"/>
      <c r="Q365" s="79"/>
      <c r="R365" s="78"/>
      <c r="S365" s="130"/>
      <c r="T365" s="131"/>
      <c r="U365" s="130"/>
      <c r="V365" s="78"/>
      <c r="W365" s="78"/>
      <c r="X365" s="79"/>
      <c r="Y365" s="78"/>
      <c r="Z365" s="78"/>
      <c r="AA365" s="78"/>
      <c r="AB365" s="78"/>
      <c r="AC365" s="78"/>
      <c r="AD365" s="78"/>
      <c r="AE365" s="78"/>
      <c r="AF365" s="78"/>
      <c r="AG365" s="78"/>
      <c r="AH365" s="78"/>
    </row>
    <row r="366" spans="1:34" x14ac:dyDescent="0.2">
      <c r="A366" s="78"/>
      <c r="B366" s="78"/>
      <c r="C366" s="78"/>
      <c r="D366" s="78"/>
      <c r="E366" s="78"/>
      <c r="F366" s="78"/>
      <c r="G366" s="79"/>
      <c r="H366" s="78"/>
      <c r="I366" s="128"/>
      <c r="J366" s="129"/>
      <c r="K366" s="129"/>
      <c r="L366" s="78"/>
      <c r="M366" s="78"/>
      <c r="N366" s="78"/>
      <c r="O366" s="78"/>
      <c r="P366" s="78"/>
      <c r="Q366" s="79"/>
      <c r="R366" s="78"/>
      <c r="S366" s="130"/>
      <c r="T366" s="131"/>
      <c r="U366" s="130"/>
      <c r="V366" s="78"/>
      <c r="W366" s="78"/>
      <c r="X366" s="79"/>
      <c r="Y366" s="78"/>
      <c r="Z366" s="78"/>
      <c r="AA366" s="78"/>
      <c r="AB366" s="78"/>
      <c r="AC366" s="78"/>
      <c r="AD366" s="78"/>
      <c r="AE366" s="78"/>
      <c r="AF366" s="78"/>
      <c r="AG366" s="78"/>
      <c r="AH366" s="78"/>
    </row>
    <row r="367" spans="1:34" x14ac:dyDescent="0.2">
      <c r="A367" s="78"/>
      <c r="B367" s="78"/>
      <c r="C367" s="78"/>
      <c r="D367" s="78"/>
      <c r="E367" s="78"/>
      <c r="F367" s="78"/>
      <c r="G367" s="79"/>
      <c r="H367" s="78"/>
      <c r="I367" s="128"/>
      <c r="J367" s="129"/>
      <c r="K367" s="129"/>
      <c r="L367" s="78"/>
      <c r="M367" s="78"/>
      <c r="N367" s="78"/>
      <c r="O367" s="78"/>
      <c r="P367" s="78"/>
      <c r="Q367" s="79"/>
      <c r="R367" s="78"/>
      <c r="S367" s="130"/>
      <c r="T367" s="131"/>
      <c r="U367" s="130"/>
      <c r="V367" s="78"/>
      <c r="W367" s="78"/>
      <c r="X367" s="79"/>
      <c r="Y367" s="78"/>
      <c r="Z367" s="78"/>
      <c r="AA367" s="78"/>
      <c r="AB367" s="78"/>
      <c r="AC367" s="78"/>
      <c r="AD367" s="78"/>
      <c r="AE367" s="78"/>
      <c r="AF367" s="78"/>
      <c r="AG367" s="78"/>
      <c r="AH367" s="78"/>
    </row>
    <row r="368" spans="1:34" x14ac:dyDescent="0.2">
      <c r="A368" s="78"/>
      <c r="B368" s="78"/>
      <c r="C368" s="78"/>
      <c r="D368" s="78"/>
      <c r="E368" s="78"/>
      <c r="F368" s="78"/>
      <c r="G368" s="79"/>
      <c r="H368" s="78"/>
      <c r="I368" s="128"/>
      <c r="J368" s="129"/>
      <c r="K368" s="129"/>
      <c r="L368" s="78"/>
      <c r="M368" s="78"/>
      <c r="N368" s="78"/>
      <c r="O368" s="78"/>
      <c r="P368" s="78"/>
      <c r="Q368" s="79"/>
      <c r="R368" s="78"/>
      <c r="S368" s="130"/>
      <c r="T368" s="131"/>
      <c r="U368" s="130"/>
      <c r="V368" s="78"/>
      <c r="W368" s="78"/>
      <c r="X368" s="79"/>
      <c r="Y368" s="78"/>
      <c r="Z368" s="78"/>
      <c r="AA368" s="78"/>
      <c r="AB368" s="78"/>
      <c r="AC368" s="78"/>
      <c r="AD368" s="78"/>
      <c r="AE368" s="78"/>
      <c r="AF368" s="78"/>
      <c r="AG368" s="78"/>
      <c r="AH368" s="78"/>
    </row>
    <row r="369" spans="1:34" x14ac:dyDescent="0.2">
      <c r="A369" s="78"/>
      <c r="B369" s="78"/>
      <c r="C369" s="78"/>
      <c r="D369" s="78"/>
      <c r="E369" s="78"/>
      <c r="F369" s="78"/>
      <c r="G369" s="79"/>
      <c r="H369" s="78"/>
      <c r="I369" s="128"/>
      <c r="J369" s="129"/>
      <c r="K369" s="129"/>
      <c r="L369" s="78"/>
      <c r="M369" s="78"/>
      <c r="N369" s="78"/>
      <c r="O369" s="78"/>
      <c r="P369" s="78"/>
      <c r="Q369" s="79"/>
      <c r="R369" s="78"/>
      <c r="S369" s="130"/>
      <c r="T369" s="131"/>
      <c r="U369" s="130"/>
      <c r="V369" s="78"/>
      <c r="W369" s="78"/>
      <c r="X369" s="79"/>
      <c r="Y369" s="78"/>
      <c r="Z369" s="78"/>
      <c r="AA369" s="78"/>
      <c r="AB369" s="78"/>
      <c r="AC369" s="78"/>
      <c r="AD369" s="78"/>
      <c r="AE369" s="78"/>
      <c r="AF369" s="78"/>
      <c r="AG369" s="78"/>
      <c r="AH369" s="78"/>
    </row>
    <row r="370" spans="1:34" x14ac:dyDescent="0.2">
      <c r="A370" s="78"/>
      <c r="B370" s="78"/>
      <c r="C370" s="78"/>
      <c r="D370" s="78"/>
      <c r="E370" s="78"/>
      <c r="F370" s="78"/>
      <c r="G370" s="79"/>
      <c r="H370" s="78"/>
      <c r="I370" s="128"/>
      <c r="J370" s="129"/>
      <c r="K370" s="129"/>
      <c r="L370" s="78"/>
      <c r="M370" s="78"/>
      <c r="N370" s="78"/>
      <c r="O370" s="78"/>
      <c r="P370" s="78"/>
      <c r="Q370" s="79"/>
      <c r="R370" s="78"/>
      <c r="S370" s="130"/>
      <c r="T370" s="131"/>
      <c r="U370" s="130"/>
      <c r="V370" s="78"/>
      <c r="W370" s="78"/>
      <c r="X370" s="79"/>
      <c r="Y370" s="78"/>
      <c r="Z370" s="78"/>
      <c r="AA370" s="78"/>
      <c r="AB370" s="78"/>
      <c r="AC370" s="78"/>
      <c r="AD370" s="78"/>
      <c r="AE370" s="78"/>
      <c r="AF370" s="78"/>
      <c r="AG370" s="78"/>
      <c r="AH370" s="78"/>
    </row>
    <row r="371" spans="1:34" x14ac:dyDescent="0.2">
      <c r="A371" s="78"/>
      <c r="B371" s="78"/>
      <c r="C371" s="78"/>
      <c r="D371" s="78"/>
      <c r="E371" s="78"/>
      <c r="F371" s="78"/>
      <c r="G371" s="79"/>
      <c r="H371" s="78"/>
      <c r="I371" s="128"/>
      <c r="J371" s="129"/>
      <c r="K371" s="129"/>
      <c r="L371" s="78"/>
      <c r="M371" s="78"/>
      <c r="N371" s="78"/>
      <c r="O371" s="78"/>
      <c r="P371" s="78"/>
      <c r="Q371" s="79"/>
      <c r="R371" s="78"/>
      <c r="S371" s="130"/>
      <c r="T371" s="131"/>
      <c r="U371" s="130"/>
      <c r="V371" s="78"/>
      <c r="W371" s="78"/>
      <c r="X371" s="79"/>
      <c r="Y371" s="78"/>
      <c r="Z371" s="78"/>
      <c r="AA371" s="78"/>
      <c r="AB371" s="78"/>
      <c r="AC371" s="78"/>
      <c r="AD371" s="78"/>
      <c r="AE371" s="78"/>
      <c r="AF371" s="78"/>
      <c r="AG371" s="78"/>
      <c r="AH371" s="78"/>
    </row>
    <row r="372" spans="1:34" x14ac:dyDescent="0.2">
      <c r="A372" s="78"/>
      <c r="B372" s="78"/>
      <c r="C372" s="78"/>
      <c r="D372" s="78"/>
      <c r="E372" s="78"/>
      <c r="F372" s="78"/>
      <c r="G372" s="79"/>
      <c r="H372" s="78"/>
      <c r="I372" s="128"/>
      <c r="J372" s="129"/>
      <c r="K372" s="129"/>
      <c r="L372" s="78"/>
      <c r="M372" s="78"/>
      <c r="N372" s="78"/>
      <c r="O372" s="78"/>
      <c r="P372" s="78"/>
      <c r="Q372" s="79"/>
      <c r="R372" s="78"/>
      <c r="S372" s="130"/>
      <c r="T372" s="131"/>
      <c r="U372" s="130"/>
      <c r="V372" s="78"/>
      <c r="W372" s="78"/>
      <c r="X372" s="79"/>
      <c r="Y372" s="78"/>
      <c r="Z372" s="78"/>
      <c r="AA372" s="78"/>
      <c r="AB372" s="78"/>
      <c r="AC372" s="78"/>
      <c r="AD372" s="78"/>
      <c r="AE372" s="78"/>
      <c r="AF372" s="78"/>
      <c r="AG372" s="78"/>
      <c r="AH372" s="78"/>
    </row>
    <row r="373" spans="1:34" x14ac:dyDescent="0.2">
      <c r="A373" s="78"/>
      <c r="B373" s="78"/>
      <c r="C373" s="78"/>
      <c r="D373" s="78"/>
      <c r="E373" s="78"/>
      <c r="F373" s="78"/>
      <c r="G373" s="79"/>
      <c r="H373" s="78"/>
      <c r="I373" s="128"/>
      <c r="J373" s="129"/>
      <c r="K373" s="129"/>
      <c r="L373" s="78"/>
      <c r="M373" s="78"/>
      <c r="N373" s="78"/>
      <c r="O373" s="78"/>
      <c r="P373" s="78"/>
      <c r="Q373" s="79"/>
      <c r="R373" s="78"/>
      <c r="S373" s="130"/>
      <c r="T373" s="131"/>
      <c r="U373" s="130"/>
      <c r="V373" s="78"/>
      <c r="W373" s="78"/>
      <c r="X373" s="79"/>
      <c r="Y373" s="78"/>
      <c r="Z373" s="78"/>
      <c r="AA373" s="78"/>
      <c r="AB373" s="78"/>
      <c r="AC373" s="78"/>
      <c r="AD373" s="78"/>
      <c r="AE373" s="78"/>
      <c r="AF373" s="78"/>
      <c r="AG373" s="78"/>
      <c r="AH373" s="78"/>
    </row>
    <row r="374" spans="1:34" x14ac:dyDescent="0.2">
      <c r="A374" s="78"/>
      <c r="B374" s="78"/>
      <c r="C374" s="78"/>
      <c r="D374" s="78"/>
      <c r="E374" s="78"/>
      <c r="F374" s="78"/>
      <c r="G374" s="79"/>
      <c r="H374" s="78"/>
      <c r="I374" s="128"/>
      <c r="J374" s="129"/>
      <c r="K374" s="129"/>
      <c r="L374" s="78"/>
      <c r="M374" s="78"/>
      <c r="N374" s="78"/>
      <c r="O374" s="78"/>
      <c r="P374" s="78"/>
      <c r="Q374" s="79"/>
      <c r="R374" s="78"/>
      <c r="S374" s="130"/>
      <c r="T374" s="131"/>
      <c r="U374" s="130"/>
      <c r="V374" s="78"/>
      <c r="W374" s="78"/>
      <c r="X374" s="79"/>
      <c r="Y374" s="78"/>
      <c r="Z374" s="78"/>
      <c r="AA374" s="78"/>
      <c r="AB374" s="78"/>
      <c r="AC374" s="78"/>
      <c r="AD374" s="78"/>
      <c r="AE374" s="78"/>
      <c r="AF374" s="78"/>
      <c r="AG374" s="78"/>
      <c r="AH374" s="78"/>
    </row>
    <row r="375" spans="1:34" x14ac:dyDescent="0.2">
      <c r="A375" s="78"/>
      <c r="B375" s="78"/>
      <c r="C375" s="78"/>
      <c r="D375" s="78"/>
      <c r="E375" s="78"/>
      <c r="F375" s="78"/>
      <c r="G375" s="79"/>
      <c r="H375" s="78"/>
      <c r="I375" s="128"/>
      <c r="J375" s="129"/>
      <c r="K375" s="129"/>
      <c r="L375" s="78"/>
      <c r="M375" s="78"/>
      <c r="N375" s="78"/>
      <c r="O375" s="78"/>
      <c r="P375" s="78"/>
      <c r="Q375" s="79"/>
      <c r="R375" s="78"/>
      <c r="S375" s="130"/>
      <c r="T375" s="131"/>
      <c r="U375" s="130"/>
      <c r="V375" s="78"/>
      <c r="W375" s="78"/>
      <c r="X375" s="79"/>
      <c r="Y375" s="78"/>
      <c r="Z375" s="78"/>
      <c r="AA375" s="78"/>
      <c r="AB375" s="78"/>
      <c r="AC375" s="78"/>
      <c r="AD375" s="78"/>
      <c r="AE375" s="78"/>
      <c r="AF375" s="78"/>
      <c r="AG375" s="78"/>
      <c r="AH375" s="78"/>
    </row>
    <row r="376" spans="1:34" x14ac:dyDescent="0.2">
      <c r="A376" s="78"/>
      <c r="B376" s="78"/>
      <c r="C376" s="78"/>
      <c r="D376" s="78"/>
      <c r="E376" s="78"/>
      <c r="F376" s="78"/>
      <c r="G376" s="79"/>
      <c r="H376" s="78"/>
      <c r="I376" s="128"/>
      <c r="J376" s="129"/>
      <c r="K376" s="129"/>
      <c r="L376" s="78"/>
      <c r="M376" s="78"/>
      <c r="N376" s="78"/>
      <c r="O376" s="78"/>
      <c r="P376" s="78"/>
      <c r="Q376" s="79"/>
      <c r="R376" s="78"/>
      <c r="S376" s="130"/>
      <c r="T376" s="131"/>
      <c r="U376" s="130"/>
      <c r="V376" s="78"/>
      <c r="W376" s="78"/>
      <c r="X376" s="79"/>
      <c r="Y376" s="78"/>
      <c r="Z376" s="78"/>
      <c r="AA376" s="78"/>
      <c r="AB376" s="78"/>
      <c r="AC376" s="78"/>
      <c r="AD376" s="78"/>
      <c r="AE376" s="78"/>
      <c r="AF376" s="78"/>
      <c r="AG376" s="78"/>
      <c r="AH376" s="78"/>
    </row>
    <row r="377" spans="1:34" x14ac:dyDescent="0.2">
      <c r="A377" s="78"/>
      <c r="B377" s="78"/>
      <c r="C377" s="78"/>
      <c r="D377" s="78"/>
      <c r="E377" s="78"/>
      <c r="F377" s="78"/>
      <c r="G377" s="79"/>
      <c r="H377" s="78"/>
      <c r="I377" s="128"/>
      <c r="J377" s="129"/>
      <c r="K377" s="129"/>
      <c r="L377" s="78"/>
      <c r="M377" s="78"/>
      <c r="N377" s="78"/>
      <c r="O377" s="78"/>
      <c r="P377" s="78"/>
      <c r="Q377" s="79"/>
      <c r="R377" s="78"/>
      <c r="S377" s="130"/>
      <c r="T377" s="131"/>
      <c r="U377" s="130"/>
      <c r="V377" s="78"/>
      <c r="W377" s="78"/>
      <c r="X377" s="79"/>
      <c r="Y377" s="78"/>
      <c r="Z377" s="78"/>
      <c r="AA377" s="78"/>
      <c r="AB377" s="78"/>
      <c r="AC377" s="78"/>
      <c r="AD377" s="78"/>
      <c r="AE377" s="78"/>
      <c r="AF377" s="78"/>
      <c r="AG377" s="78"/>
      <c r="AH377" s="78"/>
    </row>
    <row r="378" spans="1:34" x14ac:dyDescent="0.2">
      <c r="A378" s="78"/>
      <c r="B378" s="78"/>
      <c r="C378" s="78"/>
      <c r="D378" s="78"/>
      <c r="E378" s="78"/>
      <c r="F378" s="78"/>
      <c r="G378" s="79"/>
      <c r="H378" s="78"/>
      <c r="I378" s="128"/>
      <c r="J378" s="129"/>
      <c r="K378" s="129"/>
      <c r="L378" s="78"/>
      <c r="M378" s="78"/>
      <c r="N378" s="78"/>
      <c r="O378" s="78"/>
      <c r="P378" s="78"/>
      <c r="Q378" s="79"/>
      <c r="R378" s="78"/>
      <c r="S378" s="130"/>
      <c r="T378" s="131"/>
      <c r="U378" s="130"/>
      <c r="V378" s="78"/>
      <c r="W378" s="78"/>
      <c r="X378" s="79"/>
      <c r="Y378" s="78"/>
      <c r="Z378" s="78"/>
      <c r="AA378" s="78"/>
      <c r="AB378" s="78"/>
      <c r="AC378" s="78"/>
      <c r="AD378" s="78"/>
      <c r="AE378" s="78"/>
      <c r="AF378" s="78"/>
      <c r="AG378" s="78"/>
      <c r="AH378" s="78"/>
    </row>
    <row r="379" spans="1:34" x14ac:dyDescent="0.2">
      <c r="A379" s="78"/>
      <c r="B379" s="78"/>
      <c r="C379" s="78"/>
      <c r="D379" s="78"/>
      <c r="E379" s="78"/>
      <c r="F379" s="78"/>
      <c r="G379" s="79"/>
      <c r="H379" s="78"/>
      <c r="I379" s="128"/>
      <c r="J379" s="129"/>
      <c r="K379" s="129"/>
      <c r="L379" s="78"/>
      <c r="M379" s="78"/>
      <c r="N379" s="78"/>
      <c r="O379" s="78"/>
      <c r="P379" s="78"/>
      <c r="Q379" s="79"/>
      <c r="R379" s="78"/>
      <c r="S379" s="130"/>
      <c r="T379" s="131"/>
      <c r="U379" s="130"/>
      <c r="V379" s="78"/>
      <c r="W379" s="78"/>
      <c r="X379" s="79"/>
      <c r="Y379" s="78"/>
      <c r="Z379" s="78"/>
      <c r="AA379" s="78"/>
      <c r="AB379" s="78"/>
      <c r="AC379" s="78"/>
      <c r="AD379" s="78"/>
      <c r="AE379" s="78"/>
      <c r="AF379" s="78"/>
      <c r="AG379" s="78"/>
      <c r="AH379" s="78"/>
    </row>
    <row r="380" spans="1:34" x14ac:dyDescent="0.2">
      <c r="A380" s="78"/>
      <c r="B380" s="78"/>
      <c r="C380" s="78"/>
      <c r="D380" s="78"/>
      <c r="E380" s="78"/>
      <c r="F380" s="78"/>
      <c r="G380" s="79"/>
      <c r="H380" s="78"/>
      <c r="I380" s="128"/>
      <c r="J380" s="129"/>
      <c r="K380" s="129"/>
      <c r="L380" s="78"/>
      <c r="M380" s="78"/>
      <c r="N380" s="78"/>
      <c r="O380" s="78"/>
      <c r="P380" s="78"/>
      <c r="Q380" s="79"/>
      <c r="R380" s="78"/>
      <c r="S380" s="130"/>
      <c r="T380" s="131"/>
      <c r="U380" s="130"/>
      <c r="V380" s="78"/>
      <c r="W380" s="78"/>
      <c r="X380" s="79"/>
      <c r="Y380" s="78"/>
      <c r="Z380" s="78"/>
      <c r="AA380" s="78"/>
      <c r="AB380" s="78"/>
      <c r="AC380" s="78"/>
      <c r="AD380" s="78"/>
      <c r="AE380" s="78"/>
      <c r="AF380" s="78"/>
      <c r="AG380" s="78"/>
      <c r="AH380" s="78"/>
    </row>
    <row r="381" spans="1:34" x14ac:dyDescent="0.2">
      <c r="A381" s="78"/>
      <c r="B381" s="78"/>
      <c r="C381" s="78"/>
      <c r="D381" s="78"/>
      <c r="E381" s="78"/>
      <c r="F381" s="78"/>
      <c r="G381" s="79"/>
      <c r="H381" s="78"/>
      <c r="I381" s="128"/>
      <c r="J381" s="129"/>
      <c r="K381" s="129"/>
      <c r="L381" s="78"/>
      <c r="M381" s="78"/>
      <c r="N381" s="78"/>
      <c r="O381" s="78"/>
      <c r="P381" s="78"/>
      <c r="Q381" s="79"/>
      <c r="R381" s="78"/>
      <c r="S381" s="130"/>
      <c r="T381" s="131"/>
      <c r="U381" s="130"/>
      <c r="V381" s="78"/>
      <c r="W381" s="78"/>
      <c r="X381" s="79"/>
      <c r="Y381" s="78"/>
      <c r="Z381" s="78"/>
      <c r="AA381" s="78"/>
      <c r="AB381" s="78"/>
      <c r="AC381" s="78"/>
      <c r="AD381" s="78"/>
      <c r="AE381" s="78"/>
      <c r="AF381" s="78"/>
      <c r="AG381" s="78"/>
      <c r="AH381" s="78"/>
    </row>
    <row r="382" spans="1:34" x14ac:dyDescent="0.2">
      <c r="A382" s="78"/>
      <c r="B382" s="78"/>
      <c r="C382" s="78"/>
      <c r="D382" s="78"/>
      <c r="E382" s="78"/>
      <c r="F382" s="78"/>
      <c r="G382" s="79"/>
      <c r="H382" s="78"/>
      <c r="I382" s="128"/>
      <c r="J382" s="129"/>
      <c r="K382" s="129"/>
      <c r="L382" s="78"/>
      <c r="M382" s="78"/>
      <c r="N382" s="78"/>
      <c r="O382" s="78"/>
      <c r="P382" s="78"/>
      <c r="Q382" s="79"/>
      <c r="R382" s="78"/>
      <c r="S382" s="130"/>
      <c r="T382" s="131"/>
      <c r="U382" s="130"/>
      <c r="V382" s="78"/>
      <c r="W382" s="78"/>
      <c r="X382" s="79"/>
      <c r="Y382" s="78"/>
      <c r="Z382" s="78"/>
      <c r="AA382" s="78"/>
      <c r="AB382" s="78"/>
      <c r="AC382" s="78"/>
      <c r="AD382" s="78"/>
      <c r="AE382" s="78"/>
      <c r="AF382" s="78"/>
      <c r="AG382" s="78"/>
      <c r="AH382" s="78"/>
    </row>
    <row r="383" spans="1:34" x14ac:dyDescent="0.2">
      <c r="A383" s="78"/>
      <c r="B383" s="78"/>
      <c r="C383" s="78"/>
      <c r="D383" s="78"/>
      <c r="E383" s="78"/>
      <c r="F383" s="78"/>
      <c r="G383" s="79"/>
      <c r="H383" s="78"/>
      <c r="I383" s="128"/>
      <c r="J383" s="129"/>
      <c r="K383" s="129"/>
      <c r="L383" s="78"/>
      <c r="M383" s="78"/>
      <c r="N383" s="78"/>
      <c r="O383" s="78"/>
      <c r="P383" s="78"/>
      <c r="Q383" s="79"/>
      <c r="R383" s="78"/>
      <c r="S383" s="130"/>
      <c r="T383" s="131"/>
      <c r="U383" s="130"/>
      <c r="V383" s="78"/>
      <c r="W383" s="78"/>
      <c r="X383" s="79"/>
      <c r="Y383" s="78"/>
      <c r="Z383" s="78"/>
      <c r="AA383" s="78"/>
      <c r="AB383" s="78"/>
      <c r="AC383" s="78"/>
      <c r="AD383" s="78"/>
      <c r="AE383" s="78"/>
      <c r="AF383" s="78"/>
      <c r="AG383" s="78"/>
      <c r="AH383" s="78"/>
    </row>
    <row r="384" spans="1:34" x14ac:dyDescent="0.2">
      <c r="A384" s="78"/>
      <c r="B384" s="78"/>
      <c r="C384" s="78"/>
      <c r="D384" s="78"/>
      <c r="E384" s="78"/>
      <c r="F384" s="78"/>
      <c r="G384" s="79"/>
      <c r="H384" s="78"/>
      <c r="I384" s="128"/>
      <c r="J384" s="129"/>
      <c r="K384" s="129"/>
      <c r="L384" s="78"/>
      <c r="M384" s="78"/>
      <c r="N384" s="78"/>
      <c r="O384" s="78"/>
      <c r="P384" s="78"/>
      <c r="Q384" s="79"/>
      <c r="R384" s="78"/>
      <c r="S384" s="130"/>
      <c r="T384" s="131"/>
      <c r="U384" s="130"/>
      <c r="V384" s="78"/>
      <c r="W384" s="78"/>
      <c r="X384" s="79"/>
      <c r="Y384" s="78"/>
      <c r="Z384" s="78"/>
      <c r="AA384" s="78"/>
      <c r="AB384" s="78"/>
      <c r="AC384" s="78"/>
      <c r="AD384" s="78"/>
      <c r="AE384" s="78"/>
      <c r="AF384" s="78"/>
      <c r="AG384" s="78"/>
      <c r="AH384" s="78"/>
    </row>
    <row r="385" spans="1:34" x14ac:dyDescent="0.2">
      <c r="A385" s="78"/>
      <c r="B385" s="78"/>
      <c r="C385" s="78"/>
      <c r="D385" s="78"/>
      <c r="E385" s="78"/>
      <c r="F385" s="78"/>
      <c r="G385" s="79"/>
      <c r="H385" s="78"/>
      <c r="I385" s="128"/>
      <c r="J385" s="129"/>
      <c r="K385" s="129"/>
      <c r="L385" s="78"/>
      <c r="M385" s="78"/>
      <c r="N385" s="78"/>
      <c r="O385" s="78"/>
      <c r="P385" s="78"/>
      <c r="Q385" s="79"/>
      <c r="R385" s="78"/>
      <c r="S385" s="130"/>
      <c r="T385" s="131"/>
      <c r="U385" s="130"/>
      <c r="V385" s="78"/>
      <c r="W385" s="78"/>
      <c r="X385" s="79"/>
      <c r="Y385" s="78"/>
      <c r="Z385" s="78"/>
      <c r="AA385" s="78"/>
      <c r="AB385" s="78"/>
      <c r="AC385" s="78"/>
      <c r="AD385" s="78"/>
      <c r="AE385" s="78"/>
      <c r="AF385" s="78"/>
      <c r="AG385" s="78"/>
      <c r="AH385" s="78"/>
    </row>
    <row r="386" spans="1:34" x14ac:dyDescent="0.2">
      <c r="A386" s="78"/>
      <c r="B386" s="78"/>
      <c r="C386" s="78"/>
      <c r="D386" s="78"/>
      <c r="E386" s="78"/>
      <c r="F386" s="78"/>
      <c r="G386" s="79"/>
      <c r="H386" s="78"/>
      <c r="I386" s="128"/>
      <c r="J386" s="129"/>
      <c r="K386" s="129"/>
      <c r="L386" s="78"/>
      <c r="M386" s="78"/>
      <c r="N386" s="78"/>
      <c r="O386" s="78"/>
      <c r="P386" s="78"/>
      <c r="Q386" s="79"/>
      <c r="R386" s="78"/>
      <c r="S386" s="130"/>
      <c r="T386" s="131"/>
      <c r="U386" s="130"/>
      <c r="V386" s="78"/>
      <c r="W386" s="78"/>
      <c r="X386" s="79"/>
      <c r="Y386" s="78"/>
      <c r="Z386" s="78"/>
      <c r="AA386" s="78"/>
      <c r="AB386" s="78"/>
      <c r="AC386" s="78"/>
      <c r="AD386" s="78"/>
      <c r="AE386" s="78"/>
      <c r="AF386" s="78"/>
      <c r="AG386" s="78"/>
      <c r="AH386" s="78"/>
    </row>
    <row r="387" spans="1:34" x14ac:dyDescent="0.2">
      <c r="A387" s="78"/>
      <c r="B387" s="78"/>
      <c r="C387" s="78"/>
      <c r="D387" s="78"/>
      <c r="E387" s="78"/>
      <c r="F387" s="78"/>
      <c r="G387" s="79"/>
      <c r="H387" s="78"/>
      <c r="I387" s="128"/>
      <c r="J387" s="129"/>
      <c r="K387" s="129"/>
      <c r="L387" s="78"/>
      <c r="M387" s="78"/>
      <c r="N387" s="78"/>
      <c r="O387" s="78"/>
      <c r="P387" s="78"/>
      <c r="Q387" s="79"/>
      <c r="R387" s="78"/>
      <c r="S387" s="130"/>
      <c r="T387" s="131"/>
      <c r="U387" s="130"/>
      <c r="V387" s="78"/>
      <c r="W387" s="78"/>
      <c r="X387" s="79"/>
      <c r="Y387" s="78"/>
      <c r="Z387" s="78"/>
      <c r="AA387" s="78"/>
      <c r="AB387" s="78"/>
      <c r="AC387" s="78"/>
      <c r="AD387" s="78"/>
      <c r="AE387" s="78"/>
      <c r="AF387" s="78"/>
      <c r="AG387" s="78"/>
      <c r="AH387" s="78"/>
    </row>
    <row r="388" spans="1:34" x14ac:dyDescent="0.2">
      <c r="A388" s="78"/>
      <c r="B388" s="78"/>
      <c r="C388" s="78"/>
      <c r="D388" s="78"/>
      <c r="E388" s="78"/>
      <c r="F388" s="78"/>
      <c r="G388" s="79"/>
      <c r="H388" s="78"/>
      <c r="I388" s="128"/>
      <c r="J388" s="129"/>
      <c r="K388" s="129"/>
      <c r="L388" s="78"/>
      <c r="M388" s="78"/>
      <c r="N388" s="78"/>
      <c r="O388" s="78"/>
      <c r="P388" s="78"/>
      <c r="Q388" s="79"/>
      <c r="R388" s="78"/>
      <c r="S388" s="130"/>
      <c r="T388" s="131"/>
      <c r="U388" s="130"/>
      <c r="V388" s="78"/>
      <c r="W388" s="78"/>
      <c r="X388" s="79"/>
      <c r="Y388" s="78"/>
      <c r="Z388" s="78"/>
      <c r="AA388" s="78"/>
      <c r="AB388" s="78"/>
      <c r="AC388" s="78"/>
      <c r="AD388" s="78"/>
      <c r="AE388" s="78"/>
      <c r="AF388" s="78"/>
      <c r="AG388" s="78"/>
      <c r="AH388" s="78"/>
    </row>
    <row r="389" spans="1:34" x14ac:dyDescent="0.2">
      <c r="A389" s="78"/>
      <c r="B389" s="78"/>
      <c r="C389" s="78"/>
      <c r="D389" s="78"/>
      <c r="E389" s="78"/>
      <c r="F389" s="78"/>
      <c r="G389" s="79"/>
      <c r="H389" s="78"/>
      <c r="I389" s="128"/>
      <c r="J389" s="129"/>
      <c r="K389" s="129"/>
      <c r="L389" s="78"/>
      <c r="M389" s="78"/>
      <c r="N389" s="78"/>
      <c r="O389" s="78"/>
      <c r="P389" s="78"/>
      <c r="Q389" s="79"/>
      <c r="R389" s="78"/>
      <c r="S389" s="130"/>
      <c r="T389" s="131"/>
      <c r="U389" s="130"/>
      <c r="V389" s="78"/>
      <c r="W389" s="78"/>
      <c r="X389" s="79"/>
      <c r="Y389" s="78"/>
      <c r="Z389" s="78"/>
      <c r="AA389" s="78"/>
      <c r="AB389" s="78"/>
      <c r="AC389" s="78"/>
      <c r="AD389" s="78"/>
      <c r="AE389" s="78"/>
      <c r="AF389" s="78"/>
      <c r="AG389" s="78"/>
      <c r="AH389" s="78"/>
    </row>
    <row r="390" spans="1:34" x14ac:dyDescent="0.2">
      <c r="A390" s="78"/>
      <c r="B390" s="78"/>
      <c r="C390" s="78"/>
      <c r="D390" s="78"/>
      <c r="E390" s="78"/>
      <c r="F390" s="78"/>
      <c r="G390" s="79"/>
      <c r="H390" s="78"/>
      <c r="I390" s="128"/>
      <c r="J390" s="129"/>
      <c r="K390" s="129"/>
      <c r="L390" s="78"/>
      <c r="M390" s="78"/>
      <c r="N390" s="78"/>
      <c r="O390" s="78"/>
      <c r="P390" s="78"/>
      <c r="Q390" s="79"/>
      <c r="R390" s="78"/>
      <c r="S390" s="130"/>
      <c r="T390" s="131"/>
      <c r="U390" s="130"/>
      <c r="V390" s="78"/>
      <c r="W390" s="78"/>
      <c r="X390" s="79"/>
      <c r="Y390" s="78"/>
      <c r="Z390" s="78"/>
      <c r="AA390" s="78"/>
      <c r="AB390" s="78"/>
      <c r="AC390" s="78"/>
      <c r="AD390" s="78"/>
      <c r="AE390" s="78"/>
      <c r="AF390" s="78"/>
      <c r="AG390" s="78"/>
      <c r="AH390" s="78"/>
    </row>
    <row r="391" spans="1:34" x14ac:dyDescent="0.2">
      <c r="A391" s="78"/>
      <c r="B391" s="78"/>
      <c r="C391" s="78"/>
      <c r="D391" s="78"/>
      <c r="E391" s="78"/>
      <c r="F391" s="78"/>
      <c r="G391" s="79"/>
      <c r="H391" s="78"/>
      <c r="I391" s="128"/>
      <c r="J391" s="129"/>
      <c r="K391" s="129"/>
      <c r="L391" s="78"/>
      <c r="M391" s="78"/>
      <c r="N391" s="78"/>
      <c r="O391" s="78"/>
      <c r="P391" s="78"/>
      <c r="Q391" s="79"/>
      <c r="R391" s="78"/>
      <c r="S391" s="130"/>
      <c r="T391" s="131"/>
      <c r="U391" s="130"/>
      <c r="V391" s="78"/>
      <c r="W391" s="78"/>
      <c r="X391" s="79"/>
      <c r="Y391" s="78"/>
      <c r="Z391" s="78"/>
      <c r="AA391" s="78"/>
      <c r="AB391" s="78"/>
      <c r="AC391" s="78"/>
      <c r="AD391" s="78"/>
      <c r="AE391" s="78"/>
      <c r="AF391" s="78"/>
      <c r="AG391" s="78"/>
      <c r="AH391" s="78"/>
    </row>
    <row r="392" spans="1:34" x14ac:dyDescent="0.2">
      <c r="A392" s="78"/>
      <c r="B392" s="78"/>
      <c r="C392" s="78"/>
      <c r="D392" s="78"/>
      <c r="E392" s="78"/>
      <c r="F392" s="78"/>
      <c r="G392" s="79"/>
      <c r="H392" s="78"/>
      <c r="I392" s="128"/>
      <c r="J392" s="129"/>
      <c r="K392" s="129"/>
      <c r="L392" s="78"/>
      <c r="M392" s="78"/>
      <c r="N392" s="78"/>
      <c r="O392" s="78"/>
      <c r="P392" s="78"/>
      <c r="Q392" s="79"/>
      <c r="R392" s="78"/>
      <c r="S392" s="130"/>
      <c r="T392" s="131"/>
      <c r="U392" s="130"/>
      <c r="V392" s="78"/>
      <c r="W392" s="78"/>
      <c r="X392" s="79"/>
      <c r="Y392" s="78"/>
      <c r="Z392" s="78"/>
      <c r="AA392" s="78"/>
      <c r="AB392" s="78"/>
      <c r="AC392" s="78"/>
      <c r="AD392" s="78"/>
      <c r="AE392" s="78"/>
      <c r="AF392" s="78"/>
      <c r="AG392" s="78"/>
      <c r="AH392" s="78"/>
    </row>
    <row r="393" spans="1:34" x14ac:dyDescent="0.2">
      <c r="A393" s="78"/>
      <c r="B393" s="78"/>
      <c r="C393" s="78"/>
      <c r="D393" s="78"/>
      <c r="E393" s="78"/>
      <c r="F393" s="78"/>
      <c r="G393" s="79"/>
      <c r="H393" s="78"/>
      <c r="I393" s="128"/>
      <c r="J393" s="129"/>
      <c r="K393" s="129"/>
      <c r="L393" s="78"/>
      <c r="M393" s="78"/>
      <c r="N393" s="78"/>
      <c r="O393" s="78"/>
      <c r="P393" s="78"/>
      <c r="Q393" s="79"/>
      <c r="R393" s="78"/>
      <c r="S393" s="130"/>
      <c r="T393" s="131"/>
      <c r="U393" s="130"/>
      <c r="V393" s="78"/>
      <c r="W393" s="78"/>
      <c r="X393" s="79"/>
      <c r="Y393" s="78"/>
      <c r="Z393" s="78"/>
      <c r="AA393" s="78"/>
      <c r="AB393" s="78"/>
      <c r="AC393" s="78"/>
      <c r="AD393" s="78"/>
      <c r="AE393" s="78"/>
      <c r="AF393" s="78"/>
      <c r="AG393" s="78"/>
      <c r="AH393" s="78"/>
    </row>
    <row r="394" spans="1:34" x14ac:dyDescent="0.2">
      <c r="A394" s="78"/>
      <c r="B394" s="78"/>
      <c r="C394" s="78"/>
      <c r="D394" s="78"/>
      <c r="E394" s="78"/>
      <c r="F394" s="78"/>
      <c r="G394" s="79"/>
      <c r="H394" s="78"/>
      <c r="I394" s="128"/>
      <c r="J394" s="129"/>
      <c r="K394" s="129"/>
      <c r="L394" s="78"/>
      <c r="M394" s="78"/>
      <c r="N394" s="78"/>
      <c r="O394" s="78"/>
      <c r="P394" s="78"/>
      <c r="Q394" s="79"/>
      <c r="R394" s="78"/>
      <c r="S394" s="130"/>
      <c r="T394" s="131"/>
      <c r="U394" s="130"/>
      <c r="V394" s="78"/>
      <c r="W394" s="78"/>
      <c r="X394" s="79"/>
      <c r="Y394" s="78"/>
      <c r="Z394" s="78"/>
      <c r="AA394" s="78"/>
      <c r="AB394" s="78"/>
      <c r="AC394" s="78"/>
      <c r="AD394" s="78"/>
      <c r="AE394" s="78"/>
      <c r="AF394" s="78"/>
      <c r="AG394" s="78"/>
      <c r="AH394" s="78"/>
    </row>
    <row r="395" spans="1:34" x14ac:dyDescent="0.2">
      <c r="A395" s="78"/>
      <c r="B395" s="78"/>
      <c r="C395" s="78"/>
      <c r="D395" s="78"/>
      <c r="E395" s="78"/>
      <c r="F395" s="78"/>
      <c r="G395" s="79"/>
      <c r="H395" s="78"/>
      <c r="I395" s="128"/>
      <c r="J395" s="129"/>
      <c r="K395" s="129"/>
      <c r="L395" s="78"/>
      <c r="M395" s="78"/>
      <c r="N395" s="78"/>
      <c r="O395" s="78"/>
      <c r="P395" s="78"/>
      <c r="Q395" s="79"/>
      <c r="R395" s="78"/>
      <c r="S395" s="130"/>
      <c r="T395" s="131"/>
      <c r="U395" s="130"/>
      <c r="V395" s="78"/>
      <c r="W395" s="78"/>
      <c r="X395" s="79"/>
      <c r="Y395" s="78"/>
      <c r="Z395" s="78"/>
      <c r="AA395" s="78"/>
      <c r="AB395" s="78"/>
      <c r="AC395" s="78"/>
      <c r="AD395" s="78"/>
      <c r="AE395" s="78"/>
      <c r="AF395" s="78"/>
      <c r="AG395" s="78"/>
      <c r="AH395" s="78"/>
    </row>
    <row r="396" spans="1:34" x14ac:dyDescent="0.2">
      <c r="A396" s="78"/>
      <c r="B396" s="78"/>
      <c r="C396" s="78"/>
      <c r="D396" s="78"/>
      <c r="E396" s="78"/>
      <c r="F396" s="78"/>
      <c r="G396" s="79"/>
      <c r="H396" s="78"/>
      <c r="I396" s="128"/>
      <c r="J396" s="129"/>
      <c r="K396" s="129"/>
      <c r="L396" s="78"/>
      <c r="M396" s="78"/>
      <c r="N396" s="78"/>
      <c r="O396" s="78"/>
      <c r="P396" s="78"/>
      <c r="Q396" s="79"/>
      <c r="R396" s="78"/>
      <c r="S396" s="130"/>
      <c r="T396" s="131"/>
      <c r="U396" s="130"/>
      <c r="V396" s="78"/>
      <c r="W396" s="78"/>
      <c r="X396" s="79"/>
      <c r="Y396" s="78"/>
      <c r="Z396" s="78"/>
      <c r="AA396" s="78"/>
      <c r="AB396" s="78"/>
      <c r="AC396" s="78"/>
      <c r="AD396" s="78"/>
      <c r="AE396" s="78"/>
      <c r="AF396" s="78"/>
      <c r="AG396" s="78"/>
      <c r="AH396" s="78"/>
    </row>
    <row r="397" spans="1:34" x14ac:dyDescent="0.2">
      <c r="A397" s="78"/>
      <c r="B397" s="78"/>
      <c r="C397" s="78"/>
      <c r="D397" s="78"/>
      <c r="E397" s="78"/>
      <c r="F397" s="78"/>
      <c r="G397" s="79"/>
      <c r="H397" s="78"/>
      <c r="I397" s="128"/>
      <c r="J397" s="129"/>
      <c r="K397" s="129"/>
      <c r="L397" s="78"/>
      <c r="M397" s="78"/>
      <c r="N397" s="78"/>
      <c r="O397" s="78"/>
      <c r="P397" s="78"/>
      <c r="Q397" s="79"/>
      <c r="R397" s="78"/>
      <c r="S397" s="130"/>
      <c r="T397" s="131"/>
      <c r="U397" s="130"/>
      <c r="V397" s="78"/>
      <c r="W397" s="78"/>
      <c r="X397" s="79"/>
      <c r="Y397" s="78"/>
      <c r="Z397" s="78"/>
      <c r="AA397" s="78"/>
      <c r="AB397" s="78"/>
      <c r="AC397" s="78"/>
      <c r="AD397" s="78"/>
      <c r="AE397" s="78"/>
      <c r="AF397" s="78"/>
      <c r="AG397" s="78"/>
      <c r="AH397" s="78"/>
    </row>
    <row r="398" spans="1:34" x14ac:dyDescent="0.2">
      <c r="A398" s="78"/>
      <c r="B398" s="78"/>
      <c r="C398" s="78"/>
      <c r="D398" s="78"/>
      <c r="E398" s="78"/>
      <c r="F398" s="78"/>
      <c r="G398" s="79"/>
      <c r="H398" s="78"/>
      <c r="I398" s="128"/>
      <c r="J398" s="129"/>
      <c r="K398" s="129"/>
      <c r="L398" s="78"/>
      <c r="M398" s="78"/>
      <c r="N398" s="78"/>
      <c r="O398" s="78"/>
      <c r="P398" s="78"/>
      <c r="Q398" s="79"/>
      <c r="R398" s="78"/>
      <c r="S398" s="130"/>
      <c r="T398" s="131"/>
      <c r="U398" s="130"/>
      <c r="V398" s="78"/>
      <c r="W398" s="78"/>
      <c r="X398" s="79"/>
      <c r="Y398" s="78"/>
      <c r="Z398" s="78"/>
      <c r="AA398" s="78"/>
      <c r="AB398" s="78"/>
      <c r="AC398" s="78"/>
      <c r="AD398" s="78"/>
      <c r="AE398" s="78"/>
      <c r="AF398" s="78"/>
      <c r="AG398" s="78"/>
      <c r="AH398" s="78"/>
    </row>
    <row r="399" spans="1:34" x14ac:dyDescent="0.2">
      <c r="A399" s="78"/>
      <c r="B399" s="78"/>
      <c r="C399" s="78"/>
      <c r="D399" s="78"/>
      <c r="E399" s="78"/>
      <c r="F399" s="78"/>
      <c r="G399" s="79"/>
      <c r="H399" s="78"/>
      <c r="I399" s="128"/>
      <c r="J399" s="129"/>
      <c r="K399" s="129"/>
      <c r="L399" s="78"/>
      <c r="M399" s="78"/>
      <c r="N399" s="78"/>
      <c r="O399" s="78"/>
      <c r="P399" s="78"/>
      <c r="Q399" s="79"/>
      <c r="R399" s="78"/>
      <c r="S399" s="130"/>
      <c r="T399" s="131"/>
      <c r="U399" s="130"/>
      <c r="V399" s="78"/>
      <c r="W399" s="78"/>
      <c r="X399" s="79"/>
      <c r="Y399" s="78"/>
      <c r="Z399" s="78"/>
      <c r="AA399" s="78"/>
      <c r="AB399" s="78"/>
      <c r="AC399" s="78"/>
      <c r="AD399" s="78"/>
      <c r="AE399" s="78"/>
      <c r="AF399" s="78"/>
      <c r="AG399" s="78"/>
      <c r="AH399" s="78"/>
    </row>
    <row r="400" spans="1:34" x14ac:dyDescent="0.2">
      <c r="A400" s="78"/>
      <c r="B400" s="78"/>
      <c r="C400" s="78"/>
      <c r="D400" s="78"/>
      <c r="E400" s="78"/>
      <c r="F400" s="78"/>
      <c r="G400" s="79"/>
      <c r="H400" s="78"/>
      <c r="I400" s="128"/>
      <c r="J400" s="129"/>
      <c r="K400" s="129"/>
      <c r="L400" s="78"/>
      <c r="M400" s="78"/>
      <c r="N400" s="78"/>
      <c r="O400" s="78"/>
      <c r="P400" s="78"/>
      <c r="Q400" s="79"/>
      <c r="R400" s="78"/>
      <c r="S400" s="130"/>
      <c r="T400" s="131"/>
      <c r="U400" s="130"/>
      <c r="V400" s="78"/>
      <c r="W400" s="78"/>
      <c r="X400" s="79"/>
      <c r="Y400" s="78"/>
      <c r="Z400" s="78"/>
      <c r="AA400" s="78"/>
      <c r="AB400" s="78"/>
      <c r="AC400" s="78"/>
      <c r="AD400" s="78"/>
      <c r="AE400" s="78"/>
      <c r="AF400" s="78"/>
      <c r="AG400" s="78"/>
      <c r="AH400" s="78"/>
    </row>
    <row r="401" spans="1:34" x14ac:dyDescent="0.2">
      <c r="A401" s="78"/>
      <c r="B401" s="78"/>
      <c r="C401" s="78"/>
      <c r="D401" s="78"/>
      <c r="E401" s="78"/>
      <c r="F401" s="78"/>
      <c r="G401" s="79"/>
      <c r="H401" s="78"/>
      <c r="I401" s="128"/>
      <c r="J401" s="129"/>
      <c r="K401" s="129"/>
      <c r="L401" s="78"/>
      <c r="M401" s="78"/>
      <c r="N401" s="78"/>
      <c r="O401" s="78"/>
      <c r="P401" s="78"/>
      <c r="Q401" s="79"/>
      <c r="R401" s="78"/>
      <c r="S401" s="130"/>
      <c r="T401" s="131"/>
      <c r="U401" s="130"/>
      <c r="V401" s="78"/>
      <c r="W401" s="78"/>
      <c r="X401" s="79"/>
      <c r="Y401" s="78"/>
      <c r="Z401" s="78"/>
      <c r="AA401" s="78"/>
      <c r="AB401" s="78"/>
      <c r="AC401" s="78"/>
      <c r="AD401" s="78"/>
      <c r="AE401" s="78"/>
      <c r="AF401" s="78"/>
      <c r="AG401" s="78"/>
      <c r="AH401" s="78"/>
    </row>
    <row r="402" spans="1:34" x14ac:dyDescent="0.2">
      <c r="A402" s="78"/>
      <c r="B402" s="78"/>
      <c r="C402" s="78"/>
      <c r="D402" s="78"/>
      <c r="E402" s="78"/>
      <c r="F402" s="78"/>
      <c r="G402" s="79"/>
      <c r="H402" s="78"/>
      <c r="I402" s="128"/>
      <c r="J402" s="129"/>
      <c r="K402" s="129"/>
      <c r="L402" s="78"/>
      <c r="M402" s="78"/>
      <c r="N402" s="78"/>
      <c r="O402" s="78"/>
      <c r="P402" s="78"/>
      <c r="Q402" s="79"/>
      <c r="R402" s="78"/>
      <c r="S402" s="130"/>
      <c r="T402" s="131"/>
      <c r="U402" s="130"/>
      <c r="V402" s="78"/>
      <c r="W402" s="78"/>
      <c r="X402" s="79"/>
      <c r="Y402" s="78"/>
      <c r="Z402" s="78"/>
      <c r="AA402" s="78"/>
      <c r="AB402" s="78"/>
      <c r="AC402" s="78"/>
      <c r="AD402" s="78"/>
      <c r="AE402" s="78"/>
      <c r="AF402" s="78"/>
      <c r="AG402" s="78"/>
      <c r="AH402" s="78"/>
    </row>
    <row r="403" spans="1:34" x14ac:dyDescent="0.2">
      <c r="A403" s="78"/>
      <c r="B403" s="78"/>
      <c r="C403" s="78"/>
      <c r="D403" s="78"/>
      <c r="E403" s="78"/>
      <c r="F403" s="78"/>
      <c r="G403" s="79"/>
      <c r="H403" s="78"/>
      <c r="I403" s="128"/>
      <c r="J403" s="129"/>
      <c r="K403" s="129"/>
      <c r="L403" s="78"/>
      <c r="M403" s="78"/>
      <c r="N403" s="78"/>
      <c r="O403" s="78"/>
      <c r="P403" s="78"/>
      <c r="Q403" s="79"/>
      <c r="R403" s="78"/>
      <c r="S403" s="130"/>
      <c r="T403" s="131"/>
      <c r="U403" s="130"/>
      <c r="V403" s="78"/>
      <c r="W403" s="78"/>
      <c r="X403" s="79"/>
      <c r="Y403" s="78"/>
      <c r="Z403" s="78"/>
      <c r="AA403" s="78"/>
      <c r="AB403" s="78"/>
      <c r="AC403" s="78"/>
      <c r="AD403" s="78"/>
      <c r="AE403" s="78"/>
      <c r="AF403" s="78"/>
      <c r="AG403" s="78"/>
      <c r="AH403" s="78"/>
    </row>
    <row r="404" spans="1:34" x14ac:dyDescent="0.2">
      <c r="A404" s="78"/>
      <c r="B404" s="78"/>
      <c r="C404" s="78"/>
      <c r="D404" s="78"/>
      <c r="E404" s="78"/>
      <c r="F404" s="78"/>
      <c r="G404" s="79"/>
      <c r="H404" s="78"/>
      <c r="I404" s="128"/>
      <c r="J404" s="129"/>
      <c r="K404" s="129"/>
      <c r="L404" s="78"/>
      <c r="M404" s="78"/>
      <c r="N404" s="78"/>
      <c r="O404" s="78"/>
      <c r="P404" s="78"/>
      <c r="Q404" s="79"/>
      <c r="R404" s="78"/>
      <c r="S404" s="130"/>
      <c r="T404" s="131"/>
      <c r="U404" s="130"/>
      <c r="V404" s="78"/>
      <c r="W404" s="78"/>
      <c r="X404" s="79"/>
      <c r="Y404" s="78"/>
      <c r="Z404" s="78"/>
      <c r="AA404" s="78"/>
      <c r="AB404" s="78"/>
      <c r="AC404" s="78"/>
      <c r="AD404" s="78"/>
      <c r="AE404" s="78"/>
      <c r="AF404" s="78"/>
      <c r="AG404" s="78"/>
      <c r="AH404" s="78"/>
    </row>
    <row r="405" spans="1:34" x14ac:dyDescent="0.2">
      <c r="A405" s="78"/>
      <c r="B405" s="78"/>
      <c r="C405" s="78"/>
      <c r="D405" s="78"/>
      <c r="E405" s="78"/>
      <c r="F405" s="78"/>
      <c r="G405" s="79"/>
      <c r="H405" s="78"/>
      <c r="I405" s="128"/>
      <c r="J405" s="129"/>
      <c r="K405" s="129"/>
      <c r="L405" s="78"/>
      <c r="M405" s="78"/>
      <c r="N405" s="78"/>
      <c r="O405" s="78"/>
      <c r="P405" s="78"/>
      <c r="Q405" s="79"/>
      <c r="R405" s="78"/>
      <c r="S405" s="130"/>
      <c r="T405" s="131"/>
      <c r="U405" s="130"/>
      <c r="V405" s="78"/>
      <c r="W405" s="78"/>
      <c r="X405" s="79"/>
      <c r="Y405" s="78"/>
      <c r="Z405" s="78"/>
      <c r="AA405" s="78"/>
      <c r="AB405" s="78"/>
      <c r="AC405" s="78"/>
      <c r="AD405" s="78"/>
      <c r="AE405" s="78"/>
      <c r="AF405" s="78"/>
      <c r="AG405" s="78"/>
      <c r="AH405" s="78"/>
    </row>
    <row r="406" spans="1:34" x14ac:dyDescent="0.2">
      <c r="A406" s="78"/>
      <c r="B406" s="78"/>
      <c r="C406" s="78"/>
      <c r="D406" s="78"/>
      <c r="E406" s="78"/>
      <c r="F406" s="78"/>
      <c r="G406" s="79"/>
      <c r="H406" s="78"/>
      <c r="I406" s="128"/>
      <c r="J406" s="129"/>
      <c r="K406" s="129"/>
      <c r="L406" s="78"/>
      <c r="M406" s="78"/>
      <c r="N406" s="78"/>
      <c r="O406" s="78"/>
      <c r="P406" s="78"/>
      <c r="Q406" s="79"/>
      <c r="R406" s="78"/>
      <c r="S406" s="130"/>
      <c r="T406" s="131"/>
      <c r="U406" s="130"/>
      <c r="V406" s="78"/>
      <c r="W406" s="78"/>
      <c r="X406" s="79"/>
      <c r="Y406" s="78"/>
      <c r="Z406" s="78"/>
      <c r="AA406" s="78"/>
      <c r="AB406" s="78"/>
      <c r="AC406" s="78"/>
      <c r="AD406" s="78"/>
      <c r="AE406" s="78"/>
      <c r="AF406" s="78"/>
      <c r="AG406" s="78"/>
      <c r="AH406" s="78"/>
    </row>
    <row r="407" spans="1:34" x14ac:dyDescent="0.2">
      <c r="A407" s="78"/>
      <c r="B407" s="78"/>
      <c r="C407" s="78"/>
      <c r="D407" s="78"/>
      <c r="E407" s="78"/>
      <c r="F407" s="78"/>
      <c r="G407" s="79"/>
      <c r="H407" s="78"/>
      <c r="I407" s="128"/>
      <c r="J407" s="129"/>
      <c r="K407" s="129"/>
      <c r="L407" s="78"/>
      <c r="M407" s="78"/>
      <c r="N407" s="78"/>
      <c r="O407" s="78"/>
      <c r="P407" s="78"/>
      <c r="Q407" s="79"/>
      <c r="R407" s="78"/>
      <c r="S407" s="130"/>
      <c r="T407" s="131"/>
      <c r="U407" s="130"/>
      <c r="V407" s="78"/>
      <c r="W407" s="78"/>
      <c r="X407" s="79"/>
      <c r="Y407" s="78"/>
      <c r="Z407" s="78"/>
      <c r="AA407" s="78"/>
      <c r="AB407" s="78"/>
      <c r="AC407" s="78"/>
      <c r="AD407" s="78"/>
      <c r="AE407" s="78"/>
      <c r="AF407" s="78"/>
      <c r="AG407" s="78"/>
      <c r="AH407" s="78"/>
    </row>
    <row r="408" spans="1:34" x14ac:dyDescent="0.2">
      <c r="A408" s="78"/>
      <c r="B408" s="78"/>
      <c r="C408" s="78"/>
      <c r="D408" s="78"/>
      <c r="E408" s="78"/>
      <c r="F408" s="78"/>
      <c r="G408" s="79"/>
      <c r="H408" s="78"/>
      <c r="I408" s="128"/>
      <c r="J408" s="129"/>
      <c r="K408" s="129"/>
      <c r="L408" s="78"/>
      <c r="M408" s="78"/>
      <c r="N408" s="78"/>
      <c r="O408" s="78"/>
      <c r="P408" s="78"/>
      <c r="Q408" s="79"/>
      <c r="R408" s="78"/>
      <c r="S408" s="130"/>
      <c r="T408" s="131"/>
      <c r="U408" s="130"/>
      <c r="V408" s="78"/>
      <c r="W408" s="78"/>
      <c r="X408" s="79"/>
      <c r="Y408" s="78"/>
      <c r="Z408" s="78"/>
      <c r="AA408" s="78"/>
      <c r="AB408" s="78"/>
      <c r="AC408" s="78"/>
      <c r="AD408" s="78"/>
      <c r="AE408" s="78"/>
      <c r="AF408" s="78"/>
      <c r="AG408" s="78"/>
      <c r="AH408" s="78"/>
    </row>
    <row r="409" spans="1:34" x14ac:dyDescent="0.2">
      <c r="A409" s="78"/>
      <c r="B409" s="78"/>
      <c r="C409" s="78"/>
      <c r="D409" s="78"/>
      <c r="E409" s="78"/>
      <c r="F409" s="78"/>
      <c r="G409" s="79"/>
      <c r="H409" s="78"/>
      <c r="I409" s="128"/>
      <c r="J409" s="129"/>
      <c r="K409" s="129"/>
      <c r="L409" s="78"/>
      <c r="M409" s="78"/>
      <c r="N409" s="78"/>
      <c r="O409" s="78"/>
      <c r="P409" s="78"/>
      <c r="Q409" s="79"/>
      <c r="R409" s="78"/>
      <c r="S409" s="130"/>
      <c r="T409" s="131"/>
      <c r="U409" s="130"/>
      <c r="V409" s="78"/>
      <c r="W409" s="78"/>
      <c r="X409" s="79"/>
      <c r="Y409" s="78"/>
      <c r="Z409" s="78"/>
      <c r="AA409" s="78"/>
      <c r="AB409" s="78"/>
      <c r="AC409" s="78"/>
      <c r="AD409" s="78"/>
      <c r="AE409" s="78"/>
      <c r="AF409" s="78"/>
      <c r="AG409" s="78"/>
      <c r="AH409" s="78"/>
    </row>
    <row r="410" spans="1:34" x14ac:dyDescent="0.2">
      <c r="A410" s="78"/>
      <c r="B410" s="78"/>
      <c r="C410" s="78"/>
      <c r="D410" s="78"/>
      <c r="E410" s="78"/>
      <c r="F410" s="78"/>
      <c r="G410" s="79"/>
      <c r="H410" s="78"/>
      <c r="I410" s="128"/>
      <c r="J410" s="129"/>
      <c r="K410" s="129"/>
      <c r="L410" s="78"/>
      <c r="M410" s="78"/>
      <c r="N410" s="78"/>
      <c r="O410" s="78"/>
      <c r="P410" s="78"/>
      <c r="Q410" s="79"/>
      <c r="R410" s="78"/>
      <c r="S410" s="130"/>
      <c r="T410" s="131"/>
      <c r="U410" s="130"/>
      <c r="V410" s="78"/>
      <c r="W410" s="78"/>
      <c r="X410" s="79"/>
      <c r="Y410" s="78"/>
      <c r="Z410" s="78"/>
      <c r="AA410" s="78"/>
      <c r="AB410" s="78"/>
      <c r="AC410" s="78"/>
      <c r="AD410" s="78"/>
      <c r="AE410" s="78"/>
      <c r="AF410" s="78"/>
      <c r="AG410" s="78"/>
      <c r="AH410" s="78"/>
    </row>
    <row r="411" spans="1:34" x14ac:dyDescent="0.2">
      <c r="A411" s="78"/>
      <c r="B411" s="78"/>
      <c r="C411" s="78"/>
      <c r="D411" s="78"/>
      <c r="E411" s="78"/>
      <c r="F411" s="78"/>
      <c r="G411" s="79"/>
      <c r="H411" s="78"/>
      <c r="I411" s="128"/>
      <c r="J411" s="129"/>
      <c r="K411" s="129"/>
      <c r="L411" s="78"/>
      <c r="M411" s="78"/>
      <c r="N411" s="78"/>
      <c r="O411" s="78"/>
      <c r="P411" s="78"/>
      <c r="Q411" s="79"/>
      <c r="R411" s="78"/>
      <c r="S411" s="130"/>
      <c r="T411" s="131"/>
      <c r="U411" s="130"/>
      <c r="V411" s="78"/>
      <c r="W411" s="78"/>
      <c r="X411" s="79"/>
      <c r="Y411" s="78"/>
      <c r="Z411" s="78"/>
      <c r="AA411" s="78"/>
      <c r="AB411" s="78"/>
      <c r="AC411" s="78"/>
      <c r="AD411" s="78"/>
      <c r="AE411" s="78"/>
      <c r="AF411" s="78"/>
      <c r="AG411" s="78"/>
      <c r="AH411" s="78"/>
    </row>
    <row r="412" spans="1:34" x14ac:dyDescent="0.2">
      <c r="A412" s="78"/>
      <c r="B412" s="78"/>
      <c r="C412" s="78"/>
      <c r="D412" s="78"/>
      <c r="E412" s="78"/>
      <c r="F412" s="78"/>
      <c r="G412" s="79"/>
      <c r="H412" s="78"/>
      <c r="I412" s="128"/>
      <c r="J412" s="129"/>
      <c r="K412" s="129"/>
      <c r="L412" s="78"/>
      <c r="M412" s="78"/>
      <c r="N412" s="78"/>
      <c r="O412" s="78"/>
      <c r="P412" s="78"/>
      <c r="Q412" s="79"/>
      <c r="R412" s="78"/>
      <c r="S412" s="130"/>
      <c r="T412" s="131"/>
      <c r="U412" s="130"/>
      <c r="V412" s="78"/>
      <c r="W412" s="78"/>
      <c r="X412" s="79"/>
      <c r="Y412" s="78"/>
      <c r="Z412" s="78"/>
      <c r="AA412" s="78"/>
      <c r="AB412" s="78"/>
      <c r="AC412" s="78"/>
      <c r="AD412" s="78"/>
      <c r="AE412" s="78"/>
      <c r="AF412" s="78"/>
      <c r="AG412" s="78"/>
      <c r="AH412" s="78"/>
    </row>
    <row r="413" spans="1:34" x14ac:dyDescent="0.2">
      <c r="A413" s="78"/>
      <c r="B413" s="78"/>
      <c r="C413" s="78"/>
      <c r="D413" s="78"/>
      <c r="E413" s="78"/>
      <c r="F413" s="78"/>
      <c r="G413" s="79"/>
      <c r="H413" s="78"/>
      <c r="I413" s="128"/>
      <c r="J413" s="129"/>
      <c r="K413" s="129"/>
      <c r="L413" s="78"/>
      <c r="M413" s="78"/>
      <c r="N413" s="78"/>
      <c r="O413" s="78"/>
      <c r="P413" s="78"/>
      <c r="Q413" s="79"/>
      <c r="R413" s="78"/>
      <c r="S413" s="130"/>
      <c r="T413" s="131"/>
      <c r="U413" s="130"/>
      <c r="V413" s="78"/>
      <c r="W413" s="78"/>
      <c r="X413" s="79"/>
      <c r="Y413" s="78"/>
      <c r="Z413" s="78"/>
      <c r="AA413" s="78"/>
      <c r="AB413" s="78"/>
      <c r="AC413" s="78"/>
      <c r="AD413" s="78"/>
      <c r="AE413" s="78"/>
      <c r="AF413" s="78"/>
      <c r="AG413" s="78"/>
      <c r="AH413" s="78"/>
    </row>
    <row r="414" spans="1:34" x14ac:dyDescent="0.2">
      <c r="A414" s="78"/>
      <c r="B414" s="78"/>
      <c r="C414" s="78"/>
      <c r="D414" s="78"/>
      <c r="E414" s="78"/>
      <c r="F414" s="78"/>
      <c r="G414" s="79"/>
      <c r="H414" s="78"/>
      <c r="I414" s="128"/>
      <c r="J414" s="129"/>
      <c r="K414" s="129"/>
      <c r="L414" s="78"/>
      <c r="M414" s="78"/>
      <c r="N414" s="78"/>
      <c r="O414" s="78"/>
      <c r="P414" s="78"/>
      <c r="Q414" s="79"/>
      <c r="R414" s="78"/>
      <c r="S414" s="130"/>
      <c r="T414" s="131"/>
      <c r="U414" s="130"/>
      <c r="V414" s="78"/>
      <c r="W414" s="78"/>
      <c r="X414" s="79"/>
      <c r="Y414" s="78"/>
      <c r="Z414" s="78"/>
      <c r="AA414" s="78"/>
      <c r="AB414" s="78"/>
      <c r="AC414" s="78"/>
      <c r="AD414" s="78"/>
      <c r="AE414" s="78"/>
      <c r="AF414" s="78"/>
      <c r="AG414" s="78"/>
      <c r="AH414" s="78"/>
    </row>
    <row r="415" spans="1:34" x14ac:dyDescent="0.2">
      <c r="A415" s="78"/>
      <c r="B415" s="78"/>
      <c r="C415" s="78"/>
      <c r="D415" s="78"/>
      <c r="E415" s="78"/>
      <c r="F415" s="78"/>
      <c r="G415" s="79"/>
      <c r="H415" s="78"/>
      <c r="I415" s="128"/>
      <c r="J415" s="129"/>
      <c r="K415" s="129"/>
      <c r="L415" s="78"/>
      <c r="M415" s="78"/>
      <c r="N415" s="78"/>
      <c r="O415" s="78"/>
      <c r="P415" s="78"/>
      <c r="Q415" s="79"/>
      <c r="R415" s="78"/>
      <c r="S415" s="130"/>
      <c r="T415" s="131"/>
      <c r="U415" s="130"/>
      <c r="V415" s="78"/>
      <c r="W415" s="78"/>
      <c r="X415" s="79"/>
      <c r="Y415" s="78"/>
      <c r="Z415" s="78"/>
      <c r="AA415" s="78"/>
      <c r="AB415" s="78"/>
      <c r="AC415" s="78"/>
      <c r="AD415" s="78"/>
      <c r="AE415" s="78"/>
      <c r="AF415" s="78"/>
      <c r="AG415" s="78"/>
      <c r="AH415" s="78"/>
    </row>
    <row r="416" spans="1:34" x14ac:dyDescent="0.2">
      <c r="A416" s="78"/>
      <c r="B416" s="78"/>
      <c r="C416" s="78"/>
      <c r="D416" s="78"/>
      <c r="E416" s="78"/>
      <c r="F416" s="78"/>
      <c r="G416" s="79"/>
      <c r="H416" s="78"/>
      <c r="I416" s="128"/>
      <c r="J416" s="129"/>
      <c r="K416" s="129"/>
      <c r="L416" s="78"/>
      <c r="M416" s="78"/>
      <c r="N416" s="78"/>
      <c r="O416" s="78"/>
      <c r="P416" s="78"/>
      <c r="Q416" s="79"/>
      <c r="R416" s="78"/>
      <c r="S416" s="130"/>
      <c r="T416" s="131"/>
      <c r="U416" s="130"/>
      <c r="V416" s="78"/>
      <c r="W416" s="78"/>
      <c r="X416" s="79"/>
      <c r="Y416" s="78"/>
      <c r="Z416" s="78"/>
      <c r="AA416" s="78"/>
      <c r="AB416" s="78"/>
      <c r="AC416" s="78"/>
      <c r="AD416" s="78"/>
      <c r="AE416" s="78"/>
      <c r="AF416" s="78"/>
      <c r="AG416" s="78"/>
      <c r="AH416" s="78"/>
    </row>
    <row r="417" spans="1:34" x14ac:dyDescent="0.2">
      <c r="A417" s="78"/>
      <c r="B417" s="78"/>
      <c r="C417" s="78"/>
      <c r="D417" s="78"/>
      <c r="E417" s="78"/>
      <c r="F417" s="78"/>
      <c r="G417" s="79"/>
      <c r="H417" s="78"/>
      <c r="I417" s="128"/>
      <c r="J417" s="129"/>
      <c r="K417" s="129"/>
      <c r="L417" s="78"/>
      <c r="M417" s="78"/>
      <c r="N417" s="78"/>
      <c r="O417" s="78"/>
      <c r="P417" s="78"/>
      <c r="Q417" s="79"/>
      <c r="R417" s="78"/>
      <c r="S417" s="130"/>
      <c r="T417" s="131"/>
      <c r="U417" s="130"/>
      <c r="V417" s="78"/>
      <c r="W417" s="78"/>
      <c r="X417" s="79"/>
      <c r="Y417" s="78"/>
      <c r="Z417" s="78"/>
      <c r="AA417" s="78"/>
      <c r="AB417" s="78"/>
      <c r="AC417" s="78"/>
      <c r="AD417" s="78"/>
      <c r="AE417" s="78"/>
      <c r="AF417" s="78"/>
      <c r="AG417" s="78"/>
      <c r="AH417" s="78"/>
    </row>
    <row r="418" spans="1:34" x14ac:dyDescent="0.2">
      <c r="A418" s="78"/>
      <c r="B418" s="78"/>
      <c r="C418" s="78"/>
      <c r="D418" s="78"/>
      <c r="E418" s="78"/>
      <c r="F418" s="78"/>
      <c r="G418" s="79"/>
      <c r="H418" s="78"/>
      <c r="I418" s="128"/>
      <c r="J418" s="129"/>
      <c r="K418" s="129"/>
      <c r="L418" s="78"/>
      <c r="M418" s="78"/>
      <c r="N418" s="78"/>
      <c r="O418" s="78"/>
      <c r="P418" s="78"/>
      <c r="Q418" s="79"/>
      <c r="R418" s="78"/>
      <c r="S418" s="130"/>
      <c r="T418" s="131"/>
      <c r="U418" s="130"/>
      <c r="V418" s="78"/>
      <c r="W418" s="78"/>
      <c r="X418" s="79"/>
      <c r="Y418" s="78"/>
      <c r="Z418" s="78"/>
      <c r="AA418" s="78"/>
      <c r="AB418" s="78"/>
      <c r="AC418" s="78"/>
      <c r="AD418" s="78"/>
      <c r="AE418" s="78"/>
      <c r="AF418" s="78"/>
      <c r="AG418" s="78"/>
      <c r="AH418" s="78"/>
    </row>
    <row r="419" spans="1:34" x14ac:dyDescent="0.2">
      <c r="A419" s="78"/>
      <c r="B419" s="78"/>
      <c r="C419" s="78"/>
      <c r="D419" s="78"/>
      <c r="E419" s="78"/>
      <c r="F419" s="78"/>
      <c r="G419" s="79"/>
      <c r="H419" s="78"/>
      <c r="I419" s="128"/>
      <c r="J419" s="129"/>
      <c r="K419" s="129"/>
      <c r="L419" s="78"/>
      <c r="M419" s="78"/>
      <c r="N419" s="78"/>
      <c r="O419" s="78"/>
      <c r="P419" s="78"/>
      <c r="Q419" s="79"/>
      <c r="R419" s="78"/>
      <c r="S419" s="130"/>
      <c r="T419" s="131"/>
      <c r="U419" s="130"/>
      <c r="V419" s="78"/>
      <c r="W419" s="78"/>
      <c r="X419" s="79"/>
      <c r="Y419" s="78"/>
      <c r="Z419" s="78"/>
      <c r="AA419" s="78"/>
      <c r="AB419" s="78"/>
      <c r="AC419" s="78"/>
      <c r="AD419" s="78"/>
      <c r="AE419" s="78"/>
      <c r="AF419" s="78"/>
      <c r="AG419" s="78"/>
      <c r="AH419" s="78"/>
    </row>
    <row r="420" spans="1:34" x14ac:dyDescent="0.2">
      <c r="A420" s="78"/>
      <c r="B420" s="78"/>
      <c r="C420" s="78"/>
      <c r="D420" s="78"/>
      <c r="E420" s="78"/>
      <c r="F420" s="78"/>
      <c r="G420" s="79"/>
      <c r="H420" s="78"/>
      <c r="I420" s="128"/>
      <c r="J420" s="129"/>
      <c r="K420" s="129"/>
      <c r="L420" s="78"/>
      <c r="M420" s="78"/>
      <c r="N420" s="78"/>
      <c r="O420" s="78"/>
      <c r="P420" s="78"/>
      <c r="Q420" s="79"/>
      <c r="R420" s="78"/>
      <c r="S420" s="130"/>
      <c r="T420" s="131"/>
      <c r="U420" s="130"/>
      <c r="V420" s="78"/>
      <c r="W420" s="78"/>
      <c r="X420" s="79"/>
      <c r="Y420" s="78"/>
      <c r="Z420" s="78"/>
      <c r="AA420" s="78"/>
      <c r="AB420" s="78"/>
      <c r="AC420" s="78"/>
      <c r="AD420" s="78"/>
      <c r="AE420" s="78"/>
      <c r="AF420" s="78"/>
      <c r="AG420" s="78"/>
      <c r="AH420" s="78"/>
    </row>
    <row r="421" spans="1:34" x14ac:dyDescent="0.2">
      <c r="A421" s="78"/>
      <c r="B421" s="78"/>
      <c r="C421" s="78"/>
      <c r="D421" s="78"/>
      <c r="E421" s="78"/>
      <c r="F421" s="78"/>
      <c r="G421" s="79"/>
      <c r="H421" s="78"/>
      <c r="I421" s="128"/>
      <c r="J421" s="129"/>
      <c r="K421" s="129"/>
      <c r="L421" s="78"/>
      <c r="M421" s="78"/>
      <c r="N421" s="78"/>
      <c r="O421" s="78"/>
      <c r="P421" s="78"/>
      <c r="Q421" s="79"/>
      <c r="R421" s="78"/>
      <c r="S421" s="130"/>
      <c r="T421" s="131"/>
      <c r="U421" s="130"/>
      <c r="V421" s="78"/>
      <c r="W421" s="78"/>
      <c r="X421" s="79"/>
      <c r="Y421" s="78"/>
      <c r="Z421" s="78"/>
      <c r="AA421" s="78"/>
      <c r="AB421" s="78"/>
      <c r="AC421" s="78"/>
      <c r="AD421" s="78"/>
      <c r="AE421" s="78"/>
      <c r="AF421" s="78"/>
      <c r="AG421" s="78"/>
      <c r="AH421" s="78"/>
    </row>
    <row r="422" spans="1:34" x14ac:dyDescent="0.2">
      <c r="A422" s="78"/>
      <c r="B422" s="78"/>
      <c r="C422" s="78"/>
      <c r="D422" s="78"/>
      <c r="E422" s="78"/>
      <c r="F422" s="78"/>
      <c r="G422" s="79"/>
      <c r="H422" s="78"/>
      <c r="I422" s="128"/>
      <c r="J422" s="129"/>
      <c r="K422" s="129"/>
      <c r="L422" s="78"/>
      <c r="M422" s="78"/>
      <c r="N422" s="78"/>
      <c r="O422" s="78"/>
      <c r="P422" s="78"/>
      <c r="Q422" s="79"/>
      <c r="R422" s="78"/>
      <c r="S422" s="130"/>
      <c r="T422" s="131"/>
      <c r="U422" s="130"/>
      <c r="V422" s="78"/>
      <c r="W422" s="78"/>
      <c r="X422" s="79"/>
      <c r="Y422" s="78"/>
      <c r="Z422" s="78"/>
      <c r="AA422" s="78"/>
      <c r="AB422" s="78"/>
      <c r="AC422" s="78"/>
      <c r="AD422" s="78"/>
      <c r="AE422" s="78"/>
      <c r="AF422" s="78"/>
      <c r="AG422" s="78"/>
      <c r="AH422" s="78"/>
    </row>
    <row r="423" spans="1:34" x14ac:dyDescent="0.2">
      <c r="A423" s="78"/>
      <c r="B423" s="78"/>
      <c r="C423" s="78"/>
      <c r="D423" s="78"/>
      <c r="E423" s="78"/>
      <c r="F423" s="78"/>
      <c r="G423" s="79"/>
      <c r="H423" s="78"/>
      <c r="I423" s="128"/>
      <c r="J423" s="129"/>
      <c r="K423" s="129"/>
      <c r="L423" s="78"/>
      <c r="M423" s="78"/>
      <c r="N423" s="78"/>
      <c r="O423" s="78"/>
      <c r="P423" s="78"/>
      <c r="Q423" s="79"/>
      <c r="R423" s="78"/>
      <c r="S423" s="130"/>
      <c r="T423" s="131"/>
      <c r="U423" s="130"/>
      <c r="V423" s="78"/>
      <c r="W423" s="78"/>
      <c r="X423" s="79"/>
      <c r="Y423" s="78"/>
      <c r="Z423" s="78"/>
      <c r="AA423" s="78"/>
      <c r="AB423" s="78"/>
      <c r="AC423" s="78"/>
      <c r="AD423" s="78"/>
      <c r="AE423" s="78"/>
      <c r="AF423" s="78"/>
      <c r="AG423" s="78"/>
      <c r="AH423" s="78"/>
    </row>
    <row r="424" spans="1:34" x14ac:dyDescent="0.2">
      <c r="A424" s="78"/>
      <c r="B424" s="78"/>
      <c r="C424" s="78"/>
      <c r="D424" s="78"/>
      <c r="E424" s="78"/>
      <c r="F424" s="78"/>
      <c r="G424" s="79"/>
      <c r="H424" s="78"/>
      <c r="I424" s="128"/>
      <c r="J424" s="129"/>
      <c r="K424" s="129"/>
      <c r="L424" s="78"/>
      <c r="M424" s="78"/>
      <c r="N424" s="78"/>
      <c r="O424" s="78"/>
      <c r="P424" s="78"/>
      <c r="Q424" s="79"/>
      <c r="R424" s="78"/>
      <c r="S424" s="130"/>
      <c r="T424" s="131"/>
      <c r="U424" s="130"/>
      <c r="V424" s="78"/>
      <c r="W424" s="78"/>
      <c r="X424" s="79"/>
      <c r="Y424" s="78"/>
      <c r="Z424" s="78"/>
      <c r="AA424" s="78"/>
      <c r="AB424" s="78"/>
      <c r="AC424" s="78"/>
      <c r="AD424" s="78"/>
      <c r="AE424" s="78"/>
      <c r="AF424" s="78"/>
      <c r="AG424" s="78"/>
      <c r="AH424" s="78"/>
    </row>
    <row r="425" spans="1:34" x14ac:dyDescent="0.2">
      <c r="A425" s="78"/>
      <c r="B425" s="78"/>
      <c r="C425" s="78"/>
      <c r="D425" s="78"/>
      <c r="E425" s="78"/>
      <c r="F425" s="78"/>
      <c r="G425" s="79"/>
      <c r="H425" s="78"/>
      <c r="I425" s="128"/>
      <c r="J425" s="129"/>
      <c r="K425" s="129"/>
      <c r="L425" s="78"/>
      <c r="M425" s="78"/>
      <c r="N425" s="78"/>
      <c r="O425" s="78"/>
      <c r="P425" s="78"/>
      <c r="Q425" s="79"/>
      <c r="R425" s="78"/>
      <c r="S425" s="130"/>
      <c r="T425" s="131"/>
      <c r="U425" s="130"/>
      <c r="V425" s="78"/>
      <c r="W425" s="78"/>
      <c r="X425" s="79"/>
      <c r="Y425" s="78"/>
      <c r="Z425" s="78"/>
      <c r="AA425" s="78"/>
      <c r="AB425" s="78"/>
      <c r="AC425" s="78"/>
      <c r="AD425" s="78"/>
      <c r="AE425" s="78"/>
      <c r="AF425" s="78"/>
      <c r="AG425" s="78"/>
      <c r="AH425" s="78"/>
    </row>
    <row r="426" spans="1:34" x14ac:dyDescent="0.2">
      <c r="A426" s="78"/>
      <c r="B426" s="78"/>
      <c r="C426" s="78"/>
      <c r="D426" s="78"/>
      <c r="E426" s="78"/>
      <c r="F426" s="78"/>
      <c r="G426" s="79"/>
      <c r="H426" s="78"/>
      <c r="I426" s="128"/>
      <c r="J426" s="129"/>
      <c r="K426" s="129"/>
      <c r="L426" s="78"/>
      <c r="M426" s="78"/>
      <c r="N426" s="78"/>
      <c r="O426" s="78"/>
      <c r="P426" s="78"/>
      <c r="Q426" s="79"/>
      <c r="R426" s="78"/>
      <c r="S426" s="130"/>
      <c r="T426" s="131"/>
      <c r="U426" s="130"/>
      <c r="V426" s="78"/>
      <c r="W426" s="78"/>
      <c r="X426" s="79"/>
      <c r="Y426" s="78"/>
      <c r="Z426" s="78"/>
      <c r="AA426" s="78"/>
      <c r="AB426" s="78"/>
      <c r="AC426" s="78"/>
      <c r="AD426" s="78"/>
      <c r="AE426" s="78"/>
      <c r="AF426" s="78"/>
      <c r="AG426" s="78"/>
      <c r="AH426" s="78"/>
    </row>
    <row r="427" spans="1:34" x14ac:dyDescent="0.2">
      <c r="A427" s="78"/>
      <c r="B427" s="78"/>
      <c r="C427" s="78"/>
      <c r="D427" s="78"/>
      <c r="E427" s="78"/>
      <c r="F427" s="78"/>
      <c r="G427" s="79"/>
      <c r="H427" s="78"/>
      <c r="I427" s="128"/>
      <c r="J427" s="129"/>
      <c r="K427" s="129"/>
      <c r="L427" s="78"/>
      <c r="M427" s="78"/>
      <c r="N427" s="78"/>
      <c r="O427" s="78"/>
      <c r="P427" s="78"/>
      <c r="Q427" s="79"/>
      <c r="R427" s="78"/>
      <c r="S427" s="130"/>
      <c r="T427" s="131"/>
      <c r="U427" s="130"/>
      <c r="V427" s="78"/>
      <c r="W427" s="78"/>
      <c r="X427" s="79"/>
      <c r="Y427" s="78"/>
      <c r="Z427" s="78"/>
      <c r="AA427" s="78"/>
      <c r="AB427" s="78"/>
      <c r="AC427" s="78"/>
      <c r="AD427" s="78"/>
      <c r="AE427" s="78"/>
      <c r="AF427" s="78"/>
      <c r="AG427" s="78"/>
      <c r="AH427" s="78"/>
    </row>
    <row r="428" spans="1:34" x14ac:dyDescent="0.2">
      <c r="A428" s="78"/>
      <c r="B428" s="78"/>
      <c r="C428" s="78"/>
      <c r="D428" s="78"/>
      <c r="E428" s="78"/>
      <c r="F428" s="78"/>
      <c r="G428" s="79"/>
      <c r="H428" s="78"/>
      <c r="I428" s="128"/>
      <c r="J428" s="129"/>
      <c r="K428" s="129"/>
      <c r="L428" s="78"/>
      <c r="M428" s="78"/>
      <c r="N428" s="78"/>
      <c r="O428" s="78"/>
      <c r="P428" s="78"/>
      <c r="Q428" s="79"/>
      <c r="R428" s="78"/>
      <c r="S428" s="130"/>
      <c r="T428" s="131"/>
      <c r="U428" s="130"/>
      <c r="V428" s="78"/>
      <c r="W428" s="78"/>
      <c r="X428" s="79"/>
      <c r="Y428" s="78"/>
      <c r="Z428" s="78"/>
      <c r="AA428" s="78"/>
      <c r="AB428" s="78"/>
      <c r="AC428" s="78"/>
      <c r="AD428" s="78"/>
      <c r="AE428" s="78"/>
      <c r="AF428" s="78"/>
      <c r="AG428" s="78"/>
      <c r="AH428" s="78"/>
    </row>
    <row r="429" spans="1:34" x14ac:dyDescent="0.2">
      <c r="A429" s="78"/>
      <c r="B429" s="78"/>
      <c r="C429" s="78"/>
      <c r="D429" s="78"/>
      <c r="E429" s="78"/>
      <c r="F429" s="78"/>
      <c r="G429" s="79"/>
      <c r="H429" s="78"/>
      <c r="I429" s="128"/>
      <c r="J429" s="129"/>
      <c r="K429" s="129"/>
      <c r="L429" s="78"/>
      <c r="M429" s="78"/>
      <c r="N429" s="78"/>
      <c r="O429" s="78"/>
      <c r="P429" s="78"/>
      <c r="Q429" s="79"/>
      <c r="R429" s="78"/>
      <c r="S429" s="130"/>
      <c r="T429" s="131"/>
      <c r="U429" s="130"/>
      <c r="V429" s="78"/>
      <c r="W429" s="78"/>
      <c r="X429" s="79"/>
      <c r="Y429" s="78"/>
      <c r="Z429" s="78"/>
      <c r="AA429" s="78"/>
      <c r="AB429" s="78"/>
      <c r="AC429" s="78"/>
      <c r="AD429" s="78"/>
      <c r="AE429" s="78"/>
      <c r="AF429" s="78"/>
      <c r="AG429" s="78"/>
      <c r="AH429" s="78"/>
    </row>
    <row r="430" spans="1:34" x14ac:dyDescent="0.2">
      <c r="A430" s="78"/>
      <c r="B430" s="78"/>
      <c r="C430" s="78"/>
      <c r="D430" s="78"/>
      <c r="E430" s="78"/>
      <c r="F430" s="78"/>
      <c r="G430" s="79"/>
      <c r="H430" s="78"/>
      <c r="I430" s="128"/>
      <c r="J430" s="129"/>
      <c r="K430" s="129"/>
      <c r="L430" s="78"/>
      <c r="M430" s="78"/>
      <c r="N430" s="78"/>
      <c r="O430" s="78"/>
      <c r="P430" s="78"/>
      <c r="Q430" s="79"/>
      <c r="R430" s="78"/>
      <c r="S430" s="130"/>
      <c r="T430" s="131"/>
      <c r="U430" s="130"/>
      <c r="V430" s="78"/>
      <c r="W430" s="78"/>
      <c r="X430" s="79"/>
      <c r="Y430" s="78"/>
      <c r="Z430" s="78"/>
      <c r="AA430" s="78"/>
      <c r="AB430" s="78"/>
      <c r="AC430" s="78"/>
      <c r="AD430" s="78"/>
      <c r="AE430" s="78"/>
      <c r="AF430" s="78"/>
      <c r="AG430" s="78"/>
      <c r="AH430" s="78"/>
    </row>
    <row r="431" spans="1:34" x14ac:dyDescent="0.2">
      <c r="A431" s="78"/>
      <c r="B431" s="78"/>
      <c r="C431" s="78"/>
      <c r="D431" s="78"/>
      <c r="E431" s="78"/>
      <c r="F431" s="78"/>
      <c r="G431" s="79"/>
      <c r="H431" s="78"/>
      <c r="I431" s="128"/>
      <c r="J431" s="129"/>
      <c r="K431" s="129"/>
      <c r="L431" s="78"/>
      <c r="M431" s="78"/>
      <c r="N431" s="78"/>
      <c r="O431" s="78"/>
      <c r="P431" s="78"/>
      <c r="Q431" s="79"/>
      <c r="R431" s="78"/>
      <c r="S431" s="130"/>
      <c r="T431" s="131"/>
      <c r="U431" s="130"/>
      <c r="V431" s="78"/>
      <c r="W431" s="78"/>
      <c r="X431" s="79"/>
      <c r="Y431" s="78"/>
      <c r="Z431" s="78"/>
      <c r="AA431" s="78"/>
      <c r="AB431" s="78"/>
      <c r="AC431" s="78"/>
      <c r="AD431" s="78"/>
      <c r="AE431" s="78"/>
      <c r="AF431" s="78"/>
      <c r="AG431" s="78"/>
      <c r="AH431" s="78"/>
    </row>
    <row r="432" spans="1:34" x14ac:dyDescent="0.2">
      <c r="A432" s="78"/>
      <c r="B432" s="78"/>
      <c r="C432" s="78"/>
      <c r="D432" s="78"/>
      <c r="E432" s="78"/>
      <c r="F432" s="78"/>
      <c r="G432" s="79"/>
      <c r="H432" s="78"/>
      <c r="I432" s="128"/>
      <c r="J432" s="129"/>
      <c r="K432" s="129"/>
      <c r="L432" s="78"/>
      <c r="M432" s="78"/>
      <c r="N432" s="78"/>
      <c r="O432" s="78"/>
      <c r="P432" s="78"/>
      <c r="Q432" s="79"/>
      <c r="R432" s="78"/>
      <c r="S432" s="130"/>
      <c r="T432" s="131"/>
      <c r="U432" s="130"/>
      <c r="V432" s="78"/>
      <c r="W432" s="78"/>
      <c r="X432" s="79"/>
      <c r="Y432" s="78"/>
      <c r="Z432" s="78"/>
      <c r="AA432" s="78"/>
      <c r="AB432" s="78"/>
      <c r="AC432" s="78"/>
      <c r="AD432" s="78"/>
      <c r="AE432" s="78"/>
      <c r="AF432" s="78"/>
      <c r="AG432" s="78"/>
      <c r="AH432" s="78"/>
    </row>
    <row r="433" spans="1:34" x14ac:dyDescent="0.2">
      <c r="A433" s="78"/>
      <c r="B433" s="78"/>
      <c r="C433" s="78"/>
      <c r="D433" s="78"/>
      <c r="E433" s="78"/>
      <c r="F433" s="78"/>
      <c r="G433" s="79"/>
      <c r="H433" s="78"/>
      <c r="I433" s="128"/>
      <c r="J433" s="129"/>
      <c r="K433" s="129"/>
      <c r="L433" s="78"/>
      <c r="M433" s="78"/>
      <c r="N433" s="78"/>
      <c r="O433" s="78"/>
      <c r="P433" s="78"/>
      <c r="Q433" s="79"/>
      <c r="R433" s="78"/>
      <c r="S433" s="130"/>
      <c r="T433" s="131"/>
      <c r="U433" s="130"/>
      <c r="V433" s="78"/>
      <c r="W433" s="78"/>
      <c r="X433" s="79"/>
      <c r="Y433" s="78"/>
      <c r="Z433" s="78"/>
      <c r="AA433" s="78"/>
      <c r="AB433" s="78"/>
      <c r="AC433" s="78"/>
      <c r="AD433" s="78"/>
      <c r="AE433" s="78"/>
      <c r="AF433" s="78"/>
      <c r="AG433" s="78"/>
      <c r="AH433" s="78"/>
    </row>
    <row r="434" spans="1:34" x14ac:dyDescent="0.2">
      <c r="A434" s="78"/>
      <c r="B434" s="78"/>
      <c r="C434" s="78"/>
      <c r="D434" s="78"/>
      <c r="E434" s="78"/>
      <c r="F434" s="78"/>
      <c r="G434" s="79"/>
      <c r="H434" s="78"/>
      <c r="I434" s="128"/>
      <c r="J434" s="129"/>
      <c r="K434" s="129"/>
      <c r="L434" s="78"/>
      <c r="M434" s="78"/>
      <c r="N434" s="78"/>
      <c r="O434" s="78"/>
      <c r="P434" s="78"/>
      <c r="Q434" s="79"/>
      <c r="R434" s="78"/>
      <c r="S434" s="130"/>
      <c r="T434" s="131"/>
      <c r="U434" s="130"/>
      <c r="V434" s="78"/>
      <c r="W434" s="78"/>
      <c r="X434" s="79"/>
      <c r="Y434" s="78"/>
      <c r="Z434" s="78"/>
      <c r="AA434" s="78"/>
      <c r="AB434" s="78"/>
      <c r="AC434" s="78"/>
      <c r="AD434" s="78"/>
      <c r="AE434" s="78"/>
      <c r="AF434" s="78"/>
      <c r="AG434" s="78"/>
      <c r="AH434" s="78"/>
    </row>
    <row r="435" spans="1:34" x14ac:dyDescent="0.2">
      <c r="A435" s="78"/>
      <c r="B435" s="78"/>
      <c r="C435" s="78"/>
      <c r="D435" s="78"/>
      <c r="E435" s="78"/>
      <c r="F435" s="78"/>
      <c r="G435" s="79"/>
      <c r="H435" s="78"/>
      <c r="I435" s="128"/>
      <c r="J435" s="129"/>
      <c r="K435" s="129"/>
      <c r="L435" s="78"/>
      <c r="M435" s="78"/>
      <c r="N435" s="78"/>
      <c r="O435" s="78"/>
      <c r="P435" s="78"/>
      <c r="Q435" s="79"/>
      <c r="R435" s="78"/>
      <c r="S435" s="130"/>
      <c r="T435" s="131"/>
      <c r="U435" s="130"/>
      <c r="V435" s="78"/>
      <c r="W435" s="78"/>
      <c r="X435" s="79"/>
      <c r="Y435" s="78"/>
      <c r="Z435" s="78"/>
      <c r="AA435" s="78"/>
      <c r="AB435" s="78"/>
      <c r="AC435" s="78"/>
      <c r="AD435" s="78"/>
      <c r="AE435" s="78"/>
      <c r="AF435" s="78"/>
      <c r="AG435" s="78"/>
      <c r="AH435" s="78"/>
    </row>
    <row r="436" spans="1:34" x14ac:dyDescent="0.2">
      <c r="A436" s="78"/>
      <c r="B436" s="78"/>
      <c r="C436" s="78"/>
      <c r="D436" s="78"/>
      <c r="E436" s="78"/>
      <c r="F436" s="78"/>
      <c r="G436" s="79"/>
      <c r="H436" s="78"/>
      <c r="I436" s="128"/>
      <c r="J436" s="129"/>
      <c r="K436" s="129"/>
      <c r="L436" s="78"/>
      <c r="M436" s="78"/>
      <c r="N436" s="78"/>
      <c r="O436" s="78"/>
      <c r="P436" s="78"/>
      <c r="Q436" s="79"/>
      <c r="R436" s="78"/>
      <c r="S436" s="130"/>
      <c r="T436" s="131"/>
      <c r="U436" s="130"/>
      <c r="V436" s="78"/>
      <c r="W436" s="78"/>
      <c r="X436" s="79"/>
      <c r="Y436" s="78"/>
      <c r="Z436" s="78"/>
      <c r="AA436" s="78"/>
      <c r="AB436" s="78"/>
      <c r="AC436" s="78"/>
      <c r="AD436" s="78"/>
      <c r="AE436" s="78"/>
      <c r="AF436" s="78"/>
      <c r="AG436" s="78"/>
      <c r="AH436" s="78"/>
    </row>
    <row r="437" spans="1:34" x14ac:dyDescent="0.2">
      <c r="A437" s="78"/>
      <c r="B437" s="78"/>
      <c r="C437" s="78"/>
      <c r="D437" s="78"/>
      <c r="E437" s="78"/>
      <c r="F437" s="78"/>
      <c r="G437" s="79"/>
      <c r="H437" s="78"/>
      <c r="I437" s="128"/>
      <c r="J437" s="129"/>
      <c r="K437" s="129"/>
      <c r="L437" s="78"/>
      <c r="M437" s="78"/>
      <c r="N437" s="78"/>
      <c r="O437" s="78"/>
      <c r="P437" s="78"/>
      <c r="Q437" s="79"/>
      <c r="R437" s="78"/>
      <c r="S437" s="130"/>
      <c r="T437" s="131"/>
      <c r="U437" s="130"/>
      <c r="V437" s="78"/>
      <c r="W437" s="78"/>
      <c r="X437" s="79"/>
      <c r="Y437" s="78"/>
      <c r="Z437" s="78"/>
      <c r="AA437" s="78"/>
      <c r="AB437" s="78"/>
      <c r="AC437" s="78"/>
      <c r="AD437" s="78"/>
      <c r="AE437" s="78"/>
      <c r="AF437" s="78"/>
      <c r="AG437" s="78"/>
      <c r="AH437" s="78"/>
    </row>
    <row r="438" spans="1:34" x14ac:dyDescent="0.2">
      <c r="A438" s="78"/>
      <c r="B438" s="78"/>
      <c r="C438" s="78"/>
      <c r="D438" s="78"/>
      <c r="E438" s="78"/>
      <c r="F438" s="78"/>
      <c r="G438" s="79"/>
      <c r="H438" s="78"/>
      <c r="I438" s="128"/>
      <c r="J438" s="129"/>
      <c r="K438" s="129"/>
      <c r="L438" s="78"/>
      <c r="M438" s="78"/>
      <c r="N438" s="78"/>
      <c r="O438" s="78"/>
      <c r="P438" s="78"/>
      <c r="Q438" s="79"/>
      <c r="R438" s="78"/>
      <c r="S438" s="130"/>
      <c r="T438" s="131"/>
      <c r="U438" s="130"/>
      <c r="V438" s="78"/>
      <c r="W438" s="78"/>
      <c r="X438" s="79"/>
      <c r="Y438" s="78"/>
      <c r="Z438" s="78"/>
      <c r="AA438" s="78"/>
      <c r="AB438" s="78"/>
      <c r="AC438" s="78"/>
      <c r="AD438" s="78"/>
      <c r="AE438" s="78"/>
      <c r="AF438" s="78"/>
      <c r="AG438" s="78"/>
      <c r="AH438" s="78"/>
    </row>
    <row r="439" spans="1:34" x14ac:dyDescent="0.2">
      <c r="A439" s="78"/>
      <c r="B439" s="78"/>
      <c r="C439" s="78"/>
      <c r="D439" s="78"/>
      <c r="E439" s="78"/>
      <c r="F439" s="78"/>
      <c r="G439" s="79"/>
      <c r="H439" s="78"/>
      <c r="I439" s="128"/>
      <c r="J439" s="129"/>
      <c r="K439" s="129"/>
      <c r="L439" s="78"/>
      <c r="M439" s="78"/>
      <c r="N439" s="78"/>
      <c r="O439" s="78"/>
      <c r="P439" s="78"/>
      <c r="Q439" s="79"/>
      <c r="R439" s="78"/>
      <c r="S439" s="130"/>
      <c r="T439" s="131"/>
      <c r="U439" s="130"/>
      <c r="V439" s="78"/>
      <c r="W439" s="78"/>
      <c r="X439" s="79"/>
      <c r="Y439" s="78"/>
      <c r="Z439" s="78"/>
      <c r="AA439" s="78"/>
      <c r="AB439" s="78"/>
      <c r="AC439" s="78"/>
      <c r="AD439" s="78"/>
      <c r="AE439" s="78"/>
      <c r="AF439" s="78"/>
      <c r="AG439" s="78"/>
      <c r="AH439" s="78"/>
    </row>
    <row r="440" spans="1:34" x14ac:dyDescent="0.2">
      <c r="A440" s="78"/>
      <c r="B440" s="78"/>
      <c r="C440" s="78"/>
      <c r="D440" s="78"/>
      <c r="E440" s="78"/>
      <c r="F440" s="78"/>
      <c r="G440" s="79"/>
      <c r="H440" s="78"/>
      <c r="I440" s="128"/>
      <c r="J440" s="129"/>
      <c r="K440" s="129"/>
      <c r="L440" s="78"/>
      <c r="M440" s="78"/>
      <c r="N440" s="78"/>
      <c r="O440" s="78"/>
      <c r="P440" s="78"/>
      <c r="Q440" s="79"/>
      <c r="R440" s="78"/>
      <c r="S440" s="130"/>
      <c r="T440" s="131"/>
      <c r="U440" s="130"/>
      <c r="V440" s="78"/>
      <c r="W440" s="78"/>
      <c r="X440" s="79"/>
      <c r="Y440" s="78"/>
      <c r="Z440" s="78"/>
      <c r="AA440" s="78"/>
      <c r="AB440" s="78"/>
      <c r="AC440" s="78"/>
      <c r="AD440" s="78"/>
      <c r="AE440" s="78"/>
      <c r="AF440" s="78"/>
      <c r="AG440" s="78"/>
      <c r="AH440" s="78"/>
    </row>
    <row r="441" spans="1:34" x14ac:dyDescent="0.2">
      <c r="A441" s="78"/>
      <c r="B441" s="78"/>
      <c r="C441" s="78"/>
      <c r="D441" s="78"/>
      <c r="E441" s="78"/>
      <c r="F441" s="78"/>
      <c r="G441" s="79"/>
      <c r="H441" s="78"/>
      <c r="I441" s="128"/>
      <c r="J441" s="129"/>
      <c r="K441" s="129"/>
      <c r="L441" s="78"/>
      <c r="M441" s="78"/>
      <c r="N441" s="78"/>
      <c r="O441" s="78"/>
      <c r="P441" s="78"/>
      <c r="Q441" s="79"/>
      <c r="R441" s="78"/>
      <c r="S441" s="130"/>
      <c r="T441" s="131"/>
      <c r="U441" s="130"/>
      <c r="V441" s="78"/>
      <c r="W441" s="78"/>
      <c r="X441" s="79"/>
      <c r="Y441" s="78"/>
      <c r="Z441" s="78"/>
      <c r="AA441" s="78"/>
      <c r="AB441" s="78"/>
      <c r="AC441" s="78"/>
      <c r="AD441" s="78"/>
      <c r="AE441" s="78"/>
      <c r="AF441" s="78"/>
      <c r="AG441" s="78"/>
      <c r="AH441" s="78"/>
    </row>
    <row r="442" spans="1:34" x14ac:dyDescent="0.2">
      <c r="A442" s="78"/>
      <c r="B442" s="78"/>
      <c r="C442" s="78"/>
      <c r="D442" s="78"/>
      <c r="E442" s="78"/>
      <c r="F442" s="78"/>
      <c r="G442" s="79"/>
      <c r="H442" s="78"/>
      <c r="I442" s="128"/>
      <c r="J442" s="129"/>
      <c r="K442" s="129"/>
      <c r="L442" s="78"/>
      <c r="M442" s="78"/>
      <c r="N442" s="78"/>
      <c r="O442" s="78"/>
      <c r="P442" s="78"/>
      <c r="Q442" s="79"/>
      <c r="R442" s="78"/>
      <c r="S442" s="130"/>
      <c r="T442" s="131"/>
      <c r="U442" s="130"/>
      <c r="V442" s="78"/>
      <c r="W442" s="78"/>
      <c r="X442" s="79"/>
      <c r="Y442" s="78"/>
      <c r="Z442" s="78"/>
      <c r="AA442" s="78"/>
      <c r="AB442" s="78"/>
      <c r="AC442" s="78"/>
      <c r="AD442" s="78"/>
      <c r="AE442" s="78"/>
      <c r="AF442" s="78"/>
      <c r="AG442" s="78"/>
      <c r="AH442" s="78"/>
    </row>
    <row r="443" spans="1:34" x14ac:dyDescent="0.2">
      <c r="A443" s="78"/>
      <c r="B443" s="78"/>
      <c r="C443" s="78"/>
      <c r="D443" s="78"/>
      <c r="E443" s="78"/>
      <c r="F443" s="78"/>
      <c r="G443" s="79"/>
      <c r="H443" s="78"/>
      <c r="I443" s="128"/>
      <c r="J443" s="129"/>
      <c r="K443" s="129"/>
      <c r="L443" s="78"/>
      <c r="M443" s="78"/>
      <c r="N443" s="78"/>
      <c r="O443" s="78"/>
      <c r="P443" s="78"/>
      <c r="Q443" s="79"/>
      <c r="R443" s="78"/>
      <c r="S443" s="130"/>
      <c r="T443" s="131"/>
      <c r="U443" s="130"/>
      <c r="V443" s="78"/>
      <c r="W443" s="78"/>
      <c r="X443" s="79"/>
      <c r="Y443" s="78"/>
      <c r="Z443" s="78"/>
      <c r="AA443" s="78"/>
      <c r="AB443" s="78"/>
      <c r="AC443" s="78"/>
      <c r="AD443" s="78"/>
      <c r="AE443" s="78"/>
      <c r="AF443" s="78"/>
      <c r="AG443" s="78"/>
      <c r="AH443" s="78"/>
    </row>
    <row r="444" spans="1:34" x14ac:dyDescent="0.2">
      <c r="A444" s="78"/>
      <c r="B444" s="78"/>
      <c r="C444" s="78"/>
      <c r="D444" s="78"/>
      <c r="E444" s="78"/>
      <c r="F444" s="78"/>
      <c r="G444" s="79"/>
      <c r="H444" s="78"/>
      <c r="I444" s="128"/>
      <c r="J444" s="129"/>
      <c r="K444" s="129"/>
      <c r="L444" s="78"/>
      <c r="M444" s="78"/>
      <c r="N444" s="78"/>
      <c r="O444" s="78"/>
      <c r="P444" s="78"/>
      <c r="Q444" s="79"/>
      <c r="R444" s="78"/>
      <c r="S444" s="130"/>
      <c r="T444" s="131"/>
      <c r="U444" s="130"/>
      <c r="V444" s="78"/>
      <c r="W444" s="78"/>
      <c r="X444" s="79"/>
      <c r="Y444" s="78"/>
      <c r="Z444" s="78"/>
      <c r="AA444" s="78"/>
      <c r="AB444" s="78"/>
      <c r="AC444" s="78"/>
      <c r="AD444" s="78"/>
      <c r="AE444" s="78"/>
      <c r="AF444" s="78"/>
      <c r="AG444" s="78"/>
      <c r="AH444" s="78"/>
    </row>
    <row r="445" spans="1:34" x14ac:dyDescent="0.2">
      <c r="A445" s="78"/>
      <c r="B445" s="78"/>
      <c r="C445" s="78"/>
      <c r="D445" s="78"/>
      <c r="E445" s="78"/>
      <c r="F445" s="78"/>
      <c r="G445" s="79"/>
      <c r="H445" s="78"/>
      <c r="I445" s="128"/>
      <c r="J445" s="129"/>
      <c r="K445" s="129"/>
      <c r="L445" s="78"/>
      <c r="M445" s="78"/>
      <c r="N445" s="78"/>
      <c r="O445" s="78"/>
      <c r="P445" s="78"/>
      <c r="Q445" s="79"/>
      <c r="R445" s="78"/>
      <c r="S445" s="130"/>
      <c r="T445" s="131"/>
      <c r="U445" s="130"/>
      <c r="V445" s="78"/>
      <c r="W445" s="78"/>
      <c r="X445" s="79"/>
      <c r="Y445" s="78"/>
      <c r="Z445" s="78"/>
      <c r="AA445" s="78"/>
      <c r="AB445" s="78"/>
      <c r="AC445" s="78"/>
      <c r="AD445" s="78"/>
      <c r="AE445" s="78"/>
      <c r="AF445" s="78"/>
      <c r="AG445" s="78"/>
      <c r="AH445" s="78"/>
    </row>
    <row r="446" spans="1:34" x14ac:dyDescent="0.2">
      <c r="A446" s="78"/>
      <c r="B446" s="78"/>
      <c r="C446" s="78"/>
      <c r="D446" s="78"/>
      <c r="E446" s="78"/>
      <c r="F446" s="78"/>
      <c r="G446" s="79"/>
      <c r="H446" s="78"/>
      <c r="I446" s="128"/>
      <c r="J446" s="129"/>
      <c r="K446" s="129"/>
      <c r="L446" s="78"/>
      <c r="M446" s="78"/>
      <c r="N446" s="78"/>
      <c r="O446" s="78"/>
      <c r="P446" s="78"/>
      <c r="Q446" s="79"/>
      <c r="R446" s="78"/>
      <c r="S446" s="130"/>
      <c r="T446" s="131"/>
      <c r="U446" s="130"/>
      <c r="V446" s="78"/>
      <c r="W446" s="78"/>
      <c r="X446" s="79"/>
      <c r="Y446" s="78"/>
      <c r="Z446" s="78"/>
      <c r="AA446" s="78"/>
      <c r="AB446" s="78"/>
      <c r="AC446" s="78"/>
      <c r="AD446" s="78"/>
      <c r="AE446" s="78"/>
      <c r="AF446" s="78"/>
      <c r="AG446" s="78"/>
      <c r="AH446" s="78"/>
    </row>
    <row r="447" spans="1:34" x14ac:dyDescent="0.2">
      <c r="A447" s="78"/>
      <c r="B447" s="78"/>
      <c r="C447" s="78"/>
      <c r="D447" s="78"/>
      <c r="E447" s="78"/>
      <c r="F447" s="78"/>
      <c r="G447" s="79"/>
      <c r="H447" s="78"/>
      <c r="I447" s="128"/>
      <c r="J447" s="129"/>
      <c r="K447" s="129"/>
      <c r="L447" s="78"/>
      <c r="M447" s="78"/>
      <c r="N447" s="78"/>
      <c r="O447" s="78"/>
      <c r="P447" s="78"/>
      <c r="Q447" s="79"/>
      <c r="R447" s="78"/>
      <c r="S447" s="130"/>
      <c r="T447" s="131"/>
      <c r="U447" s="130"/>
      <c r="V447" s="78"/>
      <c r="W447" s="78"/>
      <c r="X447" s="79"/>
      <c r="Y447" s="78"/>
      <c r="Z447" s="78"/>
      <c r="AA447" s="78"/>
      <c r="AB447" s="78"/>
      <c r="AC447" s="78"/>
      <c r="AD447" s="78"/>
      <c r="AE447" s="78"/>
      <c r="AF447" s="78"/>
      <c r="AG447" s="78"/>
      <c r="AH447" s="78"/>
    </row>
    <row r="448" spans="1:34" x14ac:dyDescent="0.2">
      <c r="A448" s="78"/>
      <c r="B448" s="78"/>
      <c r="C448" s="78"/>
      <c r="D448" s="78"/>
      <c r="E448" s="78"/>
      <c r="F448" s="78"/>
      <c r="G448" s="79"/>
      <c r="H448" s="78"/>
      <c r="I448" s="128"/>
      <c r="J448" s="129"/>
      <c r="K448" s="129"/>
      <c r="L448" s="78"/>
      <c r="M448" s="78"/>
      <c r="N448" s="78"/>
      <c r="O448" s="78"/>
      <c r="P448" s="78"/>
      <c r="Q448" s="79"/>
      <c r="R448" s="78"/>
      <c r="S448" s="130"/>
      <c r="T448" s="131"/>
      <c r="U448" s="130"/>
      <c r="V448" s="78"/>
      <c r="W448" s="78"/>
      <c r="X448" s="79"/>
      <c r="Y448" s="78"/>
      <c r="Z448" s="78"/>
      <c r="AA448" s="78"/>
      <c r="AB448" s="78"/>
      <c r="AC448" s="78"/>
      <c r="AD448" s="78"/>
      <c r="AE448" s="78"/>
      <c r="AF448" s="78"/>
      <c r="AG448" s="78"/>
      <c r="AH448" s="78"/>
    </row>
    <row r="449" spans="1:34" x14ac:dyDescent="0.2">
      <c r="A449" s="78"/>
      <c r="B449" s="78"/>
      <c r="C449" s="78"/>
      <c r="D449" s="78"/>
      <c r="E449" s="78"/>
      <c r="F449" s="78"/>
      <c r="G449" s="79"/>
      <c r="H449" s="78"/>
      <c r="I449" s="128"/>
      <c r="J449" s="129"/>
      <c r="K449" s="129"/>
      <c r="L449" s="78"/>
      <c r="M449" s="78"/>
      <c r="N449" s="78"/>
      <c r="O449" s="78"/>
      <c r="P449" s="78"/>
      <c r="Q449" s="79"/>
      <c r="R449" s="78"/>
      <c r="S449" s="130"/>
      <c r="T449" s="131"/>
      <c r="U449" s="130"/>
      <c r="V449" s="78"/>
      <c r="W449" s="78"/>
      <c r="X449" s="79"/>
      <c r="Y449" s="78"/>
      <c r="Z449" s="78"/>
      <c r="AA449" s="78"/>
      <c r="AB449" s="78"/>
      <c r="AC449" s="78"/>
      <c r="AD449" s="78"/>
      <c r="AE449" s="78"/>
      <c r="AF449" s="78"/>
      <c r="AG449" s="78"/>
      <c r="AH449" s="78"/>
    </row>
    <row r="450" spans="1:34" x14ac:dyDescent="0.2">
      <c r="A450" s="78"/>
      <c r="B450" s="78"/>
      <c r="C450" s="78"/>
      <c r="D450" s="78"/>
      <c r="E450" s="78"/>
      <c r="F450" s="78"/>
      <c r="G450" s="79"/>
      <c r="H450" s="78"/>
      <c r="I450" s="128"/>
      <c r="J450" s="129"/>
      <c r="K450" s="129"/>
      <c r="L450" s="78"/>
      <c r="M450" s="78"/>
      <c r="N450" s="78"/>
      <c r="O450" s="78"/>
      <c r="P450" s="78"/>
      <c r="Q450" s="79"/>
      <c r="R450" s="78"/>
      <c r="S450" s="130"/>
      <c r="T450" s="131"/>
      <c r="U450" s="130"/>
      <c r="V450" s="78"/>
      <c r="W450" s="78"/>
      <c r="X450" s="79"/>
      <c r="Y450" s="78"/>
      <c r="Z450" s="78"/>
      <c r="AA450" s="78"/>
      <c r="AB450" s="78"/>
      <c r="AC450" s="78"/>
      <c r="AD450" s="78"/>
      <c r="AE450" s="78"/>
      <c r="AF450" s="78"/>
      <c r="AG450" s="78"/>
      <c r="AH450" s="78"/>
    </row>
    <row r="451" spans="1:34" x14ac:dyDescent="0.2">
      <c r="A451" s="78"/>
      <c r="B451" s="78"/>
      <c r="C451" s="78"/>
      <c r="D451" s="78"/>
      <c r="E451" s="78"/>
      <c r="F451" s="78"/>
      <c r="G451" s="79"/>
      <c r="H451" s="78"/>
      <c r="I451" s="128"/>
      <c r="J451" s="129"/>
      <c r="K451" s="129"/>
      <c r="L451" s="78"/>
      <c r="M451" s="78"/>
      <c r="N451" s="78"/>
      <c r="O451" s="78"/>
      <c r="P451" s="78"/>
      <c r="Q451" s="79"/>
      <c r="R451" s="78"/>
      <c r="S451" s="130"/>
      <c r="T451" s="131"/>
      <c r="U451" s="130"/>
      <c r="V451" s="78"/>
      <c r="W451" s="78"/>
      <c r="X451" s="79"/>
      <c r="Y451" s="78"/>
      <c r="Z451" s="78"/>
      <c r="AA451" s="78"/>
      <c r="AB451" s="78"/>
      <c r="AC451" s="78"/>
      <c r="AD451" s="78"/>
      <c r="AE451" s="78"/>
      <c r="AF451" s="78"/>
      <c r="AG451" s="78"/>
      <c r="AH451" s="78"/>
    </row>
    <row r="452" spans="1:34" x14ac:dyDescent="0.2">
      <c r="A452" s="78"/>
      <c r="B452" s="78"/>
      <c r="C452" s="78"/>
      <c r="D452" s="78"/>
      <c r="E452" s="78"/>
      <c r="F452" s="78"/>
      <c r="G452" s="79"/>
      <c r="H452" s="78"/>
      <c r="I452" s="128"/>
      <c r="J452" s="129"/>
      <c r="K452" s="129"/>
      <c r="L452" s="78"/>
      <c r="M452" s="78"/>
      <c r="N452" s="78"/>
      <c r="O452" s="78"/>
      <c r="P452" s="78"/>
      <c r="Q452" s="79"/>
      <c r="R452" s="78"/>
      <c r="S452" s="130"/>
      <c r="T452" s="131"/>
      <c r="U452" s="130"/>
      <c r="V452" s="78"/>
      <c r="W452" s="78"/>
      <c r="X452" s="79"/>
      <c r="Y452" s="78"/>
      <c r="Z452" s="78"/>
      <c r="AA452" s="78"/>
      <c r="AB452" s="78"/>
      <c r="AC452" s="78"/>
      <c r="AD452" s="78"/>
      <c r="AE452" s="78"/>
      <c r="AF452" s="78"/>
      <c r="AG452" s="78"/>
      <c r="AH452" s="78"/>
    </row>
    <row r="453" spans="1:34" x14ac:dyDescent="0.2">
      <c r="A453" s="78"/>
      <c r="B453" s="78"/>
      <c r="C453" s="78"/>
      <c r="D453" s="78"/>
      <c r="E453" s="78"/>
      <c r="F453" s="78"/>
      <c r="G453" s="79"/>
      <c r="H453" s="78"/>
      <c r="I453" s="128"/>
      <c r="J453" s="129"/>
      <c r="K453" s="129"/>
      <c r="L453" s="78"/>
      <c r="M453" s="78"/>
      <c r="N453" s="78"/>
      <c r="O453" s="78"/>
      <c r="P453" s="78"/>
      <c r="Q453" s="79"/>
      <c r="R453" s="78"/>
      <c r="S453" s="130"/>
      <c r="T453" s="131"/>
      <c r="U453" s="130"/>
      <c r="V453" s="78"/>
      <c r="W453" s="78"/>
      <c r="X453" s="79"/>
      <c r="Y453" s="78"/>
      <c r="Z453" s="78"/>
      <c r="AA453" s="78"/>
      <c r="AB453" s="78"/>
      <c r="AC453" s="78"/>
      <c r="AD453" s="78"/>
      <c r="AE453" s="78"/>
      <c r="AF453" s="78"/>
      <c r="AG453" s="78"/>
      <c r="AH453" s="78"/>
    </row>
    <row r="454" spans="1:34" x14ac:dyDescent="0.2">
      <c r="A454" s="78"/>
      <c r="B454" s="78"/>
      <c r="C454" s="78"/>
      <c r="D454" s="78"/>
      <c r="E454" s="78"/>
      <c r="F454" s="78"/>
      <c r="G454" s="79"/>
      <c r="H454" s="78"/>
      <c r="I454" s="128"/>
      <c r="J454" s="129"/>
      <c r="K454" s="129"/>
      <c r="L454" s="78"/>
      <c r="M454" s="78"/>
      <c r="N454" s="78"/>
      <c r="O454" s="78"/>
      <c r="P454" s="78"/>
      <c r="Q454" s="79"/>
      <c r="R454" s="78"/>
      <c r="S454" s="130"/>
      <c r="T454" s="131"/>
      <c r="U454" s="130"/>
      <c r="V454" s="78"/>
      <c r="W454" s="78"/>
      <c r="X454" s="79"/>
      <c r="Y454" s="78"/>
      <c r="Z454" s="78"/>
      <c r="AA454" s="78"/>
      <c r="AB454" s="78"/>
      <c r="AC454" s="78"/>
      <c r="AD454" s="78"/>
      <c r="AE454" s="78"/>
      <c r="AF454" s="78"/>
      <c r="AG454" s="78"/>
      <c r="AH454" s="78"/>
    </row>
    <row r="455" spans="1:34" x14ac:dyDescent="0.2">
      <c r="A455" s="78"/>
      <c r="B455" s="78"/>
      <c r="C455" s="78"/>
      <c r="D455" s="78"/>
      <c r="E455" s="78"/>
      <c r="F455" s="78"/>
      <c r="G455" s="79"/>
      <c r="H455" s="78"/>
      <c r="I455" s="128"/>
      <c r="J455" s="129"/>
      <c r="K455" s="129"/>
      <c r="L455" s="78"/>
      <c r="M455" s="78"/>
      <c r="N455" s="78"/>
      <c r="O455" s="78"/>
      <c r="P455" s="78"/>
      <c r="Q455" s="79"/>
      <c r="R455" s="78"/>
      <c r="S455" s="130"/>
      <c r="T455" s="131"/>
      <c r="U455" s="130"/>
      <c r="V455" s="78"/>
      <c r="W455" s="78"/>
      <c r="X455" s="79"/>
      <c r="Y455" s="78"/>
      <c r="Z455" s="78"/>
      <c r="AA455" s="78"/>
      <c r="AB455" s="78"/>
      <c r="AC455" s="78"/>
      <c r="AD455" s="78"/>
      <c r="AE455" s="78"/>
      <c r="AF455" s="78"/>
      <c r="AG455" s="78"/>
      <c r="AH455" s="78"/>
    </row>
    <row r="456" spans="1:34" x14ac:dyDescent="0.2">
      <c r="A456" s="78"/>
      <c r="B456" s="78"/>
      <c r="C456" s="78"/>
      <c r="D456" s="78"/>
      <c r="E456" s="78"/>
      <c r="F456" s="78"/>
      <c r="G456" s="79"/>
      <c r="H456" s="78"/>
      <c r="I456" s="128"/>
      <c r="J456" s="129"/>
      <c r="K456" s="129"/>
      <c r="L456" s="78"/>
      <c r="M456" s="78"/>
      <c r="N456" s="78"/>
      <c r="O456" s="78"/>
      <c r="P456" s="78"/>
      <c r="Q456" s="79"/>
      <c r="R456" s="78"/>
      <c r="S456" s="130"/>
      <c r="T456" s="131"/>
      <c r="U456" s="130"/>
      <c r="V456" s="78"/>
      <c r="W456" s="78"/>
      <c r="X456" s="79"/>
      <c r="Y456" s="78"/>
      <c r="Z456" s="78"/>
      <c r="AA456" s="78"/>
      <c r="AB456" s="78"/>
      <c r="AC456" s="78"/>
      <c r="AD456" s="78"/>
      <c r="AE456" s="78"/>
      <c r="AF456" s="78"/>
      <c r="AG456" s="78"/>
      <c r="AH456" s="78"/>
    </row>
    <row r="457" spans="1:34" x14ac:dyDescent="0.2">
      <c r="A457" s="78"/>
      <c r="B457" s="78"/>
      <c r="C457" s="78"/>
      <c r="D457" s="78"/>
      <c r="E457" s="78"/>
      <c r="F457" s="78"/>
      <c r="G457" s="79"/>
      <c r="H457" s="78"/>
      <c r="I457" s="128"/>
      <c r="J457" s="129"/>
      <c r="K457" s="129"/>
      <c r="L457" s="78"/>
      <c r="M457" s="78"/>
      <c r="N457" s="78"/>
      <c r="O457" s="78"/>
      <c r="P457" s="78"/>
      <c r="Q457" s="79"/>
      <c r="R457" s="78"/>
      <c r="S457" s="130"/>
      <c r="T457" s="131"/>
      <c r="U457" s="130"/>
      <c r="V457" s="78"/>
      <c r="W457" s="78"/>
      <c r="X457" s="79"/>
      <c r="Y457" s="78"/>
      <c r="Z457" s="78"/>
      <c r="AA457" s="78"/>
      <c r="AB457" s="78"/>
      <c r="AC457" s="78"/>
      <c r="AD457" s="78"/>
      <c r="AE457" s="78"/>
      <c r="AF457" s="78"/>
      <c r="AG457" s="78"/>
      <c r="AH457" s="78"/>
    </row>
    <row r="458" spans="1:34" x14ac:dyDescent="0.2">
      <c r="A458" s="78"/>
      <c r="B458" s="78"/>
      <c r="C458" s="78"/>
      <c r="D458" s="78"/>
      <c r="E458" s="78"/>
      <c r="F458" s="78"/>
      <c r="G458" s="79"/>
      <c r="H458" s="78"/>
      <c r="I458" s="128"/>
      <c r="J458" s="129"/>
      <c r="K458" s="129"/>
      <c r="L458" s="78"/>
      <c r="M458" s="78"/>
      <c r="N458" s="78"/>
      <c r="O458" s="78"/>
      <c r="P458" s="78"/>
      <c r="Q458" s="79"/>
      <c r="R458" s="78"/>
      <c r="S458" s="130"/>
      <c r="T458" s="131"/>
      <c r="U458" s="130"/>
      <c r="V458" s="78"/>
      <c r="W458" s="78"/>
      <c r="X458" s="79"/>
      <c r="Y458" s="78"/>
      <c r="Z458" s="78"/>
      <c r="AA458" s="78"/>
      <c r="AB458" s="78"/>
      <c r="AC458" s="78"/>
      <c r="AD458" s="78"/>
      <c r="AE458" s="78"/>
      <c r="AF458" s="78"/>
      <c r="AG458" s="78"/>
      <c r="AH458" s="78"/>
    </row>
    <row r="459" spans="1:34" x14ac:dyDescent="0.2">
      <c r="A459" s="78"/>
      <c r="B459" s="78"/>
      <c r="C459" s="78"/>
      <c r="D459" s="78"/>
      <c r="E459" s="78"/>
      <c r="F459" s="78"/>
      <c r="G459" s="79"/>
      <c r="H459" s="78"/>
      <c r="I459" s="128"/>
      <c r="J459" s="129"/>
      <c r="K459" s="129"/>
      <c r="L459" s="78"/>
      <c r="M459" s="78"/>
      <c r="N459" s="78"/>
      <c r="O459" s="78"/>
      <c r="P459" s="78"/>
      <c r="Q459" s="79"/>
      <c r="R459" s="78"/>
      <c r="S459" s="130"/>
      <c r="T459" s="131"/>
      <c r="U459" s="130"/>
      <c r="V459" s="78"/>
      <c r="W459" s="78"/>
      <c r="X459" s="79"/>
      <c r="Y459" s="78"/>
      <c r="Z459" s="78"/>
      <c r="AA459" s="78"/>
      <c r="AB459" s="78"/>
      <c r="AC459" s="78"/>
      <c r="AD459" s="78"/>
      <c r="AE459" s="78"/>
      <c r="AF459" s="78"/>
      <c r="AG459" s="78"/>
      <c r="AH459" s="78"/>
    </row>
    <row r="460" spans="1:34" x14ac:dyDescent="0.2">
      <c r="A460" s="78"/>
      <c r="B460" s="78"/>
      <c r="C460" s="78"/>
      <c r="D460" s="78"/>
      <c r="E460" s="78"/>
      <c r="F460" s="78"/>
      <c r="G460" s="79"/>
      <c r="H460" s="78"/>
      <c r="I460" s="128"/>
      <c r="J460" s="129"/>
      <c r="K460" s="129"/>
      <c r="L460" s="78"/>
      <c r="M460" s="78"/>
      <c r="N460" s="78"/>
      <c r="O460" s="78"/>
      <c r="P460" s="78"/>
      <c r="Q460" s="79"/>
      <c r="R460" s="78"/>
      <c r="S460" s="130"/>
      <c r="T460" s="131"/>
      <c r="U460" s="130"/>
      <c r="V460" s="78"/>
      <c r="W460" s="78"/>
      <c r="X460" s="79"/>
      <c r="Y460" s="78"/>
      <c r="Z460" s="78"/>
      <c r="AA460" s="78"/>
      <c r="AB460" s="78"/>
      <c r="AC460" s="78"/>
      <c r="AD460" s="78"/>
      <c r="AE460" s="78"/>
      <c r="AF460" s="78"/>
      <c r="AG460" s="78"/>
      <c r="AH460" s="78"/>
    </row>
    <row r="461" spans="1:34" x14ac:dyDescent="0.2">
      <c r="A461" s="78"/>
      <c r="B461" s="78"/>
      <c r="C461" s="78"/>
      <c r="D461" s="78"/>
      <c r="E461" s="78"/>
      <c r="F461" s="78"/>
      <c r="G461" s="79"/>
      <c r="H461" s="78"/>
      <c r="I461" s="128"/>
      <c r="J461" s="129"/>
      <c r="K461" s="129"/>
      <c r="L461" s="78"/>
      <c r="M461" s="78"/>
      <c r="N461" s="78"/>
      <c r="O461" s="78"/>
      <c r="P461" s="78"/>
      <c r="Q461" s="79"/>
      <c r="R461" s="78"/>
      <c r="S461" s="130"/>
      <c r="T461" s="131"/>
      <c r="U461" s="130"/>
      <c r="V461" s="78"/>
      <c r="W461" s="78"/>
      <c r="X461" s="79"/>
      <c r="Y461" s="78"/>
      <c r="Z461" s="78"/>
      <c r="AA461" s="78"/>
      <c r="AB461" s="78"/>
      <c r="AC461" s="78"/>
      <c r="AD461" s="78"/>
      <c r="AE461" s="78"/>
      <c r="AF461" s="78"/>
      <c r="AG461" s="78"/>
      <c r="AH461" s="78"/>
    </row>
    <row r="462" spans="1:34" x14ac:dyDescent="0.2">
      <c r="A462" s="78"/>
      <c r="B462" s="78"/>
      <c r="C462" s="78"/>
      <c r="D462" s="78"/>
      <c r="E462" s="78"/>
      <c r="F462" s="78"/>
      <c r="G462" s="79"/>
      <c r="H462" s="78"/>
      <c r="I462" s="128"/>
      <c r="J462" s="129"/>
      <c r="K462" s="129"/>
      <c r="L462" s="78"/>
      <c r="M462" s="78"/>
      <c r="N462" s="78"/>
      <c r="O462" s="78"/>
      <c r="P462" s="78"/>
      <c r="Q462" s="79"/>
      <c r="R462" s="78"/>
      <c r="S462" s="130"/>
      <c r="T462" s="131"/>
      <c r="U462" s="130"/>
      <c r="V462" s="78"/>
      <c r="W462" s="78"/>
      <c r="X462" s="79"/>
      <c r="Y462" s="78"/>
      <c r="Z462" s="78"/>
      <c r="AA462" s="78"/>
      <c r="AB462" s="78"/>
      <c r="AC462" s="78"/>
      <c r="AD462" s="78"/>
      <c r="AE462" s="78"/>
      <c r="AF462" s="78"/>
      <c r="AG462" s="78"/>
      <c r="AH462" s="78"/>
    </row>
    <row r="463" spans="1:34" x14ac:dyDescent="0.2">
      <c r="A463" s="78"/>
      <c r="B463" s="78"/>
      <c r="C463" s="78"/>
      <c r="D463" s="78"/>
      <c r="E463" s="78"/>
      <c r="F463" s="78"/>
      <c r="G463" s="79"/>
      <c r="H463" s="78"/>
      <c r="I463" s="128"/>
      <c r="J463" s="129"/>
      <c r="K463" s="129"/>
      <c r="L463" s="78"/>
      <c r="M463" s="78"/>
      <c r="N463" s="78"/>
      <c r="O463" s="78"/>
      <c r="P463" s="78"/>
      <c r="Q463" s="79"/>
      <c r="R463" s="78"/>
      <c r="S463" s="130"/>
      <c r="T463" s="131"/>
      <c r="U463" s="130"/>
      <c r="V463" s="78"/>
      <c r="W463" s="78"/>
      <c r="X463" s="79"/>
      <c r="Y463" s="78"/>
      <c r="Z463" s="78"/>
      <c r="AA463" s="78"/>
      <c r="AB463" s="78"/>
      <c r="AC463" s="78"/>
      <c r="AD463" s="78"/>
      <c r="AE463" s="78"/>
      <c r="AF463" s="78"/>
      <c r="AG463" s="78"/>
      <c r="AH463" s="78"/>
    </row>
    <row r="464" spans="1:34" x14ac:dyDescent="0.2">
      <c r="A464" s="78"/>
      <c r="B464" s="78"/>
      <c r="C464" s="78"/>
      <c r="D464" s="78"/>
      <c r="E464" s="78"/>
      <c r="F464" s="78"/>
      <c r="G464" s="79"/>
      <c r="H464" s="78"/>
      <c r="I464" s="128"/>
      <c r="J464" s="129"/>
      <c r="K464" s="129"/>
      <c r="L464" s="78"/>
      <c r="M464" s="78"/>
      <c r="N464" s="78"/>
      <c r="O464" s="78"/>
      <c r="P464" s="78"/>
      <c r="Q464" s="79"/>
      <c r="R464" s="78"/>
      <c r="S464" s="130"/>
      <c r="T464" s="131"/>
      <c r="U464" s="130"/>
      <c r="V464" s="78"/>
      <c r="W464" s="78"/>
      <c r="X464" s="79"/>
      <c r="Y464" s="78"/>
      <c r="Z464" s="78"/>
      <c r="AA464" s="78"/>
      <c r="AB464" s="78"/>
      <c r="AC464" s="78"/>
      <c r="AD464" s="78"/>
      <c r="AE464" s="78"/>
      <c r="AF464" s="78"/>
      <c r="AG464" s="78"/>
      <c r="AH464" s="78"/>
    </row>
    <row r="465" spans="1:34" x14ac:dyDescent="0.2">
      <c r="A465" s="78"/>
      <c r="B465" s="78"/>
      <c r="C465" s="78"/>
      <c r="D465" s="78"/>
      <c r="E465" s="78"/>
      <c r="F465" s="78"/>
      <c r="G465" s="79"/>
      <c r="H465" s="78"/>
      <c r="I465" s="128"/>
      <c r="J465" s="129"/>
      <c r="K465" s="129"/>
      <c r="L465" s="78"/>
      <c r="M465" s="78"/>
      <c r="N465" s="78"/>
      <c r="O465" s="78"/>
      <c r="P465" s="78"/>
      <c r="Q465" s="79"/>
      <c r="R465" s="78"/>
      <c r="S465" s="130"/>
      <c r="T465" s="131"/>
      <c r="U465" s="130"/>
      <c r="V465" s="78"/>
      <c r="W465" s="78"/>
      <c r="X465" s="79"/>
      <c r="Y465" s="78"/>
      <c r="Z465" s="78"/>
      <c r="AA465" s="78"/>
      <c r="AB465" s="78"/>
      <c r="AC465" s="78"/>
      <c r="AD465" s="78"/>
      <c r="AE465" s="78"/>
      <c r="AF465" s="78"/>
      <c r="AG465" s="78"/>
      <c r="AH465" s="78"/>
    </row>
    <row r="466" spans="1:34" x14ac:dyDescent="0.2">
      <c r="A466" s="78"/>
      <c r="B466" s="78"/>
      <c r="C466" s="78"/>
      <c r="D466" s="78"/>
      <c r="E466" s="78"/>
      <c r="F466" s="78"/>
      <c r="G466" s="79"/>
      <c r="H466" s="78"/>
      <c r="I466" s="128"/>
      <c r="J466" s="129"/>
      <c r="K466" s="129"/>
      <c r="L466" s="78"/>
      <c r="M466" s="78"/>
      <c r="N466" s="78"/>
      <c r="O466" s="78"/>
      <c r="P466" s="78"/>
      <c r="Q466" s="79"/>
      <c r="R466" s="78"/>
      <c r="S466" s="130"/>
      <c r="T466" s="131"/>
      <c r="U466" s="130"/>
      <c r="V466" s="78"/>
      <c r="W466" s="78"/>
      <c r="X466" s="79"/>
      <c r="Y466" s="78"/>
      <c r="Z466" s="78"/>
      <c r="AA466" s="78"/>
      <c r="AB466" s="78"/>
      <c r="AC466" s="78"/>
      <c r="AD466" s="78"/>
      <c r="AE466" s="78"/>
      <c r="AF466" s="78"/>
      <c r="AG466" s="78"/>
      <c r="AH466" s="78"/>
    </row>
    <row r="467" spans="1:34" x14ac:dyDescent="0.2">
      <c r="A467" s="78"/>
      <c r="B467" s="78"/>
      <c r="C467" s="78"/>
      <c r="D467" s="78"/>
      <c r="E467" s="78"/>
      <c r="F467" s="78"/>
      <c r="G467" s="79"/>
      <c r="H467" s="78"/>
      <c r="I467" s="128"/>
      <c r="J467" s="129"/>
      <c r="K467" s="129"/>
      <c r="L467" s="78"/>
      <c r="M467" s="78"/>
      <c r="N467" s="78"/>
      <c r="O467" s="78"/>
      <c r="P467" s="78"/>
      <c r="Q467" s="79"/>
      <c r="R467" s="78"/>
      <c r="S467" s="130"/>
      <c r="T467" s="131"/>
      <c r="U467" s="130"/>
      <c r="V467" s="78"/>
      <c r="W467" s="78"/>
      <c r="X467" s="79"/>
      <c r="Y467" s="78"/>
      <c r="Z467" s="78"/>
      <c r="AA467" s="78"/>
      <c r="AB467" s="78"/>
      <c r="AC467" s="78"/>
      <c r="AD467" s="78"/>
      <c r="AE467" s="78"/>
      <c r="AF467" s="78"/>
      <c r="AG467" s="78"/>
      <c r="AH467" s="78"/>
    </row>
    <row r="468" spans="1:34" x14ac:dyDescent="0.2">
      <c r="A468" s="78"/>
      <c r="B468" s="78"/>
      <c r="C468" s="78"/>
      <c r="D468" s="78"/>
      <c r="E468" s="78"/>
      <c r="F468" s="78"/>
      <c r="G468" s="79"/>
      <c r="H468" s="78"/>
      <c r="I468" s="128"/>
      <c r="J468" s="129"/>
      <c r="K468" s="129"/>
      <c r="L468" s="78"/>
      <c r="M468" s="78"/>
      <c r="N468" s="78"/>
      <c r="O468" s="78"/>
      <c r="P468" s="78"/>
      <c r="Q468" s="79"/>
      <c r="R468" s="78"/>
      <c r="S468" s="130"/>
      <c r="T468" s="131"/>
      <c r="U468" s="130"/>
      <c r="V468" s="78"/>
      <c r="W468" s="78"/>
      <c r="X468" s="79"/>
      <c r="Y468" s="78"/>
      <c r="Z468" s="78"/>
      <c r="AA468" s="78"/>
      <c r="AB468" s="78"/>
      <c r="AC468" s="78"/>
      <c r="AD468" s="78"/>
      <c r="AE468" s="78"/>
      <c r="AF468" s="78"/>
      <c r="AG468" s="78"/>
      <c r="AH468" s="78"/>
    </row>
    <row r="469" spans="1:34" x14ac:dyDescent="0.2">
      <c r="A469" s="78"/>
      <c r="B469" s="78"/>
      <c r="C469" s="78"/>
      <c r="D469" s="78"/>
      <c r="E469" s="78"/>
      <c r="F469" s="78"/>
      <c r="G469" s="79"/>
      <c r="H469" s="78"/>
      <c r="I469" s="128"/>
      <c r="J469" s="129"/>
      <c r="K469" s="129"/>
      <c r="L469" s="78"/>
      <c r="M469" s="78"/>
      <c r="N469" s="78"/>
      <c r="O469" s="78"/>
      <c r="P469" s="78"/>
      <c r="Q469" s="79"/>
      <c r="R469" s="78"/>
      <c r="S469" s="130"/>
      <c r="T469" s="131"/>
      <c r="U469" s="130"/>
      <c r="V469" s="78"/>
      <c r="W469" s="78"/>
      <c r="X469" s="79"/>
      <c r="Y469" s="78"/>
      <c r="Z469" s="78"/>
      <c r="AA469" s="78"/>
      <c r="AB469" s="78"/>
      <c r="AC469" s="78"/>
      <c r="AD469" s="78"/>
      <c r="AE469" s="78"/>
      <c r="AF469" s="78"/>
      <c r="AG469" s="78"/>
      <c r="AH469" s="78"/>
    </row>
    <row r="470" spans="1:34" x14ac:dyDescent="0.2">
      <c r="A470" s="78"/>
      <c r="B470" s="78"/>
      <c r="C470" s="78"/>
      <c r="D470" s="78"/>
      <c r="E470" s="78"/>
      <c r="F470" s="78"/>
      <c r="G470" s="79"/>
      <c r="H470" s="78"/>
      <c r="I470" s="128"/>
      <c r="J470" s="129"/>
      <c r="K470" s="129"/>
      <c r="L470" s="78"/>
      <c r="M470" s="78"/>
      <c r="N470" s="78"/>
      <c r="O470" s="78"/>
      <c r="P470" s="78"/>
      <c r="Q470" s="79"/>
      <c r="R470" s="78"/>
      <c r="S470" s="130"/>
      <c r="T470" s="131"/>
      <c r="U470" s="130"/>
      <c r="V470" s="78"/>
      <c r="W470" s="78"/>
      <c r="X470" s="79"/>
      <c r="Y470" s="78"/>
      <c r="Z470" s="78"/>
      <c r="AA470" s="78"/>
      <c r="AB470" s="78"/>
      <c r="AC470" s="78"/>
      <c r="AD470" s="78"/>
      <c r="AE470" s="78"/>
      <c r="AF470" s="78"/>
      <c r="AG470" s="78"/>
      <c r="AH470" s="78"/>
    </row>
    <row r="471" spans="1:34" x14ac:dyDescent="0.2">
      <c r="A471" s="78"/>
      <c r="B471" s="78"/>
      <c r="C471" s="78"/>
      <c r="D471" s="78"/>
      <c r="E471" s="78"/>
      <c r="F471" s="78"/>
      <c r="G471" s="79"/>
      <c r="H471" s="78"/>
      <c r="I471" s="128"/>
      <c r="J471" s="129"/>
      <c r="K471" s="129"/>
      <c r="L471" s="78"/>
      <c r="M471" s="78"/>
      <c r="N471" s="78"/>
      <c r="O471" s="78"/>
      <c r="P471" s="78"/>
      <c r="Q471" s="79"/>
      <c r="R471" s="78"/>
      <c r="S471" s="130"/>
      <c r="T471" s="131"/>
      <c r="U471" s="130"/>
      <c r="V471" s="78"/>
      <c r="W471" s="78"/>
      <c r="X471" s="79"/>
      <c r="Y471" s="78"/>
      <c r="Z471" s="78"/>
      <c r="AA471" s="78"/>
      <c r="AB471" s="78"/>
      <c r="AC471" s="78"/>
      <c r="AD471" s="78"/>
      <c r="AE471" s="78"/>
      <c r="AF471" s="78"/>
      <c r="AG471" s="78"/>
      <c r="AH471" s="78"/>
    </row>
    <row r="472" spans="1:34" x14ac:dyDescent="0.2">
      <c r="A472" s="78"/>
      <c r="B472" s="78"/>
      <c r="C472" s="78"/>
      <c r="D472" s="78"/>
      <c r="E472" s="78"/>
      <c r="F472" s="78"/>
      <c r="G472" s="79"/>
      <c r="H472" s="78"/>
      <c r="I472" s="128"/>
      <c r="J472" s="129"/>
      <c r="K472" s="129"/>
      <c r="L472" s="78"/>
      <c r="M472" s="78"/>
      <c r="N472" s="78"/>
      <c r="O472" s="78"/>
      <c r="P472" s="78"/>
      <c r="Q472" s="79"/>
      <c r="R472" s="78"/>
      <c r="S472" s="130"/>
      <c r="T472" s="131"/>
      <c r="U472" s="130"/>
      <c r="V472" s="78"/>
      <c r="W472" s="78"/>
      <c r="X472" s="79"/>
      <c r="Y472" s="78"/>
      <c r="Z472" s="78"/>
      <c r="AA472" s="78"/>
      <c r="AB472" s="78"/>
      <c r="AC472" s="78"/>
      <c r="AD472" s="78"/>
      <c r="AE472" s="78"/>
      <c r="AF472" s="78"/>
      <c r="AG472" s="78"/>
      <c r="AH472" s="78"/>
    </row>
    <row r="473" spans="1:34" x14ac:dyDescent="0.2">
      <c r="A473" s="78"/>
      <c r="B473" s="78"/>
      <c r="C473" s="78"/>
      <c r="D473" s="78"/>
      <c r="E473" s="78"/>
      <c r="F473" s="78"/>
      <c r="G473" s="79"/>
      <c r="H473" s="78"/>
      <c r="I473" s="128"/>
      <c r="J473" s="129"/>
      <c r="K473" s="129"/>
      <c r="L473" s="78"/>
      <c r="M473" s="78"/>
      <c r="N473" s="78"/>
      <c r="O473" s="78"/>
      <c r="P473" s="78"/>
      <c r="Q473" s="79"/>
      <c r="R473" s="78"/>
      <c r="S473" s="130"/>
      <c r="T473" s="131"/>
      <c r="U473" s="130"/>
      <c r="V473" s="78"/>
      <c r="W473" s="78"/>
      <c r="X473" s="79"/>
      <c r="Y473" s="78"/>
      <c r="Z473" s="78"/>
      <c r="AA473" s="78"/>
      <c r="AB473" s="78"/>
      <c r="AC473" s="78"/>
      <c r="AD473" s="78"/>
      <c r="AE473" s="78"/>
      <c r="AF473" s="78"/>
      <c r="AG473" s="78"/>
      <c r="AH473" s="78"/>
    </row>
    <row r="474" spans="1:34" x14ac:dyDescent="0.2">
      <c r="A474" s="78"/>
      <c r="B474" s="78"/>
      <c r="C474" s="78"/>
      <c r="D474" s="78"/>
      <c r="E474" s="78"/>
      <c r="F474" s="78"/>
      <c r="G474" s="79"/>
      <c r="H474" s="78"/>
      <c r="I474" s="128"/>
      <c r="J474" s="129"/>
      <c r="K474" s="129"/>
      <c r="L474" s="78"/>
      <c r="M474" s="78"/>
      <c r="N474" s="78"/>
      <c r="O474" s="78"/>
      <c r="P474" s="78"/>
      <c r="Q474" s="79"/>
      <c r="R474" s="78"/>
      <c r="S474" s="130"/>
      <c r="T474" s="131"/>
      <c r="U474" s="130"/>
      <c r="V474" s="78"/>
      <c r="W474" s="78"/>
      <c r="X474" s="79"/>
      <c r="Y474" s="78"/>
      <c r="Z474" s="78"/>
      <c r="AA474" s="78"/>
      <c r="AB474" s="78"/>
      <c r="AC474" s="78"/>
      <c r="AD474" s="78"/>
      <c r="AE474" s="78"/>
      <c r="AF474" s="78"/>
      <c r="AG474" s="78"/>
      <c r="AH474" s="78"/>
    </row>
    <row r="475" spans="1:34" x14ac:dyDescent="0.2">
      <c r="A475" s="78"/>
      <c r="B475" s="78"/>
      <c r="C475" s="78"/>
      <c r="D475" s="78"/>
      <c r="E475" s="78"/>
      <c r="F475" s="78"/>
      <c r="G475" s="79"/>
      <c r="H475" s="78"/>
      <c r="I475" s="128"/>
      <c r="J475" s="129"/>
      <c r="K475" s="129"/>
      <c r="L475" s="78"/>
      <c r="M475" s="78"/>
      <c r="N475" s="78"/>
      <c r="O475" s="78"/>
      <c r="P475" s="78"/>
      <c r="Q475" s="79"/>
      <c r="R475" s="78"/>
      <c r="S475" s="130"/>
      <c r="T475" s="131"/>
      <c r="U475" s="130"/>
      <c r="V475" s="78"/>
      <c r="W475" s="78"/>
      <c r="X475" s="79"/>
      <c r="Y475" s="78"/>
      <c r="Z475" s="78"/>
      <c r="AA475" s="78"/>
      <c r="AB475" s="78"/>
      <c r="AC475" s="78"/>
      <c r="AD475" s="78"/>
      <c r="AE475" s="78"/>
      <c r="AF475" s="78"/>
      <c r="AG475" s="78"/>
      <c r="AH475" s="78"/>
    </row>
    <row r="476" spans="1:34" x14ac:dyDescent="0.2">
      <c r="A476" s="78"/>
      <c r="B476" s="78"/>
      <c r="C476" s="78"/>
      <c r="D476" s="78"/>
      <c r="E476" s="78"/>
      <c r="F476" s="78"/>
      <c r="G476" s="79"/>
      <c r="H476" s="78"/>
      <c r="I476" s="128"/>
      <c r="J476" s="129"/>
      <c r="K476" s="129"/>
      <c r="L476" s="78"/>
      <c r="M476" s="78"/>
      <c r="N476" s="78"/>
      <c r="O476" s="78"/>
      <c r="P476" s="78"/>
      <c r="Q476" s="79"/>
      <c r="R476" s="78"/>
      <c r="S476" s="130"/>
      <c r="T476" s="131"/>
      <c r="U476" s="130"/>
      <c r="V476" s="78"/>
      <c r="W476" s="78"/>
      <c r="X476" s="79"/>
      <c r="Y476" s="78"/>
      <c r="Z476" s="78"/>
      <c r="AA476" s="78"/>
      <c r="AB476" s="78"/>
      <c r="AC476" s="78"/>
      <c r="AD476" s="78"/>
      <c r="AE476" s="78"/>
      <c r="AF476" s="78"/>
      <c r="AG476" s="78"/>
      <c r="AH476" s="78"/>
    </row>
    <row r="477" spans="1:34" x14ac:dyDescent="0.2">
      <c r="A477" s="78"/>
      <c r="B477" s="78"/>
      <c r="C477" s="78"/>
      <c r="D477" s="78"/>
      <c r="E477" s="78"/>
      <c r="F477" s="78"/>
      <c r="G477" s="79"/>
      <c r="H477" s="78"/>
      <c r="I477" s="128"/>
      <c r="J477" s="129"/>
      <c r="K477" s="129"/>
      <c r="L477" s="78"/>
      <c r="M477" s="78"/>
      <c r="N477" s="78"/>
      <c r="O477" s="78"/>
      <c r="P477" s="78"/>
      <c r="Q477" s="79"/>
      <c r="R477" s="78"/>
      <c r="S477" s="130"/>
      <c r="T477" s="131"/>
      <c r="U477" s="130"/>
      <c r="V477" s="78"/>
      <c r="W477" s="78"/>
      <c r="X477" s="79"/>
      <c r="Y477" s="78"/>
      <c r="Z477" s="78"/>
      <c r="AA477" s="78"/>
      <c r="AB477" s="78"/>
      <c r="AC477" s="78"/>
      <c r="AD477" s="78"/>
      <c r="AE477" s="78"/>
      <c r="AF477" s="78"/>
      <c r="AG477" s="78"/>
      <c r="AH477" s="78"/>
    </row>
    <row r="478" spans="1:34" x14ac:dyDescent="0.2">
      <c r="A478" s="78"/>
      <c r="B478" s="78"/>
      <c r="C478" s="78"/>
      <c r="D478" s="78"/>
      <c r="E478" s="78"/>
      <c r="F478" s="78"/>
      <c r="G478" s="79"/>
      <c r="H478" s="78"/>
      <c r="I478" s="128"/>
      <c r="J478" s="129"/>
      <c r="K478" s="129"/>
      <c r="L478" s="78"/>
      <c r="M478" s="78"/>
      <c r="N478" s="78"/>
      <c r="O478" s="78"/>
      <c r="P478" s="78"/>
      <c r="Q478" s="79"/>
      <c r="R478" s="78"/>
      <c r="S478" s="130"/>
      <c r="T478" s="131"/>
      <c r="U478" s="130"/>
      <c r="V478" s="78"/>
      <c r="W478" s="78"/>
      <c r="X478" s="79"/>
      <c r="Y478" s="78"/>
      <c r="Z478" s="78"/>
      <c r="AA478" s="78"/>
      <c r="AB478" s="78"/>
      <c r="AC478" s="78"/>
      <c r="AD478" s="78"/>
      <c r="AE478" s="78"/>
      <c r="AF478" s="78"/>
      <c r="AG478" s="78"/>
      <c r="AH478" s="78"/>
    </row>
    <row r="479" spans="1:34" x14ac:dyDescent="0.2">
      <c r="A479" s="78"/>
      <c r="B479" s="78"/>
      <c r="C479" s="78"/>
      <c r="D479" s="78"/>
      <c r="E479" s="78"/>
      <c r="F479" s="78"/>
      <c r="G479" s="79"/>
      <c r="H479" s="78"/>
      <c r="I479" s="128"/>
      <c r="J479" s="129"/>
      <c r="K479" s="129"/>
      <c r="L479" s="78"/>
      <c r="M479" s="78"/>
      <c r="N479" s="78"/>
      <c r="O479" s="78"/>
      <c r="P479" s="78"/>
      <c r="Q479" s="79"/>
      <c r="R479" s="78"/>
      <c r="S479" s="130"/>
      <c r="T479" s="131"/>
      <c r="U479" s="130"/>
      <c r="V479" s="78"/>
      <c r="W479" s="78"/>
      <c r="X479" s="79"/>
      <c r="Y479" s="78"/>
      <c r="Z479" s="78"/>
      <c r="AA479" s="78"/>
      <c r="AB479" s="78"/>
      <c r="AC479" s="78"/>
      <c r="AD479" s="78"/>
      <c r="AE479" s="78"/>
      <c r="AF479" s="78"/>
      <c r="AG479" s="78"/>
      <c r="AH479" s="78"/>
    </row>
    <row r="480" spans="1:34" x14ac:dyDescent="0.2">
      <c r="A480" s="78"/>
      <c r="B480" s="78"/>
      <c r="C480" s="78"/>
      <c r="D480" s="78"/>
      <c r="E480" s="78"/>
      <c r="F480" s="78"/>
      <c r="G480" s="79"/>
      <c r="H480" s="78"/>
      <c r="I480" s="128"/>
      <c r="J480" s="129"/>
      <c r="K480" s="129"/>
      <c r="L480" s="78"/>
      <c r="M480" s="78"/>
      <c r="N480" s="78"/>
      <c r="O480" s="78"/>
      <c r="P480" s="78"/>
      <c r="Q480" s="79"/>
      <c r="R480" s="78"/>
      <c r="S480" s="130"/>
      <c r="T480" s="131"/>
      <c r="U480" s="130"/>
      <c r="V480" s="78"/>
      <c r="W480" s="78"/>
      <c r="X480" s="79"/>
      <c r="Y480" s="78"/>
      <c r="Z480" s="78"/>
      <c r="AA480" s="78"/>
      <c r="AB480" s="78"/>
      <c r="AC480" s="78"/>
      <c r="AD480" s="78"/>
      <c r="AE480" s="78"/>
      <c r="AF480" s="78"/>
      <c r="AG480" s="78"/>
      <c r="AH480" s="78"/>
    </row>
    <row r="481" spans="1:34" x14ac:dyDescent="0.2">
      <c r="A481" s="78"/>
      <c r="B481" s="78"/>
      <c r="C481" s="78"/>
      <c r="D481" s="78"/>
      <c r="E481" s="78"/>
      <c r="F481" s="78"/>
      <c r="G481" s="79"/>
      <c r="H481" s="78"/>
      <c r="I481" s="128"/>
      <c r="J481" s="129"/>
      <c r="K481" s="129"/>
      <c r="L481" s="78"/>
      <c r="M481" s="78"/>
      <c r="N481" s="78"/>
      <c r="O481" s="78"/>
      <c r="P481" s="78"/>
      <c r="Q481" s="79"/>
      <c r="R481" s="78"/>
      <c r="S481" s="130"/>
      <c r="T481" s="131"/>
      <c r="U481" s="130"/>
      <c r="V481" s="78"/>
      <c r="W481" s="78"/>
      <c r="X481" s="79"/>
      <c r="Y481" s="78"/>
      <c r="Z481" s="78"/>
      <c r="AA481" s="78"/>
      <c r="AB481" s="78"/>
      <c r="AC481" s="78"/>
      <c r="AD481" s="78"/>
      <c r="AE481" s="78"/>
      <c r="AF481" s="78"/>
      <c r="AG481" s="78"/>
      <c r="AH481" s="78"/>
    </row>
    <row r="482" spans="1:34" x14ac:dyDescent="0.2">
      <c r="A482" s="78"/>
      <c r="B482" s="78"/>
      <c r="C482" s="78"/>
      <c r="D482" s="78"/>
      <c r="E482" s="78"/>
      <c r="F482" s="78"/>
      <c r="G482" s="79"/>
      <c r="H482" s="78"/>
      <c r="I482" s="128"/>
      <c r="J482" s="129"/>
      <c r="K482" s="129"/>
      <c r="L482" s="78"/>
      <c r="M482" s="78"/>
      <c r="N482" s="78"/>
      <c r="O482" s="78"/>
      <c r="P482" s="78"/>
      <c r="Q482" s="79"/>
      <c r="R482" s="78"/>
      <c r="S482" s="130"/>
      <c r="T482" s="131"/>
      <c r="U482" s="130"/>
      <c r="V482" s="78"/>
      <c r="W482" s="78"/>
      <c r="X482" s="79"/>
      <c r="Y482" s="78"/>
      <c r="Z482" s="78"/>
      <c r="AA482" s="78"/>
      <c r="AB482" s="78"/>
      <c r="AC482" s="78"/>
      <c r="AD482" s="78"/>
      <c r="AE482" s="78"/>
      <c r="AF482" s="78"/>
      <c r="AG482" s="78"/>
      <c r="AH482" s="78"/>
    </row>
    <row r="483" spans="1:34" x14ac:dyDescent="0.2">
      <c r="A483" s="78"/>
      <c r="B483" s="78"/>
      <c r="C483" s="78"/>
      <c r="D483" s="78"/>
      <c r="E483" s="78"/>
      <c r="F483" s="78"/>
      <c r="G483" s="79"/>
      <c r="H483" s="78"/>
      <c r="I483" s="128"/>
      <c r="J483" s="129"/>
      <c r="K483" s="129"/>
      <c r="L483" s="78"/>
      <c r="M483" s="78"/>
      <c r="N483" s="78"/>
      <c r="O483" s="78"/>
      <c r="P483" s="78"/>
      <c r="Q483" s="79"/>
      <c r="R483" s="78"/>
      <c r="S483" s="130"/>
      <c r="T483" s="131"/>
      <c r="U483" s="130"/>
      <c r="V483" s="78"/>
      <c r="W483" s="78"/>
      <c r="X483" s="79"/>
      <c r="Y483" s="78"/>
      <c r="Z483" s="78"/>
      <c r="AA483" s="78"/>
      <c r="AB483" s="78"/>
      <c r="AC483" s="78"/>
      <c r="AD483" s="78"/>
      <c r="AE483" s="78"/>
      <c r="AF483" s="78"/>
      <c r="AG483" s="78"/>
      <c r="AH483" s="78"/>
    </row>
    <row r="484" spans="1:34" x14ac:dyDescent="0.2">
      <c r="A484" s="78"/>
      <c r="B484" s="78"/>
      <c r="C484" s="78"/>
      <c r="D484" s="78"/>
      <c r="E484" s="78"/>
      <c r="F484" s="78"/>
      <c r="G484" s="79"/>
      <c r="H484" s="78"/>
      <c r="I484" s="128"/>
      <c r="J484" s="129"/>
      <c r="K484" s="129"/>
      <c r="L484" s="78"/>
      <c r="M484" s="78"/>
      <c r="N484" s="78"/>
      <c r="O484" s="78"/>
      <c r="P484" s="78"/>
      <c r="Q484" s="79"/>
      <c r="R484" s="78"/>
      <c r="S484" s="130"/>
      <c r="T484" s="131"/>
      <c r="U484" s="130"/>
      <c r="V484" s="78"/>
      <c r="W484" s="78"/>
      <c r="X484" s="79"/>
      <c r="Y484" s="78"/>
      <c r="Z484" s="78"/>
      <c r="AA484" s="78"/>
      <c r="AB484" s="78"/>
      <c r="AC484" s="78"/>
      <c r="AD484" s="78"/>
      <c r="AE484" s="78"/>
      <c r="AF484" s="78"/>
      <c r="AG484" s="78"/>
      <c r="AH484" s="78"/>
    </row>
    <row r="485" spans="1:34" x14ac:dyDescent="0.2">
      <c r="A485" s="78"/>
      <c r="B485" s="78"/>
      <c r="C485" s="78"/>
      <c r="D485" s="78"/>
      <c r="E485" s="78"/>
      <c r="F485" s="78"/>
      <c r="G485" s="79"/>
      <c r="H485" s="78"/>
      <c r="I485" s="128"/>
      <c r="J485" s="129"/>
      <c r="K485" s="129"/>
      <c r="L485" s="78"/>
      <c r="M485" s="78"/>
      <c r="N485" s="78"/>
      <c r="O485" s="78"/>
      <c r="P485" s="78"/>
      <c r="Q485" s="79"/>
      <c r="R485" s="78"/>
      <c r="S485" s="130"/>
      <c r="T485" s="131"/>
      <c r="U485" s="130"/>
      <c r="V485" s="78"/>
      <c r="W485" s="78"/>
      <c r="X485" s="79"/>
      <c r="Y485" s="78"/>
      <c r="Z485" s="78"/>
      <c r="AA485" s="78"/>
      <c r="AB485" s="78"/>
      <c r="AC485" s="78"/>
      <c r="AD485" s="78"/>
      <c r="AE485" s="78"/>
      <c r="AF485" s="78"/>
      <c r="AG485" s="78"/>
      <c r="AH485" s="78"/>
    </row>
    <row r="486" spans="1:34" x14ac:dyDescent="0.2">
      <c r="A486" s="78"/>
      <c r="B486" s="78"/>
      <c r="C486" s="78"/>
      <c r="D486" s="78"/>
      <c r="E486" s="78"/>
      <c r="F486" s="78"/>
      <c r="G486" s="79"/>
      <c r="H486" s="78"/>
      <c r="I486" s="128"/>
      <c r="J486" s="129"/>
      <c r="K486" s="129"/>
      <c r="L486" s="78"/>
      <c r="M486" s="78"/>
      <c r="N486" s="78"/>
      <c r="O486" s="78"/>
      <c r="P486" s="78"/>
      <c r="Q486" s="79"/>
      <c r="R486" s="78"/>
      <c r="S486" s="130"/>
      <c r="T486" s="131"/>
      <c r="U486" s="130"/>
      <c r="V486" s="78"/>
      <c r="W486" s="78"/>
      <c r="X486" s="79"/>
      <c r="Y486" s="78"/>
      <c r="Z486" s="78"/>
      <c r="AA486" s="78"/>
      <c r="AB486" s="78"/>
      <c r="AC486" s="78"/>
      <c r="AD486" s="78"/>
      <c r="AE486" s="78"/>
      <c r="AF486" s="78"/>
      <c r="AG486" s="78"/>
      <c r="AH486" s="78"/>
    </row>
    <row r="487" spans="1:34" x14ac:dyDescent="0.2">
      <c r="A487" s="78"/>
      <c r="B487" s="78"/>
      <c r="C487" s="78"/>
      <c r="D487" s="78"/>
      <c r="E487" s="78"/>
      <c r="F487" s="78"/>
      <c r="G487" s="79"/>
      <c r="H487" s="78"/>
      <c r="I487" s="128"/>
      <c r="J487" s="129"/>
      <c r="K487" s="129"/>
      <c r="L487" s="78"/>
      <c r="M487" s="78"/>
      <c r="N487" s="78"/>
      <c r="O487" s="78"/>
      <c r="P487" s="78"/>
      <c r="Q487" s="79"/>
      <c r="R487" s="78"/>
      <c r="S487" s="130"/>
      <c r="T487" s="131"/>
      <c r="U487" s="130"/>
      <c r="V487" s="78"/>
      <c r="W487" s="78"/>
      <c r="X487" s="79"/>
      <c r="Y487" s="78"/>
      <c r="Z487" s="78"/>
      <c r="AA487" s="78"/>
      <c r="AB487" s="78"/>
      <c r="AC487" s="78"/>
      <c r="AD487" s="78"/>
      <c r="AE487" s="78"/>
      <c r="AF487" s="78"/>
      <c r="AG487" s="78"/>
      <c r="AH487" s="78"/>
    </row>
    <row r="488" spans="1:34" x14ac:dyDescent="0.2">
      <c r="A488" s="78"/>
      <c r="B488" s="78"/>
      <c r="C488" s="78"/>
      <c r="D488" s="78"/>
      <c r="E488" s="78"/>
      <c r="F488" s="78"/>
      <c r="G488" s="79"/>
      <c r="H488" s="78"/>
      <c r="I488" s="128"/>
      <c r="J488" s="129"/>
      <c r="K488" s="129"/>
      <c r="L488" s="78"/>
      <c r="M488" s="78"/>
      <c r="N488" s="78"/>
      <c r="O488" s="78"/>
      <c r="P488" s="78"/>
      <c r="Q488" s="79"/>
      <c r="R488" s="78"/>
      <c r="S488" s="130"/>
      <c r="T488" s="131"/>
      <c r="U488" s="130"/>
      <c r="V488" s="78"/>
      <c r="W488" s="78"/>
      <c r="X488" s="79"/>
      <c r="Y488" s="78"/>
      <c r="Z488" s="78"/>
      <c r="AA488" s="78"/>
      <c r="AB488" s="78"/>
      <c r="AC488" s="78"/>
      <c r="AD488" s="78"/>
      <c r="AE488" s="78"/>
      <c r="AF488" s="78"/>
      <c r="AG488" s="78"/>
      <c r="AH488" s="78"/>
    </row>
    <row r="489" spans="1:34" x14ac:dyDescent="0.2">
      <c r="A489" s="78"/>
      <c r="B489" s="78"/>
      <c r="C489" s="78"/>
      <c r="D489" s="78"/>
      <c r="E489" s="78"/>
      <c r="F489" s="78"/>
      <c r="G489" s="79"/>
      <c r="H489" s="78"/>
      <c r="I489" s="128"/>
      <c r="J489" s="129"/>
      <c r="K489" s="129"/>
      <c r="L489" s="78"/>
      <c r="M489" s="78"/>
      <c r="N489" s="78"/>
      <c r="O489" s="78"/>
      <c r="P489" s="78"/>
      <c r="Q489" s="79"/>
      <c r="R489" s="78"/>
      <c r="S489" s="130"/>
      <c r="T489" s="131"/>
      <c r="U489" s="130"/>
      <c r="V489" s="78"/>
      <c r="W489" s="78"/>
      <c r="X489" s="79"/>
      <c r="Y489" s="78"/>
      <c r="Z489" s="78"/>
      <c r="AA489" s="78"/>
      <c r="AB489" s="78"/>
      <c r="AC489" s="78"/>
      <c r="AD489" s="78"/>
      <c r="AE489" s="78"/>
      <c r="AF489" s="78"/>
      <c r="AG489" s="78"/>
      <c r="AH489" s="78"/>
    </row>
    <row r="490" spans="1:34" x14ac:dyDescent="0.2">
      <c r="A490" s="78"/>
      <c r="B490" s="78"/>
      <c r="C490" s="78"/>
      <c r="D490" s="78"/>
      <c r="E490" s="78"/>
      <c r="F490" s="78"/>
      <c r="G490" s="79"/>
      <c r="H490" s="78"/>
      <c r="I490" s="128"/>
      <c r="J490" s="129"/>
      <c r="K490" s="129"/>
      <c r="L490" s="78"/>
      <c r="M490" s="78"/>
      <c r="N490" s="78"/>
      <c r="O490" s="78"/>
      <c r="P490" s="78"/>
      <c r="Q490" s="79"/>
      <c r="R490" s="78"/>
      <c r="S490" s="130"/>
      <c r="T490" s="131"/>
      <c r="U490" s="130"/>
      <c r="V490" s="78"/>
      <c r="W490" s="78"/>
      <c r="X490" s="79"/>
      <c r="Y490" s="78"/>
      <c r="Z490" s="78"/>
      <c r="AA490" s="78"/>
      <c r="AB490" s="78"/>
      <c r="AC490" s="78"/>
      <c r="AD490" s="78"/>
      <c r="AE490" s="78"/>
      <c r="AF490" s="78"/>
      <c r="AG490" s="78"/>
      <c r="AH490" s="78"/>
    </row>
    <row r="491" spans="1:34" x14ac:dyDescent="0.2">
      <c r="A491" s="78"/>
      <c r="B491" s="78"/>
      <c r="C491" s="78"/>
      <c r="D491" s="78"/>
      <c r="E491" s="78"/>
      <c r="F491" s="78"/>
      <c r="G491" s="79"/>
      <c r="H491" s="78"/>
      <c r="I491" s="128"/>
      <c r="J491" s="129"/>
      <c r="K491" s="129"/>
      <c r="L491" s="78"/>
      <c r="M491" s="78"/>
      <c r="N491" s="78"/>
      <c r="O491" s="78"/>
      <c r="P491" s="78"/>
      <c r="Q491" s="79"/>
      <c r="R491" s="78"/>
      <c r="S491" s="130"/>
      <c r="T491" s="131"/>
      <c r="U491" s="130"/>
      <c r="V491" s="78"/>
      <c r="W491" s="78"/>
      <c r="X491" s="79"/>
      <c r="Y491" s="78"/>
      <c r="Z491" s="78"/>
      <c r="AA491" s="78"/>
      <c r="AB491" s="78"/>
      <c r="AC491" s="78"/>
      <c r="AD491" s="78"/>
      <c r="AE491" s="78"/>
      <c r="AF491" s="78"/>
      <c r="AG491" s="78"/>
      <c r="AH491" s="78"/>
    </row>
    <row r="492" spans="1:34" x14ac:dyDescent="0.2">
      <c r="A492" s="78"/>
      <c r="B492" s="78"/>
      <c r="C492" s="78"/>
      <c r="D492" s="78"/>
      <c r="E492" s="78"/>
      <c r="F492" s="78"/>
      <c r="G492" s="79"/>
      <c r="H492" s="78"/>
      <c r="I492" s="128"/>
      <c r="J492" s="129"/>
      <c r="K492" s="129"/>
      <c r="L492" s="78"/>
      <c r="M492" s="78"/>
      <c r="N492" s="78"/>
      <c r="O492" s="78"/>
      <c r="P492" s="78"/>
      <c r="Q492" s="79"/>
      <c r="R492" s="78"/>
      <c r="S492" s="130"/>
      <c r="T492" s="131"/>
      <c r="U492" s="130"/>
      <c r="V492" s="78"/>
      <c r="W492" s="78"/>
      <c r="X492" s="79"/>
      <c r="Y492" s="78"/>
      <c r="Z492" s="78"/>
      <c r="AA492" s="78"/>
      <c r="AB492" s="78"/>
      <c r="AC492" s="78"/>
      <c r="AD492" s="78"/>
      <c r="AE492" s="78"/>
      <c r="AF492" s="78"/>
      <c r="AG492" s="78"/>
      <c r="AH492" s="78"/>
    </row>
    <row r="493" spans="1:34" x14ac:dyDescent="0.2">
      <c r="A493" s="78"/>
      <c r="B493" s="78"/>
      <c r="C493" s="78"/>
      <c r="D493" s="78"/>
      <c r="E493" s="78"/>
      <c r="F493" s="78"/>
      <c r="G493" s="79"/>
      <c r="H493" s="78"/>
      <c r="I493" s="128"/>
      <c r="J493" s="129"/>
      <c r="K493" s="129"/>
      <c r="L493" s="78"/>
      <c r="M493" s="78"/>
      <c r="N493" s="78"/>
      <c r="O493" s="78"/>
      <c r="P493" s="78"/>
      <c r="Q493" s="79"/>
      <c r="R493" s="78"/>
      <c r="S493" s="130"/>
      <c r="T493" s="131"/>
      <c r="U493" s="130"/>
      <c r="V493" s="78"/>
      <c r="W493" s="78"/>
      <c r="X493" s="79"/>
      <c r="Y493" s="78"/>
      <c r="Z493" s="78"/>
      <c r="AA493" s="78"/>
      <c r="AB493" s="78"/>
      <c r="AC493" s="78"/>
      <c r="AD493" s="78"/>
      <c r="AE493" s="78"/>
      <c r="AF493" s="78"/>
      <c r="AG493" s="78"/>
      <c r="AH493" s="78"/>
    </row>
    <row r="494" spans="1:34" x14ac:dyDescent="0.2">
      <c r="A494" s="78"/>
      <c r="B494" s="78"/>
      <c r="C494" s="78"/>
      <c r="D494" s="78"/>
      <c r="E494" s="78"/>
      <c r="F494" s="78"/>
      <c r="G494" s="79"/>
      <c r="H494" s="78"/>
      <c r="I494" s="128"/>
      <c r="J494" s="129"/>
      <c r="K494" s="129"/>
      <c r="L494" s="78"/>
      <c r="M494" s="78"/>
      <c r="N494" s="78"/>
      <c r="O494" s="78"/>
      <c r="P494" s="78"/>
      <c r="Q494" s="79"/>
      <c r="R494" s="78"/>
      <c r="S494" s="130"/>
      <c r="T494" s="131"/>
      <c r="U494" s="130"/>
      <c r="V494" s="78"/>
      <c r="W494" s="78"/>
      <c r="X494" s="79"/>
      <c r="Y494" s="78"/>
      <c r="Z494" s="78"/>
      <c r="AA494" s="78"/>
      <c r="AB494" s="78"/>
      <c r="AC494" s="78"/>
      <c r="AD494" s="78"/>
      <c r="AE494" s="78"/>
      <c r="AF494" s="78"/>
      <c r="AG494" s="78"/>
      <c r="AH494" s="78"/>
    </row>
    <row r="495" spans="1:34" x14ac:dyDescent="0.2">
      <c r="A495" s="78"/>
      <c r="B495" s="78"/>
      <c r="C495" s="78"/>
      <c r="D495" s="78"/>
      <c r="E495" s="78"/>
      <c r="F495" s="78"/>
      <c r="G495" s="79"/>
      <c r="H495" s="78"/>
      <c r="I495" s="128"/>
      <c r="J495" s="129"/>
      <c r="K495" s="129"/>
      <c r="L495" s="78"/>
      <c r="M495" s="78"/>
      <c r="N495" s="78"/>
      <c r="O495" s="78"/>
      <c r="P495" s="78"/>
      <c r="Q495" s="79"/>
      <c r="R495" s="78"/>
      <c r="S495" s="130"/>
      <c r="T495" s="131"/>
      <c r="U495" s="130"/>
      <c r="V495" s="78"/>
      <c r="W495" s="78"/>
      <c r="X495" s="79"/>
      <c r="Y495" s="78"/>
      <c r="Z495" s="78"/>
      <c r="AA495" s="78"/>
      <c r="AB495" s="78"/>
      <c r="AC495" s="78"/>
      <c r="AD495" s="78"/>
      <c r="AE495" s="78"/>
      <c r="AF495" s="78"/>
      <c r="AG495" s="78"/>
      <c r="AH495" s="78"/>
    </row>
    <row r="496" spans="1:34" x14ac:dyDescent="0.2">
      <c r="A496" s="78"/>
      <c r="B496" s="78"/>
      <c r="C496" s="78"/>
      <c r="D496" s="78"/>
      <c r="E496" s="78"/>
      <c r="F496" s="78"/>
      <c r="G496" s="79"/>
      <c r="H496" s="78"/>
      <c r="I496" s="128"/>
      <c r="J496" s="129"/>
      <c r="K496" s="129"/>
      <c r="L496" s="78"/>
      <c r="M496" s="78"/>
      <c r="N496" s="78"/>
      <c r="O496" s="78"/>
      <c r="P496" s="78"/>
      <c r="Q496" s="79"/>
      <c r="R496" s="78"/>
      <c r="S496" s="130"/>
      <c r="T496" s="131"/>
      <c r="U496" s="130"/>
      <c r="V496" s="78"/>
      <c r="W496" s="78"/>
      <c r="X496" s="79"/>
      <c r="Y496" s="78"/>
      <c r="Z496" s="78"/>
      <c r="AA496" s="78"/>
      <c r="AB496" s="78"/>
      <c r="AC496" s="78"/>
      <c r="AD496" s="78"/>
      <c r="AE496" s="78"/>
      <c r="AF496" s="78"/>
      <c r="AG496" s="78"/>
      <c r="AH496" s="78"/>
    </row>
    <row r="497" spans="1:34" x14ac:dyDescent="0.2">
      <c r="A497" s="78"/>
      <c r="B497" s="78"/>
      <c r="C497" s="78"/>
      <c r="D497" s="78"/>
      <c r="E497" s="78"/>
      <c r="F497" s="78"/>
      <c r="G497" s="79"/>
      <c r="H497" s="78"/>
      <c r="I497" s="128"/>
      <c r="J497" s="129"/>
      <c r="K497" s="129"/>
      <c r="L497" s="78"/>
      <c r="M497" s="78"/>
      <c r="N497" s="78"/>
      <c r="O497" s="78"/>
      <c r="P497" s="78"/>
      <c r="Q497" s="79"/>
      <c r="R497" s="78"/>
      <c r="S497" s="130"/>
      <c r="T497" s="131"/>
      <c r="U497" s="130"/>
      <c r="V497" s="78"/>
      <c r="W497" s="78"/>
      <c r="X497" s="79"/>
      <c r="Y497" s="78"/>
      <c r="Z497" s="78"/>
      <c r="AA497" s="78"/>
      <c r="AB497" s="78"/>
      <c r="AC497" s="78"/>
      <c r="AD497" s="78"/>
      <c r="AE497" s="78"/>
      <c r="AF497" s="78"/>
      <c r="AG497" s="78"/>
      <c r="AH497" s="78"/>
    </row>
    <row r="498" spans="1:34" x14ac:dyDescent="0.2">
      <c r="A498" s="78"/>
      <c r="B498" s="78"/>
      <c r="C498" s="78"/>
      <c r="D498" s="78"/>
      <c r="E498" s="78"/>
      <c r="F498" s="78"/>
      <c r="G498" s="79"/>
      <c r="H498" s="78"/>
      <c r="I498" s="128"/>
      <c r="J498" s="129"/>
      <c r="K498" s="129"/>
      <c r="L498" s="78"/>
      <c r="M498" s="78"/>
      <c r="N498" s="78"/>
      <c r="O498" s="78"/>
      <c r="P498" s="78"/>
      <c r="Q498" s="79"/>
      <c r="R498" s="78"/>
      <c r="S498" s="130"/>
      <c r="T498" s="131"/>
      <c r="U498" s="130"/>
      <c r="V498" s="78"/>
      <c r="W498" s="78"/>
      <c r="X498" s="79"/>
      <c r="Y498" s="78"/>
      <c r="Z498" s="78"/>
      <c r="AA498" s="78"/>
      <c r="AB498" s="78"/>
      <c r="AC498" s="78"/>
      <c r="AD498" s="78"/>
      <c r="AE498" s="78"/>
      <c r="AF498" s="78"/>
      <c r="AG498" s="78"/>
      <c r="AH498" s="78"/>
    </row>
    <row r="499" spans="1:34" x14ac:dyDescent="0.2">
      <c r="A499" s="78"/>
      <c r="B499" s="78"/>
      <c r="C499" s="78"/>
      <c r="D499" s="78"/>
      <c r="E499" s="78"/>
      <c r="F499" s="78"/>
      <c r="G499" s="79"/>
      <c r="H499" s="78"/>
      <c r="I499" s="128"/>
      <c r="J499" s="129"/>
      <c r="K499" s="129"/>
      <c r="L499" s="78"/>
      <c r="M499" s="78"/>
      <c r="N499" s="78"/>
      <c r="O499" s="78"/>
      <c r="P499" s="78"/>
      <c r="Q499" s="79"/>
      <c r="R499" s="78"/>
      <c r="S499" s="130"/>
      <c r="T499" s="131"/>
      <c r="U499" s="130"/>
      <c r="V499" s="78"/>
      <c r="W499" s="78"/>
      <c r="X499" s="79"/>
      <c r="Y499" s="78"/>
      <c r="Z499" s="78"/>
      <c r="AA499" s="78"/>
      <c r="AB499" s="78"/>
      <c r="AC499" s="78"/>
      <c r="AD499" s="78"/>
      <c r="AE499" s="78"/>
      <c r="AF499" s="78"/>
      <c r="AG499" s="78"/>
      <c r="AH499" s="78"/>
    </row>
    <row r="500" spans="1:34" x14ac:dyDescent="0.2">
      <c r="A500" s="78"/>
      <c r="B500" s="78"/>
      <c r="C500" s="78"/>
      <c r="D500" s="78"/>
      <c r="E500" s="78"/>
      <c r="F500" s="78"/>
      <c r="G500" s="79"/>
      <c r="H500" s="78"/>
      <c r="I500" s="128"/>
      <c r="J500" s="129"/>
      <c r="K500" s="129"/>
      <c r="L500" s="78"/>
      <c r="M500" s="78"/>
      <c r="N500" s="78"/>
      <c r="O500" s="78"/>
      <c r="P500" s="78"/>
      <c r="Q500" s="79"/>
      <c r="R500" s="78"/>
      <c r="S500" s="130"/>
      <c r="T500" s="131"/>
      <c r="U500" s="130"/>
      <c r="V500" s="78"/>
      <c r="W500" s="78"/>
      <c r="X500" s="79"/>
      <c r="Y500" s="78"/>
      <c r="Z500" s="78"/>
      <c r="AA500" s="78"/>
      <c r="AB500" s="78"/>
      <c r="AC500" s="78"/>
      <c r="AD500" s="78"/>
      <c r="AE500" s="78"/>
      <c r="AF500" s="78"/>
      <c r="AG500" s="78"/>
      <c r="AH500" s="78"/>
    </row>
    <row r="501" spans="1:34" x14ac:dyDescent="0.2">
      <c r="A501" s="78"/>
      <c r="B501" s="78"/>
      <c r="C501" s="78"/>
      <c r="D501" s="78"/>
      <c r="E501" s="78"/>
      <c r="F501" s="78"/>
      <c r="G501" s="79"/>
      <c r="H501" s="78"/>
      <c r="I501" s="128"/>
      <c r="J501" s="129"/>
      <c r="K501" s="129"/>
      <c r="L501" s="78"/>
      <c r="M501" s="78"/>
      <c r="N501" s="78"/>
      <c r="O501" s="78"/>
      <c r="P501" s="78"/>
      <c r="Q501" s="79"/>
      <c r="R501" s="78"/>
      <c r="S501" s="130"/>
      <c r="T501" s="131"/>
      <c r="U501" s="130"/>
      <c r="V501" s="78"/>
      <c r="W501" s="78"/>
      <c r="X501" s="79"/>
      <c r="Y501" s="78"/>
      <c r="Z501" s="78"/>
      <c r="AA501" s="78"/>
      <c r="AB501" s="78"/>
      <c r="AC501" s="78"/>
      <c r="AD501" s="78"/>
      <c r="AE501" s="78"/>
      <c r="AF501" s="78"/>
      <c r="AG501" s="78"/>
      <c r="AH501" s="78"/>
    </row>
    <row r="502" spans="1:34" x14ac:dyDescent="0.2">
      <c r="A502" s="78"/>
      <c r="B502" s="78"/>
      <c r="C502" s="78"/>
      <c r="D502" s="78"/>
      <c r="E502" s="78"/>
      <c r="F502" s="78"/>
      <c r="G502" s="79"/>
      <c r="H502" s="78"/>
      <c r="I502" s="128"/>
      <c r="J502" s="129"/>
      <c r="K502" s="129"/>
      <c r="L502" s="78"/>
      <c r="M502" s="78"/>
      <c r="N502" s="78"/>
      <c r="O502" s="78"/>
      <c r="P502" s="78"/>
      <c r="Q502" s="79"/>
      <c r="R502" s="78"/>
      <c r="S502" s="130"/>
      <c r="T502" s="131"/>
      <c r="U502" s="130"/>
      <c r="V502" s="78"/>
      <c r="W502" s="78"/>
      <c r="X502" s="79"/>
      <c r="Y502" s="78"/>
      <c r="Z502" s="78"/>
      <c r="AA502" s="78"/>
      <c r="AB502" s="78"/>
      <c r="AC502" s="78"/>
      <c r="AD502" s="78"/>
      <c r="AE502" s="78"/>
      <c r="AF502" s="78"/>
      <c r="AG502" s="78"/>
      <c r="AH502" s="78"/>
    </row>
    <row r="503" spans="1:34" x14ac:dyDescent="0.2">
      <c r="A503" s="78"/>
      <c r="B503" s="78"/>
      <c r="C503" s="78"/>
      <c r="D503" s="78"/>
      <c r="E503" s="78"/>
      <c r="F503" s="78"/>
      <c r="G503" s="79"/>
      <c r="H503" s="78"/>
      <c r="I503" s="128"/>
      <c r="J503" s="129"/>
      <c r="K503" s="129"/>
      <c r="L503" s="78"/>
      <c r="M503" s="78"/>
      <c r="N503" s="78"/>
      <c r="O503" s="78"/>
      <c r="P503" s="78"/>
      <c r="Q503" s="79"/>
      <c r="R503" s="78"/>
      <c r="S503" s="130"/>
      <c r="T503" s="131"/>
      <c r="U503" s="130"/>
      <c r="V503" s="78"/>
      <c r="W503" s="78"/>
      <c r="X503" s="79"/>
      <c r="Y503" s="78"/>
      <c r="Z503" s="78"/>
      <c r="AA503" s="78"/>
      <c r="AB503" s="78"/>
      <c r="AC503" s="78"/>
      <c r="AD503" s="78"/>
      <c r="AE503" s="78"/>
      <c r="AF503" s="78"/>
      <c r="AG503" s="78"/>
      <c r="AH503" s="78"/>
    </row>
    <row r="504" spans="1:34" x14ac:dyDescent="0.2">
      <c r="A504" s="78"/>
      <c r="B504" s="78"/>
      <c r="C504" s="78"/>
      <c r="D504" s="78"/>
      <c r="E504" s="78"/>
      <c r="F504" s="78"/>
      <c r="G504" s="79"/>
      <c r="H504" s="78"/>
      <c r="I504" s="128"/>
      <c r="J504" s="129"/>
      <c r="K504" s="129"/>
      <c r="L504" s="78"/>
      <c r="M504" s="78"/>
      <c r="N504" s="78"/>
      <c r="O504" s="78"/>
      <c r="P504" s="78"/>
      <c r="Q504" s="79"/>
      <c r="R504" s="78"/>
      <c r="S504" s="130"/>
      <c r="T504" s="131"/>
      <c r="U504" s="130"/>
      <c r="V504" s="78"/>
      <c r="W504" s="78"/>
      <c r="X504" s="79"/>
      <c r="Y504" s="78"/>
      <c r="Z504" s="78"/>
      <c r="AA504" s="78"/>
      <c r="AB504" s="78"/>
      <c r="AC504" s="78"/>
      <c r="AD504" s="78"/>
      <c r="AE504" s="78"/>
      <c r="AF504" s="78"/>
      <c r="AG504" s="78"/>
      <c r="AH504" s="78"/>
    </row>
    <row r="505" spans="1:34" x14ac:dyDescent="0.2">
      <c r="A505" s="78"/>
      <c r="B505" s="78"/>
      <c r="C505" s="78"/>
      <c r="D505" s="78"/>
      <c r="E505" s="78"/>
      <c r="F505" s="78"/>
      <c r="G505" s="79"/>
      <c r="H505" s="78"/>
      <c r="I505" s="128"/>
      <c r="J505" s="129"/>
      <c r="K505" s="129"/>
      <c r="L505" s="78"/>
      <c r="M505" s="78"/>
      <c r="N505" s="78"/>
      <c r="O505" s="78"/>
      <c r="P505" s="78"/>
      <c r="Q505" s="79"/>
      <c r="R505" s="78"/>
      <c r="S505" s="130"/>
      <c r="T505" s="131"/>
      <c r="U505" s="130"/>
      <c r="V505" s="78"/>
      <c r="W505" s="78"/>
      <c r="X505" s="79"/>
      <c r="Y505" s="78"/>
      <c r="Z505" s="78"/>
      <c r="AA505" s="78"/>
      <c r="AB505" s="78"/>
      <c r="AC505" s="78"/>
      <c r="AD505" s="78"/>
      <c r="AE505" s="78"/>
      <c r="AF505" s="78"/>
      <c r="AG505" s="78"/>
      <c r="AH505" s="78"/>
    </row>
    <row r="506" spans="1:34" x14ac:dyDescent="0.2">
      <c r="A506" s="78"/>
      <c r="B506" s="78"/>
      <c r="C506" s="78"/>
      <c r="D506" s="78"/>
      <c r="E506" s="78"/>
      <c r="F506" s="78"/>
      <c r="G506" s="79"/>
      <c r="H506" s="78"/>
      <c r="I506" s="128"/>
      <c r="J506" s="129"/>
      <c r="K506" s="129"/>
      <c r="L506" s="78"/>
      <c r="M506" s="78"/>
      <c r="N506" s="78"/>
      <c r="O506" s="78"/>
      <c r="P506" s="78"/>
      <c r="Q506" s="79"/>
      <c r="R506" s="78"/>
      <c r="S506" s="130"/>
      <c r="T506" s="131"/>
      <c r="U506" s="130"/>
      <c r="V506" s="78"/>
      <c r="W506" s="78"/>
      <c r="X506" s="79"/>
      <c r="Y506" s="78"/>
      <c r="Z506" s="78"/>
      <c r="AA506" s="78"/>
      <c r="AB506" s="78"/>
      <c r="AC506" s="78"/>
      <c r="AD506" s="78"/>
      <c r="AE506" s="78"/>
      <c r="AF506" s="78"/>
      <c r="AG506" s="78"/>
      <c r="AH506" s="78"/>
    </row>
    <row r="507" spans="1:34" x14ac:dyDescent="0.2">
      <c r="A507" s="78"/>
      <c r="B507" s="78"/>
      <c r="C507" s="78"/>
      <c r="D507" s="78"/>
      <c r="E507" s="78"/>
      <c r="F507" s="78"/>
      <c r="G507" s="79"/>
      <c r="H507" s="78"/>
      <c r="I507" s="128"/>
      <c r="J507" s="129"/>
      <c r="K507" s="129"/>
      <c r="L507" s="78"/>
      <c r="M507" s="78"/>
      <c r="N507" s="78"/>
      <c r="O507" s="78"/>
      <c r="P507" s="78"/>
      <c r="Q507" s="79"/>
      <c r="R507" s="78"/>
      <c r="S507" s="130"/>
      <c r="T507" s="131"/>
      <c r="U507" s="130"/>
      <c r="V507" s="78"/>
      <c r="W507" s="78"/>
      <c r="X507" s="79"/>
      <c r="Y507" s="78"/>
      <c r="Z507" s="78"/>
      <c r="AA507" s="78"/>
      <c r="AB507" s="78"/>
      <c r="AC507" s="78"/>
      <c r="AD507" s="78"/>
      <c r="AE507" s="78"/>
      <c r="AF507" s="78"/>
      <c r="AG507" s="78"/>
      <c r="AH507" s="78"/>
    </row>
    <row r="508" spans="1:34" x14ac:dyDescent="0.2">
      <c r="A508" s="78"/>
      <c r="B508" s="78"/>
      <c r="C508" s="78"/>
      <c r="D508" s="78"/>
      <c r="E508" s="78"/>
      <c r="F508" s="78"/>
      <c r="G508" s="79"/>
      <c r="H508" s="78"/>
      <c r="I508" s="128"/>
      <c r="J508" s="129"/>
      <c r="K508" s="129"/>
      <c r="L508" s="78"/>
      <c r="M508" s="78"/>
      <c r="N508" s="78"/>
      <c r="O508" s="78"/>
      <c r="P508" s="78"/>
      <c r="Q508" s="79"/>
      <c r="R508" s="78"/>
      <c r="S508" s="130"/>
      <c r="T508" s="131"/>
      <c r="U508" s="130"/>
      <c r="V508" s="78"/>
      <c r="W508" s="78"/>
      <c r="X508" s="79"/>
      <c r="Y508" s="78"/>
      <c r="Z508" s="78"/>
      <c r="AA508" s="78"/>
      <c r="AB508" s="78"/>
      <c r="AC508" s="78"/>
      <c r="AD508" s="78"/>
      <c r="AE508" s="78"/>
      <c r="AF508" s="78"/>
      <c r="AG508" s="78"/>
      <c r="AH508" s="78"/>
    </row>
    <row r="509" spans="1:34" x14ac:dyDescent="0.2">
      <c r="A509" s="78"/>
      <c r="B509" s="78"/>
      <c r="C509" s="78"/>
      <c r="D509" s="78"/>
      <c r="E509" s="78"/>
      <c r="F509" s="78"/>
      <c r="G509" s="79"/>
      <c r="H509" s="78"/>
      <c r="I509" s="128"/>
      <c r="J509" s="129"/>
      <c r="K509" s="129"/>
      <c r="L509" s="78"/>
      <c r="M509" s="78"/>
      <c r="N509" s="78"/>
      <c r="O509" s="78"/>
      <c r="P509" s="78"/>
      <c r="Q509" s="79"/>
      <c r="R509" s="78"/>
      <c r="S509" s="130"/>
      <c r="T509" s="131"/>
      <c r="U509" s="130"/>
      <c r="V509" s="78"/>
      <c r="W509" s="78"/>
      <c r="X509" s="79"/>
      <c r="Y509" s="78"/>
      <c r="Z509" s="78"/>
      <c r="AA509" s="78"/>
      <c r="AB509" s="78"/>
      <c r="AC509" s="78"/>
      <c r="AD509" s="78"/>
      <c r="AE509" s="78"/>
      <c r="AF509" s="78"/>
      <c r="AG509" s="78"/>
      <c r="AH509" s="78"/>
    </row>
    <row r="510" spans="1:34" x14ac:dyDescent="0.2">
      <c r="A510" s="78"/>
      <c r="B510" s="78"/>
      <c r="C510" s="78"/>
      <c r="D510" s="78"/>
      <c r="E510" s="78"/>
      <c r="F510" s="78"/>
      <c r="G510" s="79"/>
      <c r="H510" s="78"/>
      <c r="I510" s="128"/>
      <c r="J510" s="129"/>
      <c r="K510" s="129"/>
      <c r="L510" s="78"/>
      <c r="M510" s="78"/>
      <c r="N510" s="78"/>
      <c r="O510" s="78"/>
      <c r="P510" s="78"/>
      <c r="Q510" s="79"/>
      <c r="R510" s="78"/>
      <c r="S510" s="130"/>
      <c r="T510" s="131"/>
      <c r="U510" s="130"/>
      <c r="V510" s="78"/>
      <c r="W510" s="78"/>
      <c r="X510" s="79"/>
      <c r="Y510" s="78"/>
      <c r="Z510" s="78"/>
      <c r="AA510" s="78"/>
      <c r="AB510" s="78"/>
      <c r="AC510" s="78"/>
      <c r="AD510" s="78"/>
      <c r="AE510" s="78"/>
      <c r="AF510" s="78"/>
      <c r="AG510" s="78"/>
      <c r="AH510" s="78"/>
    </row>
    <row r="511" spans="1:34" x14ac:dyDescent="0.2">
      <c r="A511" s="78"/>
      <c r="B511" s="78"/>
      <c r="C511" s="78"/>
      <c r="D511" s="78"/>
      <c r="E511" s="78"/>
      <c r="F511" s="78"/>
      <c r="G511" s="79"/>
      <c r="H511" s="78"/>
      <c r="I511" s="128"/>
      <c r="J511" s="129"/>
      <c r="K511" s="129"/>
      <c r="L511" s="78"/>
      <c r="M511" s="78"/>
      <c r="N511" s="78"/>
      <c r="O511" s="78"/>
      <c r="P511" s="78"/>
      <c r="Q511" s="79"/>
      <c r="R511" s="78"/>
      <c r="S511" s="130"/>
      <c r="T511" s="131"/>
      <c r="U511" s="130"/>
      <c r="V511" s="78"/>
      <c r="W511" s="78"/>
      <c r="X511" s="79"/>
      <c r="Y511" s="78"/>
      <c r="Z511" s="78"/>
      <c r="AA511" s="78"/>
      <c r="AB511" s="78"/>
      <c r="AC511" s="78"/>
      <c r="AD511" s="78"/>
      <c r="AE511" s="78"/>
      <c r="AF511" s="78"/>
      <c r="AG511" s="78"/>
      <c r="AH511" s="78"/>
    </row>
    <row r="512" spans="1:34" x14ac:dyDescent="0.2">
      <c r="A512" s="78"/>
      <c r="B512" s="78"/>
      <c r="C512" s="78"/>
      <c r="D512" s="78"/>
      <c r="E512" s="78"/>
      <c r="F512" s="78"/>
      <c r="G512" s="79"/>
      <c r="H512" s="78"/>
      <c r="I512" s="128"/>
      <c r="J512" s="129"/>
      <c r="K512" s="129"/>
      <c r="L512" s="78"/>
      <c r="M512" s="78"/>
      <c r="N512" s="78"/>
      <c r="O512" s="78"/>
      <c r="P512" s="78"/>
      <c r="Q512" s="79"/>
      <c r="R512" s="78"/>
      <c r="S512" s="130"/>
      <c r="T512" s="131"/>
      <c r="U512" s="130"/>
      <c r="V512" s="78"/>
      <c r="W512" s="78"/>
      <c r="X512" s="79"/>
      <c r="Y512" s="78"/>
      <c r="Z512" s="78"/>
      <c r="AA512" s="78"/>
      <c r="AB512" s="78"/>
      <c r="AC512" s="78"/>
      <c r="AD512" s="78"/>
      <c r="AE512" s="78"/>
      <c r="AF512" s="78"/>
      <c r="AG512" s="78"/>
      <c r="AH512" s="78"/>
    </row>
    <row r="513" spans="1:34" x14ac:dyDescent="0.2">
      <c r="A513" s="78"/>
      <c r="B513" s="78"/>
      <c r="C513" s="78"/>
      <c r="D513" s="78"/>
      <c r="E513" s="78"/>
      <c r="F513" s="78"/>
      <c r="G513" s="79"/>
      <c r="H513" s="78"/>
      <c r="I513" s="128"/>
      <c r="J513" s="129"/>
      <c r="K513" s="129"/>
      <c r="L513" s="78"/>
      <c r="M513" s="78"/>
      <c r="N513" s="78"/>
      <c r="O513" s="78"/>
      <c r="P513" s="78"/>
      <c r="Q513" s="79"/>
      <c r="R513" s="78"/>
      <c r="S513" s="130"/>
      <c r="T513" s="131"/>
      <c r="U513" s="130"/>
      <c r="V513" s="78"/>
      <c r="W513" s="78"/>
      <c r="X513" s="79"/>
      <c r="Y513" s="78"/>
      <c r="Z513" s="78"/>
      <c r="AA513" s="78"/>
      <c r="AB513" s="78"/>
      <c r="AC513" s="78"/>
      <c r="AD513" s="78"/>
      <c r="AE513" s="78"/>
      <c r="AF513" s="78"/>
      <c r="AG513" s="78"/>
      <c r="AH513" s="78"/>
    </row>
    <row r="514" spans="1:34" x14ac:dyDescent="0.2">
      <c r="A514" s="78"/>
      <c r="B514" s="78"/>
      <c r="C514" s="78"/>
      <c r="D514" s="78"/>
      <c r="E514" s="78"/>
      <c r="F514" s="78"/>
      <c r="G514" s="79"/>
      <c r="H514" s="78"/>
      <c r="I514" s="128"/>
      <c r="J514" s="129"/>
      <c r="K514" s="129"/>
      <c r="L514" s="78"/>
      <c r="M514" s="78"/>
      <c r="N514" s="78"/>
      <c r="O514" s="78"/>
      <c r="P514" s="78"/>
      <c r="Q514" s="79"/>
      <c r="R514" s="78"/>
      <c r="S514" s="130"/>
      <c r="T514" s="131"/>
      <c r="U514" s="130"/>
      <c r="V514" s="78"/>
      <c r="W514" s="78"/>
      <c r="X514" s="79"/>
      <c r="Y514" s="78"/>
      <c r="Z514" s="78"/>
      <c r="AA514" s="78"/>
      <c r="AB514" s="78"/>
      <c r="AC514" s="78"/>
      <c r="AD514" s="78"/>
      <c r="AE514" s="78"/>
      <c r="AF514" s="78"/>
      <c r="AG514" s="78"/>
      <c r="AH514" s="78"/>
    </row>
    <row r="515" spans="1:34" x14ac:dyDescent="0.2">
      <c r="A515" s="78"/>
      <c r="B515" s="78"/>
      <c r="C515" s="78"/>
      <c r="D515" s="78"/>
      <c r="E515" s="78"/>
      <c r="F515" s="78"/>
      <c r="G515" s="79"/>
      <c r="H515" s="78"/>
      <c r="I515" s="128"/>
      <c r="J515" s="129"/>
      <c r="K515" s="129"/>
      <c r="L515" s="78"/>
      <c r="M515" s="78"/>
      <c r="N515" s="78"/>
      <c r="O515" s="78"/>
      <c r="P515" s="78"/>
      <c r="Q515" s="79"/>
      <c r="R515" s="78"/>
      <c r="S515" s="130"/>
      <c r="T515" s="131"/>
      <c r="U515" s="130"/>
      <c r="V515" s="78"/>
      <c r="W515" s="78"/>
      <c r="X515" s="79"/>
      <c r="Y515" s="78"/>
      <c r="Z515" s="78"/>
      <c r="AA515" s="78"/>
      <c r="AB515" s="78"/>
      <c r="AC515" s="78"/>
      <c r="AD515" s="78"/>
      <c r="AE515" s="78"/>
      <c r="AF515" s="78"/>
      <c r="AG515" s="78"/>
      <c r="AH515" s="78"/>
    </row>
    <row r="516" spans="1:34" x14ac:dyDescent="0.2">
      <c r="A516" s="78"/>
      <c r="B516" s="78"/>
      <c r="C516" s="78"/>
      <c r="D516" s="78"/>
      <c r="E516" s="78"/>
      <c r="F516" s="78"/>
      <c r="G516" s="79"/>
      <c r="H516" s="78"/>
      <c r="I516" s="128"/>
      <c r="J516" s="129"/>
      <c r="K516" s="129"/>
      <c r="L516" s="78"/>
      <c r="M516" s="78"/>
      <c r="N516" s="78"/>
      <c r="O516" s="78"/>
      <c r="P516" s="78"/>
      <c r="Q516" s="79"/>
      <c r="R516" s="78"/>
      <c r="S516" s="130"/>
      <c r="T516" s="131"/>
      <c r="U516" s="130"/>
      <c r="V516" s="78"/>
      <c r="W516" s="78"/>
      <c r="X516" s="79"/>
      <c r="Y516" s="78"/>
      <c r="Z516" s="78"/>
      <c r="AA516" s="78"/>
      <c r="AB516" s="78"/>
      <c r="AC516" s="78"/>
      <c r="AD516" s="78"/>
      <c r="AE516" s="78"/>
      <c r="AF516" s="78"/>
      <c r="AG516" s="78"/>
      <c r="AH516" s="78"/>
    </row>
    <row r="517" spans="1:34" x14ac:dyDescent="0.2">
      <c r="A517" s="78"/>
      <c r="B517" s="78"/>
      <c r="C517" s="78"/>
      <c r="D517" s="78"/>
      <c r="E517" s="78"/>
      <c r="F517" s="78"/>
      <c r="G517" s="79"/>
      <c r="H517" s="78"/>
      <c r="I517" s="128"/>
      <c r="J517" s="129"/>
      <c r="K517" s="129"/>
      <c r="L517" s="78"/>
      <c r="M517" s="78"/>
      <c r="N517" s="78"/>
      <c r="O517" s="78"/>
      <c r="P517" s="78"/>
      <c r="Q517" s="79"/>
      <c r="R517" s="78"/>
      <c r="S517" s="130"/>
      <c r="T517" s="131"/>
      <c r="U517" s="130"/>
      <c r="V517" s="78"/>
      <c r="W517" s="78"/>
      <c r="X517" s="79"/>
      <c r="Y517" s="78"/>
      <c r="Z517" s="78"/>
      <c r="AA517" s="78"/>
      <c r="AB517" s="78"/>
      <c r="AC517" s="78"/>
      <c r="AD517" s="78"/>
      <c r="AE517" s="78"/>
      <c r="AF517" s="78"/>
      <c r="AG517" s="78"/>
      <c r="AH517" s="78"/>
    </row>
    <row r="518" spans="1:34" x14ac:dyDescent="0.2">
      <c r="A518" s="78"/>
      <c r="B518" s="78"/>
      <c r="C518" s="78"/>
      <c r="D518" s="78"/>
      <c r="E518" s="78"/>
      <c r="F518" s="78"/>
      <c r="G518" s="79"/>
      <c r="H518" s="78"/>
      <c r="I518" s="128"/>
      <c r="J518" s="129"/>
      <c r="K518" s="129"/>
      <c r="L518" s="78"/>
      <c r="M518" s="78"/>
      <c r="N518" s="78"/>
      <c r="O518" s="78"/>
      <c r="P518" s="78"/>
      <c r="Q518" s="79"/>
      <c r="R518" s="78"/>
      <c r="S518" s="130"/>
      <c r="T518" s="131"/>
      <c r="U518" s="130"/>
      <c r="V518" s="78"/>
      <c r="W518" s="78"/>
      <c r="X518" s="79"/>
      <c r="Y518" s="78"/>
      <c r="Z518" s="78"/>
      <c r="AA518" s="78"/>
      <c r="AB518" s="78"/>
      <c r="AC518" s="78"/>
      <c r="AD518" s="78"/>
      <c r="AE518" s="78"/>
      <c r="AF518" s="78"/>
      <c r="AG518" s="78"/>
      <c r="AH518" s="78"/>
    </row>
    <row r="519" spans="1:34" x14ac:dyDescent="0.2">
      <c r="A519" s="78"/>
      <c r="B519" s="78"/>
      <c r="C519" s="78"/>
      <c r="D519" s="78"/>
      <c r="E519" s="78"/>
      <c r="F519" s="78"/>
      <c r="G519" s="79"/>
      <c r="H519" s="78"/>
      <c r="I519" s="128"/>
      <c r="J519" s="129"/>
      <c r="K519" s="129"/>
      <c r="L519" s="78"/>
      <c r="M519" s="78"/>
      <c r="N519" s="78"/>
      <c r="O519" s="78"/>
      <c r="P519" s="78"/>
      <c r="Q519" s="79"/>
      <c r="R519" s="78"/>
      <c r="S519" s="130"/>
      <c r="T519" s="131"/>
      <c r="U519" s="130"/>
      <c r="V519" s="78"/>
      <c r="W519" s="78"/>
      <c r="X519" s="79"/>
      <c r="Y519" s="78"/>
      <c r="Z519" s="78"/>
      <c r="AA519" s="78"/>
      <c r="AB519" s="78"/>
      <c r="AC519" s="78"/>
      <c r="AD519" s="78"/>
      <c r="AE519" s="78"/>
      <c r="AF519" s="78"/>
      <c r="AG519" s="78"/>
      <c r="AH519" s="78"/>
    </row>
    <row r="520" spans="1:34" x14ac:dyDescent="0.2">
      <c r="A520" s="78"/>
      <c r="B520" s="78"/>
      <c r="C520" s="78"/>
      <c r="D520" s="78"/>
      <c r="E520" s="78"/>
      <c r="F520" s="78"/>
      <c r="G520" s="79"/>
      <c r="H520" s="78"/>
      <c r="I520" s="128"/>
      <c r="J520" s="129"/>
      <c r="K520" s="129"/>
      <c r="L520" s="78"/>
      <c r="M520" s="78"/>
      <c r="N520" s="78"/>
      <c r="O520" s="78"/>
      <c r="P520" s="78"/>
      <c r="Q520" s="79"/>
      <c r="R520" s="78"/>
      <c r="S520" s="130"/>
      <c r="T520" s="131"/>
      <c r="U520" s="130"/>
      <c r="V520" s="78"/>
      <c r="W520" s="78"/>
      <c r="X520" s="79"/>
      <c r="Y520" s="78"/>
      <c r="Z520" s="78"/>
      <c r="AA520" s="78"/>
      <c r="AB520" s="78"/>
      <c r="AC520" s="78"/>
      <c r="AD520" s="78"/>
      <c r="AE520" s="78"/>
      <c r="AF520" s="78"/>
      <c r="AG520" s="78"/>
      <c r="AH520" s="78"/>
    </row>
    <row r="521" spans="1:34" x14ac:dyDescent="0.2">
      <c r="A521" s="78"/>
      <c r="B521" s="78"/>
      <c r="C521" s="78"/>
      <c r="D521" s="78"/>
      <c r="E521" s="78"/>
      <c r="F521" s="78"/>
      <c r="G521" s="79"/>
      <c r="H521" s="78"/>
      <c r="I521" s="128"/>
      <c r="J521" s="129"/>
      <c r="K521" s="129"/>
      <c r="L521" s="78"/>
      <c r="M521" s="78"/>
      <c r="N521" s="78"/>
      <c r="O521" s="78"/>
      <c r="P521" s="78"/>
      <c r="Q521" s="79"/>
      <c r="R521" s="78"/>
      <c r="S521" s="130"/>
      <c r="T521" s="131"/>
      <c r="U521" s="130"/>
      <c r="V521" s="78"/>
      <c r="W521" s="78"/>
      <c r="X521" s="79"/>
      <c r="Y521" s="78"/>
      <c r="Z521" s="78"/>
      <c r="AA521" s="78"/>
      <c r="AB521" s="78"/>
      <c r="AC521" s="78"/>
      <c r="AD521" s="78"/>
      <c r="AE521" s="78"/>
      <c r="AF521" s="78"/>
      <c r="AG521" s="78"/>
      <c r="AH521" s="78"/>
    </row>
    <row r="522" spans="1:34" x14ac:dyDescent="0.2">
      <c r="A522" s="78"/>
      <c r="B522" s="78"/>
      <c r="C522" s="78"/>
      <c r="D522" s="78"/>
      <c r="E522" s="78"/>
      <c r="F522" s="78"/>
      <c r="G522" s="79"/>
      <c r="H522" s="78"/>
      <c r="I522" s="128"/>
      <c r="J522" s="129"/>
      <c r="K522" s="129"/>
      <c r="L522" s="78"/>
      <c r="M522" s="78"/>
      <c r="N522" s="78"/>
      <c r="O522" s="78"/>
      <c r="P522" s="78"/>
      <c r="Q522" s="79"/>
      <c r="R522" s="78"/>
      <c r="S522" s="130"/>
      <c r="T522" s="131"/>
      <c r="U522" s="130"/>
      <c r="V522" s="78"/>
      <c r="W522" s="78"/>
      <c r="X522" s="79"/>
      <c r="Y522" s="78"/>
      <c r="Z522" s="78"/>
      <c r="AA522" s="78"/>
      <c r="AB522" s="78"/>
      <c r="AC522" s="78"/>
      <c r="AD522" s="78"/>
      <c r="AE522" s="78"/>
      <c r="AF522" s="78"/>
      <c r="AG522" s="78"/>
      <c r="AH522" s="78"/>
    </row>
    <row r="523" spans="1:34" x14ac:dyDescent="0.2">
      <c r="A523" s="78"/>
      <c r="B523" s="78"/>
      <c r="C523" s="78"/>
      <c r="D523" s="78"/>
      <c r="E523" s="78"/>
      <c r="F523" s="78"/>
      <c r="G523" s="79"/>
      <c r="H523" s="78"/>
      <c r="I523" s="128"/>
      <c r="J523" s="129"/>
      <c r="K523" s="129"/>
      <c r="L523" s="78"/>
      <c r="M523" s="78"/>
      <c r="N523" s="78"/>
      <c r="O523" s="78"/>
      <c r="P523" s="78"/>
      <c r="Q523" s="79"/>
      <c r="R523" s="78"/>
      <c r="S523" s="130"/>
      <c r="T523" s="131"/>
      <c r="U523" s="130"/>
      <c r="V523" s="78"/>
      <c r="W523" s="78"/>
      <c r="X523" s="79"/>
      <c r="Y523" s="78"/>
      <c r="Z523" s="78"/>
      <c r="AA523" s="78"/>
      <c r="AB523" s="78"/>
      <c r="AC523" s="78"/>
      <c r="AD523" s="78"/>
      <c r="AE523" s="78"/>
      <c r="AF523" s="78"/>
      <c r="AG523" s="78"/>
      <c r="AH523" s="78"/>
    </row>
    <row r="524" spans="1:34" x14ac:dyDescent="0.2">
      <c r="A524" s="78"/>
      <c r="B524" s="78"/>
      <c r="C524" s="78"/>
      <c r="D524" s="78"/>
      <c r="E524" s="78"/>
      <c r="F524" s="78"/>
      <c r="G524" s="79"/>
      <c r="H524" s="78"/>
      <c r="I524" s="128"/>
      <c r="J524" s="129"/>
      <c r="K524" s="129"/>
      <c r="L524" s="78"/>
      <c r="M524" s="78"/>
      <c r="N524" s="78"/>
      <c r="O524" s="78"/>
      <c r="P524" s="78"/>
      <c r="Q524" s="79"/>
      <c r="R524" s="78"/>
      <c r="S524" s="130"/>
      <c r="T524" s="131"/>
      <c r="U524" s="130"/>
      <c r="V524" s="78"/>
      <c r="W524" s="78"/>
      <c r="X524" s="79"/>
      <c r="Y524" s="78"/>
      <c r="Z524" s="78"/>
      <c r="AA524" s="78"/>
      <c r="AB524" s="78"/>
      <c r="AC524" s="78"/>
      <c r="AD524" s="78"/>
      <c r="AE524" s="78"/>
      <c r="AF524" s="78"/>
      <c r="AG524" s="78"/>
      <c r="AH524" s="78"/>
    </row>
    <row r="525" spans="1:34" x14ac:dyDescent="0.2">
      <c r="A525" s="78"/>
      <c r="B525" s="78"/>
      <c r="C525" s="78"/>
      <c r="D525" s="78"/>
      <c r="E525" s="78"/>
      <c r="F525" s="78"/>
      <c r="G525" s="79"/>
      <c r="H525" s="78"/>
      <c r="I525" s="128"/>
      <c r="J525" s="129"/>
      <c r="K525" s="129"/>
      <c r="L525" s="78"/>
      <c r="M525" s="78"/>
      <c r="N525" s="78"/>
      <c r="O525" s="78"/>
      <c r="P525" s="78"/>
      <c r="Q525" s="79"/>
      <c r="R525" s="78"/>
      <c r="S525" s="130"/>
      <c r="T525" s="131"/>
      <c r="U525" s="130"/>
      <c r="V525" s="78"/>
      <c r="W525" s="78"/>
      <c r="X525" s="79"/>
      <c r="Y525" s="78"/>
      <c r="Z525" s="78"/>
      <c r="AA525" s="78"/>
      <c r="AB525" s="78"/>
      <c r="AC525" s="78"/>
      <c r="AD525" s="78"/>
      <c r="AE525" s="78"/>
      <c r="AF525" s="78"/>
      <c r="AG525" s="78"/>
      <c r="AH525" s="78"/>
    </row>
    <row r="526" spans="1:34" x14ac:dyDescent="0.2">
      <c r="A526" s="78"/>
      <c r="B526" s="78"/>
      <c r="C526" s="78"/>
      <c r="D526" s="78"/>
      <c r="E526" s="78"/>
      <c r="F526" s="78"/>
      <c r="G526" s="79"/>
      <c r="H526" s="78"/>
      <c r="I526" s="128"/>
      <c r="J526" s="129"/>
      <c r="K526" s="129"/>
      <c r="L526" s="78"/>
      <c r="M526" s="78"/>
      <c r="N526" s="78"/>
      <c r="O526" s="78"/>
      <c r="P526" s="78"/>
      <c r="Q526" s="79"/>
      <c r="R526" s="78"/>
      <c r="S526" s="130"/>
      <c r="T526" s="131"/>
      <c r="U526" s="130"/>
      <c r="V526" s="78"/>
      <c r="W526" s="78"/>
      <c r="X526" s="79"/>
      <c r="Y526" s="78"/>
      <c r="Z526" s="78"/>
      <c r="AA526" s="78"/>
      <c r="AB526" s="78"/>
      <c r="AC526" s="78"/>
      <c r="AD526" s="78"/>
      <c r="AE526" s="78"/>
      <c r="AF526" s="78"/>
      <c r="AG526" s="78"/>
      <c r="AH526" s="78"/>
    </row>
    <row r="527" spans="1:34" x14ac:dyDescent="0.2">
      <c r="A527" s="78"/>
      <c r="B527" s="78"/>
      <c r="C527" s="78"/>
      <c r="D527" s="78"/>
      <c r="E527" s="78"/>
      <c r="F527" s="78"/>
      <c r="G527" s="79"/>
      <c r="H527" s="78"/>
      <c r="I527" s="128"/>
      <c r="J527" s="129"/>
      <c r="K527" s="129"/>
      <c r="L527" s="78"/>
      <c r="M527" s="78"/>
      <c r="N527" s="78"/>
      <c r="O527" s="78"/>
      <c r="P527" s="78"/>
      <c r="Q527" s="79"/>
      <c r="R527" s="78"/>
      <c r="S527" s="130"/>
      <c r="T527" s="131"/>
      <c r="U527" s="130"/>
      <c r="V527" s="78"/>
      <c r="W527" s="78"/>
      <c r="X527" s="79"/>
      <c r="Y527" s="78"/>
      <c r="Z527" s="78"/>
      <c r="AA527" s="78"/>
      <c r="AB527" s="78"/>
      <c r="AC527" s="78"/>
      <c r="AD527" s="78"/>
      <c r="AE527" s="78"/>
      <c r="AF527" s="78"/>
      <c r="AG527" s="78"/>
      <c r="AH527" s="78"/>
    </row>
    <row r="528" spans="1:34" x14ac:dyDescent="0.2">
      <c r="A528" s="78"/>
      <c r="B528" s="78"/>
      <c r="C528" s="78"/>
      <c r="D528" s="78"/>
      <c r="E528" s="78"/>
      <c r="F528" s="78"/>
      <c r="G528" s="79"/>
      <c r="H528" s="78"/>
      <c r="I528" s="128"/>
      <c r="J528" s="129"/>
      <c r="K528" s="129"/>
      <c r="L528" s="78"/>
      <c r="M528" s="78"/>
      <c r="N528" s="78"/>
      <c r="O528" s="78"/>
      <c r="P528" s="78"/>
      <c r="Q528" s="79"/>
      <c r="R528" s="78"/>
      <c r="S528" s="130"/>
      <c r="T528" s="131"/>
      <c r="U528" s="130"/>
      <c r="V528" s="78"/>
      <c r="W528" s="78"/>
      <c r="X528" s="79"/>
      <c r="Y528" s="78"/>
      <c r="Z528" s="78"/>
      <c r="AA528" s="78"/>
      <c r="AB528" s="78"/>
      <c r="AC528" s="78"/>
      <c r="AD528" s="78"/>
      <c r="AE528" s="78"/>
      <c r="AF528" s="78"/>
      <c r="AG528" s="78"/>
      <c r="AH528" s="78"/>
    </row>
    <row r="529" spans="1:34" x14ac:dyDescent="0.2">
      <c r="A529" s="78"/>
      <c r="B529" s="78"/>
      <c r="C529" s="78"/>
      <c r="D529" s="78"/>
      <c r="E529" s="78"/>
      <c r="F529" s="78"/>
      <c r="G529" s="79"/>
      <c r="H529" s="78"/>
      <c r="I529" s="128"/>
      <c r="J529" s="129"/>
      <c r="K529" s="129"/>
      <c r="L529" s="78"/>
      <c r="M529" s="78"/>
      <c r="N529" s="78"/>
      <c r="O529" s="78"/>
      <c r="P529" s="78"/>
      <c r="Q529" s="79"/>
      <c r="R529" s="78"/>
      <c r="S529" s="130"/>
      <c r="T529" s="131"/>
      <c r="U529" s="130"/>
      <c r="V529" s="78"/>
      <c r="W529" s="78"/>
      <c r="X529" s="79"/>
      <c r="Y529" s="78"/>
      <c r="Z529" s="78"/>
      <c r="AA529" s="78"/>
      <c r="AB529" s="78"/>
      <c r="AC529" s="78"/>
      <c r="AD529" s="78"/>
      <c r="AE529" s="78"/>
      <c r="AF529" s="78"/>
      <c r="AG529" s="78"/>
      <c r="AH529" s="78"/>
    </row>
    <row r="530" spans="1:34" x14ac:dyDescent="0.2">
      <c r="A530" s="78"/>
      <c r="B530" s="78"/>
      <c r="C530" s="78"/>
      <c r="D530" s="78"/>
      <c r="E530" s="78"/>
      <c r="F530" s="78"/>
      <c r="G530" s="79"/>
      <c r="H530" s="78"/>
      <c r="I530" s="128"/>
      <c r="J530" s="129"/>
      <c r="K530" s="129"/>
      <c r="L530" s="78"/>
      <c r="M530" s="78"/>
      <c r="N530" s="78"/>
      <c r="O530" s="78"/>
      <c r="P530" s="78"/>
      <c r="Q530" s="79"/>
      <c r="R530" s="78"/>
      <c r="S530" s="130"/>
      <c r="T530" s="131"/>
      <c r="U530" s="130"/>
      <c r="V530" s="78"/>
      <c r="W530" s="78"/>
      <c r="X530" s="79"/>
      <c r="Y530" s="78"/>
      <c r="Z530" s="78"/>
      <c r="AA530" s="78"/>
      <c r="AB530" s="78"/>
      <c r="AC530" s="78"/>
      <c r="AD530" s="78"/>
      <c r="AE530" s="78"/>
      <c r="AF530" s="78"/>
      <c r="AG530" s="78"/>
      <c r="AH530" s="78"/>
    </row>
    <row r="531" spans="1:34" x14ac:dyDescent="0.2">
      <c r="A531" s="78"/>
      <c r="B531" s="78"/>
      <c r="C531" s="78"/>
      <c r="D531" s="78"/>
      <c r="E531" s="78"/>
      <c r="F531" s="78"/>
      <c r="G531" s="79"/>
      <c r="H531" s="78"/>
      <c r="I531" s="128"/>
      <c r="J531" s="129"/>
      <c r="K531" s="129"/>
      <c r="L531" s="78"/>
      <c r="M531" s="78"/>
      <c r="N531" s="78"/>
      <c r="O531" s="78"/>
      <c r="P531" s="78"/>
      <c r="Q531" s="79"/>
      <c r="R531" s="78"/>
      <c r="S531" s="130"/>
      <c r="T531" s="131"/>
      <c r="U531" s="130"/>
      <c r="V531" s="78"/>
      <c r="W531" s="78"/>
      <c r="X531" s="79"/>
      <c r="Y531" s="78"/>
      <c r="Z531" s="78"/>
      <c r="AA531" s="78"/>
      <c r="AB531" s="78"/>
      <c r="AC531" s="78"/>
      <c r="AD531" s="78"/>
      <c r="AE531" s="78"/>
      <c r="AF531" s="78"/>
      <c r="AG531" s="78"/>
      <c r="AH531" s="78"/>
    </row>
    <row r="532" spans="1:34" x14ac:dyDescent="0.2">
      <c r="A532" s="78"/>
      <c r="B532" s="78"/>
      <c r="C532" s="78"/>
      <c r="D532" s="78"/>
      <c r="E532" s="78"/>
      <c r="F532" s="78"/>
      <c r="G532" s="79"/>
      <c r="H532" s="78"/>
      <c r="I532" s="128"/>
      <c r="J532" s="129"/>
      <c r="K532" s="129"/>
      <c r="L532" s="78"/>
      <c r="M532" s="78"/>
      <c r="N532" s="78"/>
      <c r="O532" s="78"/>
      <c r="P532" s="78"/>
      <c r="Q532" s="79"/>
      <c r="R532" s="78"/>
      <c r="S532" s="130"/>
      <c r="T532" s="131"/>
      <c r="U532" s="130"/>
      <c r="V532" s="78"/>
      <c r="W532" s="78"/>
      <c r="X532" s="79"/>
      <c r="Y532" s="78"/>
      <c r="Z532" s="78"/>
      <c r="AA532" s="78"/>
      <c r="AB532" s="78"/>
      <c r="AC532" s="78"/>
      <c r="AD532" s="78"/>
      <c r="AE532" s="78"/>
      <c r="AF532" s="78"/>
      <c r="AG532" s="78"/>
      <c r="AH532" s="78"/>
    </row>
    <row r="533" spans="1:34" x14ac:dyDescent="0.2">
      <c r="A533" s="78"/>
      <c r="B533" s="78"/>
      <c r="C533" s="78"/>
      <c r="D533" s="78"/>
      <c r="E533" s="78"/>
      <c r="F533" s="78"/>
      <c r="G533" s="79"/>
      <c r="H533" s="78"/>
      <c r="I533" s="128"/>
      <c r="J533" s="129"/>
      <c r="K533" s="129"/>
      <c r="L533" s="78"/>
      <c r="M533" s="78"/>
      <c r="N533" s="78"/>
      <c r="O533" s="78"/>
      <c r="P533" s="78"/>
      <c r="Q533" s="79"/>
      <c r="R533" s="78"/>
      <c r="S533" s="130"/>
      <c r="T533" s="131"/>
      <c r="U533" s="130"/>
      <c r="V533" s="78"/>
      <c r="W533" s="78"/>
      <c r="X533" s="79"/>
      <c r="Y533" s="78"/>
      <c r="Z533" s="78"/>
      <c r="AA533" s="78"/>
      <c r="AB533" s="78"/>
      <c r="AC533" s="78"/>
      <c r="AD533" s="78"/>
      <c r="AE533" s="78"/>
      <c r="AF533" s="78"/>
      <c r="AG533" s="78"/>
      <c r="AH533" s="78"/>
    </row>
    <row r="534" spans="1:34" x14ac:dyDescent="0.2">
      <c r="A534" s="78"/>
      <c r="B534" s="78"/>
      <c r="C534" s="78"/>
      <c r="D534" s="78"/>
      <c r="E534" s="78"/>
      <c r="F534" s="78"/>
      <c r="G534" s="79"/>
      <c r="H534" s="78"/>
      <c r="I534" s="128"/>
      <c r="J534" s="129"/>
      <c r="K534" s="129"/>
      <c r="L534" s="78"/>
      <c r="M534" s="78"/>
      <c r="N534" s="78"/>
      <c r="O534" s="78"/>
      <c r="P534" s="78"/>
      <c r="Q534" s="79"/>
      <c r="R534" s="78"/>
      <c r="S534" s="130"/>
      <c r="T534" s="131"/>
      <c r="U534" s="130"/>
      <c r="V534" s="78"/>
      <c r="W534" s="78"/>
      <c r="X534" s="79"/>
      <c r="Y534" s="78"/>
      <c r="Z534" s="78"/>
      <c r="AA534" s="78"/>
      <c r="AB534" s="78"/>
      <c r="AC534" s="78"/>
      <c r="AD534" s="78"/>
      <c r="AE534" s="78"/>
      <c r="AF534" s="78"/>
      <c r="AG534" s="78"/>
      <c r="AH534" s="78"/>
    </row>
  </sheetData>
  <mergeCells count="7">
    <mergeCell ref="A2:K2"/>
    <mergeCell ref="S5:U5"/>
    <mergeCell ref="C3:K3"/>
    <mergeCell ref="M3:Q3"/>
    <mergeCell ref="C4:G4"/>
    <mergeCell ref="M4:Q4"/>
    <mergeCell ref="I5:K5"/>
  </mergeCells>
  <hyperlinks>
    <hyperlink ref="B1" location="CONTENTS!B15" display="Contents"/>
  </hyperlinks>
  <printOptions horizontalCentered="1" verticalCentered="1"/>
  <pageMargins left="0.25" right="0.25" top="0.75" bottom="0.75" header="0.3" footer="0.3"/>
  <pageSetup paperSize="9" scale="55"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ignoredErrors>
    <ignoredError sqref="F6:G6 C6:E6 O6:Q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fitToPage="1"/>
  </sheetPr>
  <dimension ref="A1:AN141"/>
  <sheetViews>
    <sheetView zoomScaleNormal="100" workbookViewId="0">
      <pane xSplit="2" ySplit="6" topLeftCell="C31" activePane="bottomRight" state="frozen"/>
      <selection activeCell="D13" sqref="D13"/>
      <selection pane="topRight" activeCell="D13" sqref="D13"/>
      <selection pane="bottomLeft" activeCell="D13" sqref="D13"/>
      <selection pane="bottomRight" activeCell="G31" sqref="G31"/>
    </sheetView>
  </sheetViews>
  <sheetFormatPr defaultColWidth="9.140625" defaultRowHeight="12.75" x14ac:dyDescent="0.2"/>
  <cols>
    <col min="1" max="1" width="8.85546875" style="671" customWidth="1"/>
    <col min="2" max="2" width="31" style="671" customWidth="1"/>
    <col min="3" max="7" width="10.7109375" style="671" customWidth="1"/>
    <col min="8" max="8" width="1.28515625" style="671" customWidth="1"/>
    <col min="9" max="9" width="9.7109375" style="671" customWidth="1"/>
    <col min="10" max="10" width="0.5703125" style="671" customWidth="1"/>
    <col min="11" max="11" width="13.7109375" style="671" bestFit="1" customWidth="1"/>
    <col min="12" max="12" width="1.28515625" style="671" customWidth="1"/>
    <col min="13" max="17" width="10.7109375" style="671" customWidth="1"/>
    <col min="18" max="18" width="1.28515625" style="671" customWidth="1"/>
    <col min="19" max="19" width="10.140625" style="671" bestFit="1" customWidth="1"/>
    <col min="20" max="20" width="1.28515625" style="671" customWidth="1"/>
    <col min="21" max="21" width="13.7109375" style="671" bestFit="1" customWidth="1"/>
    <col min="22" max="16384" width="9.140625" style="671"/>
  </cols>
  <sheetData>
    <row r="1" spans="1:40" ht="18" customHeight="1" x14ac:dyDescent="0.2">
      <c r="A1" s="11" t="s">
        <v>0</v>
      </c>
      <c r="B1" s="448" t="s">
        <v>1</v>
      </c>
      <c r="C1" s="12"/>
      <c r="D1" s="825"/>
      <c r="E1" s="825"/>
      <c r="F1" s="825"/>
      <c r="G1" s="825"/>
      <c r="H1" s="825"/>
      <c r="I1" s="666"/>
      <c r="J1" s="666"/>
      <c r="K1" s="825"/>
      <c r="L1" s="825"/>
      <c r="M1" s="825"/>
      <c r="N1" s="825"/>
      <c r="O1" s="825"/>
      <c r="P1" s="825"/>
      <c r="Q1" s="825"/>
      <c r="R1" s="825"/>
      <c r="S1" s="825"/>
      <c r="T1" s="825"/>
      <c r="U1" s="825"/>
      <c r="V1" s="9"/>
      <c r="W1" s="9"/>
      <c r="X1" s="9"/>
      <c r="Y1" s="9"/>
      <c r="Z1" s="9"/>
      <c r="AA1" s="9"/>
      <c r="AB1" s="9"/>
      <c r="AC1" s="9"/>
      <c r="AD1" s="9"/>
      <c r="AE1" s="9"/>
      <c r="AF1" s="9"/>
      <c r="AG1" s="9"/>
      <c r="AH1" s="9"/>
      <c r="AI1" s="9"/>
      <c r="AJ1" s="9"/>
      <c r="AK1" s="9"/>
      <c r="AL1" s="9"/>
      <c r="AM1" s="9"/>
      <c r="AN1" s="9"/>
    </row>
    <row r="2" spans="1:40" ht="30" customHeight="1" x14ac:dyDescent="0.2">
      <c r="A2" s="920" t="s">
        <v>86</v>
      </c>
      <c r="B2" s="921"/>
      <c r="C2" s="921"/>
      <c r="D2" s="921"/>
      <c r="E2" s="921"/>
      <c r="F2" s="921"/>
      <c r="G2" s="921"/>
      <c r="H2" s="921"/>
      <c r="I2" s="921"/>
      <c r="J2" s="921"/>
      <c r="K2" s="921"/>
      <c r="L2" s="12"/>
      <c r="M2" s="12"/>
      <c r="N2" s="12"/>
      <c r="O2" s="12"/>
      <c r="P2" s="12"/>
      <c r="Q2" s="12"/>
      <c r="R2" s="12"/>
      <c r="S2" s="12"/>
      <c r="T2" s="12"/>
      <c r="U2" s="165"/>
      <c r="V2" s="454"/>
      <c r="W2" s="454"/>
      <c r="X2" s="454"/>
      <c r="Y2" s="454"/>
      <c r="Z2" s="454"/>
      <c r="AA2" s="454"/>
      <c r="AB2" s="454"/>
      <c r="AC2" s="454"/>
      <c r="AD2" s="454"/>
      <c r="AE2" s="454"/>
      <c r="AF2" s="454"/>
      <c r="AG2" s="454"/>
      <c r="AH2" s="454"/>
      <c r="AI2" s="454"/>
      <c r="AJ2" s="454"/>
      <c r="AK2" s="454"/>
      <c r="AL2" s="454"/>
      <c r="AM2" s="454"/>
      <c r="AN2" s="454"/>
    </row>
    <row r="3" spans="1:40" ht="30" customHeight="1" x14ac:dyDescent="0.2">
      <c r="A3" s="823"/>
      <c r="B3" s="463"/>
      <c r="C3" s="928" t="s">
        <v>61</v>
      </c>
      <c r="D3" s="928"/>
      <c r="E3" s="928"/>
      <c r="F3" s="928"/>
      <c r="G3" s="928"/>
      <c r="H3" s="928"/>
      <c r="I3" s="928"/>
      <c r="J3" s="928"/>
      <c r="K3" s="928"/>
      <c r="L3" s="900"/>
      <c r="M3" s="928" t="s">
        <v>62</v>
      </c>
      <c r="N3" s="928"/>
      <c r="O3" s="928"/>
      <c r="P3" s="928"/>
      <c r="Q3" s="928"/>
      <c r="R3" s="928"/>
      <c r="S3" s="928"/>
      <c r="T3" s="928"/>
      <c r="U3" s="929"/>
      <c r="V3" s="445"/>
      <c r="W3" s="445"/>
      <c r="X3" s="445"/>
      <c r="Y3" s="445"/>
      <c r="Z3" s="445"/>
      <c r="AA3" s="445"/>
      <c r="AB3" s="445"/>
      <c r="AC3" s="445"/>
      <c r="AD3" s="445"/>
      <c r="AE3" s="445"/>
      <c r="AF3" s="445"/>
      <c r="AG3" s="445"/>
      <c r="AH3" s="445"/>
      <c r="AI3" s="445"/>
      <c r="AJ3" s="445"/>
      <c r="AK3" s="445"/>
      <c r="AL3" s="445"/>
      <c r="AM3" s="445"/>
      <c r="AN3" s="445"/>
    </row>
    <row r="4" spans="1:40" ht="30" customHeight="1" x14ac:dyDescent="0.2">
      <c r="A4" s="823"/>
      <c r="B4" s="463"/>
      <c r="C4" s="930" t="s">
        <v>3</v>
      </c>
      <c r="D4" s="930"/>
      <c r="E4" s="930"/>
      <c r="F4" s="930"/>
      <c r="G4" s="930"/>
      <c r="H4" s="901"/>
      <c r="I4" s="902" t="s">
        <v>3</v>
      </c>
      <c r="J4" s="903"/>
      <c r="K4" s="902" t="s">
        <v>4</v>
      </c>
      <c r="L4" s="901"/>
      <c r="M4" s="930" t="s">
        <v>3</v>
      </c>
      <c r="N4" s="930"/>
      <c r="O4" s="930"/>
      <c r="P4" s="930"/>
      <c r="Q4" s="930"/>
      <c r="R4" s="901"/>
      <c r="S4" s="903" t="s">
        <v>3</v>
      </c>
      <c r="T4" s="903"/>
      <c r="U4" s="896" t="s">
        <v>4</v>
      </c>
      <c r="V4" s="445"/>
      <c r="W4" s="445"/>
      <c r="X4" s="445"/>
      <c r="Y4" s="445"/>
      <c r="Z4" s="445"/>
      <c r="AA4" s="445"/>
      <c r="AB4" s="445"/>
      <c r="AC4" s="445"/>
      <c r="AD4" s="445"/>
      <c r="AE4" s="445"/>
      <c r="AF4" s="445"/>
      <c r="AG4" s="445"/>
      <c r="AH4" s="445"/>
      <c r="AI4" s="445"/>
      <c r="AJ4" s="445"/>
      <c r="AK4" s="445"/>
      <c r="AL4" s="445"/>
      <c r="AM4" s="445"/>
      <c r="AN4" s="445"/>
    </row>
    <row r="5" spans="1:40" ht="30" customHeight="1" x14ac:dyDescent="0.2">
      <c r="A5" s="138"/>
      <c r="B5" s="904"/>
      <c r="C5" s="23" t="s">
        <v>5</v>
      </c>
      <c r="D5" s="23" t="s">
        <v>6</v>
      </c>
      <c r="E5" s="23" t="s">
        <v>7</v>
      </c>
      <c r="F5" s="23" t="s">
        <v>8</v>
      </c>
      <c r="G5" s="24" t="s">
        <v>9</v>
      </c>
      <c r="H5" s="905"/>
      <c r="I5" s="931" t="s">
        <v>87</v>
      </c>
      <c r="J5" s="931"/>
      <c r="K5" s="931"/>
      <c r="L5" s="906"/>
      <c r="M5" s="23" t="s">
        <v>5</v>
      </c>
      <c r="N5" s="23" t="s">
        <v>6</v>
      </c>
      <c r="O5" s="23" t="s">
        <v>7</v>
      </c>
      <c r="P5" s="23" t="s">
        <v>8</v>
      </c>
      <c r="Q5" s="23" t="s">
        <v>9</v>
      </c>
      <c r="R5" s="906"/>
      <c r="S5" s="931" t="s">
        <v>87</v>
      </c>
      <c r="T5" s="931"/>
      <c r="U5" s="932"/>
      <c r="V5" s="454"/>
      <c r="W5" s="454"/>
      <c r="X5" s="454"/>
      <c r="Y5" s="454"/>
      <c r="Z5" s="454"/>
      <c r="AA5" s="454"/>
      <c r="AB5" s="454"/>
      <c r="AC5" s="454"/>
      <c r="AD5" s="454"/>
      <c r="AE5" s="454"/>
      <c r="AF5" s="454"/>
      <c r="AG5" s="454"/>
      <c r="AH5" s="454"/>
      <c r="AI5" s="454"/>
      <c r="AJ5" s="454"/>
      <c r="AK5" s="454"/>
      <c r="AL5" s="454"/>
      <c r="AM5" s="454"/>
      <c r="AN5" s="454"/>
    </row>
    <row r="6" spans="1:40" ht="30" customHeight="1" x14ac:dyDescent="0.2">
      <c r="A6" s="918" t="s">
        <v>11</v>
      </c>
      <c r="B6" s="935"/>
      <c r="C6" s="907">
        <f>SUM(C7:C48)</f>
        <v>60025</v>
      </c>
      <c r="D6" s="907">
        <f>SUM(D7:D48)</f>
        <v>79289</v>
      </c>
      <c r="E6" s="907">
        <f>SUM(E7:E48)</f>
        <v>70460</v>
      </c>
      <c r="F6" s="907">
        <f>SUM(F7:F48)</f>
        <v>67853.000000000044</v>
      </c>
      <c r="G6" s="907">
        <f>SUM(G7:G48)</f>
        <v>65800</v>
      </c>
      <c r="H6" s="907"/>
      <c r="I6" s="907">
        <f>G6-F6</f>
        <v>-2053.0000000000437</v>
      </c>
      <c r="J6" s="907"/>
      <c r="K6" s="141">
        <f>(I6/F6)*100</f>
        <v>-3.025658408618694</v>
      </c>
      <c r="L6" s="907"/>
      <c r="M6" s="908">
        <f t="shared" ref="M6:N6" si="0">SUM(M7:M48)</f>
        <v>74712</v>
      </c>
      <c r="N6" s="908">
        <f t="shared" si="0"/>
        <v>88962</v>
      </c>
      <c r="O6" s="908">
        <f>SUM(O7:O48)</f>
        <v>87349</v>
      </c>
      <c r="P6" s="908">
        <f>SUM(P7:P48)</f>
        <v>89198.999999999971</v>
      </c>
      <c r="Q6" s="909">
        <f>SUM(Q7:Q48)</f>
        <v>89128</v>
      </c>
      <c r="R6" s="907"/>
      <c r="S6" s="907">
        <f>Q6-P6</f>
        <v>-70.999999999970896</v>
      </c>
      <c r="T6" s="907"/>
      <c r="U6" s="142">
        <f>(S6/P6)*100</f>
        <v>-7.959730490248873E-2</v>
      </c>
      <c r="V6" s="454"/>
      <c r="W6" s="454"/>
      <c r="X6" s="454"/>
      <c r="Y6" s="454"/>
      <c r="Z6" s="454"/>
      <c r="AA6" s="454"/>
      <c r="AB6" s="454"/>
      <c r="AC6" s="454"/>
      <c r="AD6" s="454"/>
      <c r="AE6" s="454"/>
      <c r="AF6" s="454"/>
      <c r="AG6" s="454"/>
      <c r="AH6" s="454"/>
      <c r="AI6" s="454"/>
      <c r="AJ6" s="454"/>
      <c r="AK6" s="454"/>
      <c r="AL6" s="454"/>
      <c r="AM6" s="454"/>
      <c r="AN6" s="454"/>
    </row>
    <row r="7" spans="1:40" ht="15" customHeight="1" x14ac:dyDescent="0.2">
      <c r="A7" s="823"/>
      <c r="B7" s="822" t="s">
        <v>12</v>
      </c>
      <c r="C7" s="38">
        <v>2157</v>
      </c>
      <c r="D7" s="38">
        <v>1737</v>
      </c>
      <c r="E7" s="38">
        <v>1817</v>
      </c>
      <c r="F7" s="38">
        <v>1557</v>
      </c>
      <c r="G7" s="40">
        <v>1206</v>
      </c>
      <c r="H7" s="143"/>
      <c r="I7" s="144">
        <f t="shared" ref="I7:I47" si="1">G7-F7</f>
        <v>-351</v>
      </c>
      <c r="J7" s="144"/>
      <c r="K7" s="145">
        <f t="shared" ref="K7:K48" si="2">(I7/F7)*100</f>
        <v>-22.543352601156069</v>
      </c>
      <c r="L7" s="53"/>
      <c r="M7" s="38">
        <v>2754</v>
      </c>
      <c r="N7" s="38">
        <v>2892</v>
      </c>
      <c r="O7" s="36">
        <v>2921</v>
      </c>
      <c r="P7" s="36">
        <v>2434</v>
      </c>
      <c r="Q7" s="40">
        <v>2295</v>
      </c>
      <c r="R7" s="144"/>
      <c r="S7" s="144">
        <f>Q7-P7</f>
        <v>-139</v>
      </c>
      <c r="T7" s="144"/>
      <c r="U7" s="146">
        <f>(S7/P7)*100</f>
        <v>-5.7107641741988502</v>
      </c>
      <c r="V7" s="20"/>
      <c r="W7" s="20"/>
      <c r="X7" s="20"/>
      <c r="Y7" s="20"/>
      <c r="Z7" s="20"/>
      <c r="AA7" s="20"/>
      <c r="AB7" s="20"/>
      <c r="AC7" s="20"/>
      <c r="AD7" s="20"/>
      <c r="AE7" s="20"/>
      <c r="AF7" s="20"/>
      <c r="AG7" s="20"/>
      <c r="AH7" s="20"/>
      <c r="AI7" s="20"/>
      <c r="AJ7" s="20"/>
      <c r="AK7" s="20"/>
      <c r="AL7" s="20"/>
      <c r="AM7" s="20"/>
      <c r="AN7" s="20"/>
    </row>
    <row r="8" spans="1:40" ht="18" x14ac:dyDescent="0.2">
      <c r="A8" s="823"/>
      <c r="B8" s="822" t="s">
        <v>88</v>
      </c>
      <c r="C8" s="38">
        <v>421</v>
      </c>
      <c r="D8" s="38">
        <v>1251</v>
      </c>
      <c r="E8" s="38">
        <v>819</v>
      </c>
      <c r="F8" s="38">
        <v>843</v>
      </c>
      <c r="G8" s="40">
        <v>763</v>
      </c>
      <c r="H8" s="147"/>
      <c r="I8" s="144">
        <f t="shared" si="1"/>
        <v>-80</v>
      </c>
      <c r="J8" s="144"/>
      <c r="K8" s="145">
        <f t="shared" si="2"/>
        <v>-9.4899169632265714</v>
      </c>
      <c r="L8" s="253"/>
      <c r="M8" s="38">
        <v>400</v>
      </c>
      <c r="N8" s="38">
        <v>756</v>
      </c>
      <c r="O8" s="36">
        <v>881</v>
      </c>
      <c r="P8" s="36">
        <v>846</v>
      </c>
      <c r="Q8" s="40">
        <v>902</v>
      </c>
      <c r="R8" s="40"/>
      <c r="S8" s="144">
        <f t="shared" ref="S8:S48" si="3">Q8-P8</f>
        <v>56</v>
      </c>
      <c r="T8" s="144"/>
      <c r="U8" s="146">
        <f t="shared" ref="U8:U48" si="4">(S8/P8)*100</f>
        <v>6.6193853427895979</v>
      </c>
      <c r="V8" s="20"/>
      <c r="W8" s="20"/>
      <c r="X8" s="20"/>
      <c r="Y8" s="20"/>
      <c r="Z8" s="20"/>
      <c r="AA8" s="20"/>
      <c r="AB8" s="20"/>
      <c r="AC8" s="20"/>
      <c r="AD8" s="20"/>
      <c r="AE8" s="20"/>
      <c r="AF8" s="20"/>
      <c r="AG8" s="20"/>
      <c r="AH8" s="20"/>
      <c r="AI8" s="20"/>
      <c r="AJ8" s="20"/>
      <c r="AK8" s="20"/>
      <c r="AL8" s="20"/>
      <c r="AM8" s="20"/>
      <c r="AN8" s="20"/>
    </row>
    <row r="9" spans="1:40" x14ac:dyDescent="0.2">
      <c r="A9" s="823"/>
      <c r="B9" s="822" t="s">
        <v>14</v>
      </c>
      <c r="C9" s="38">
        <v>554</v>
      </c>
      <c r="D9" s="38">
        <v>645</v>
      </c>
      <c r="E9" s="38">
        <v>697</v>
      </c>
      <c r="F9" s="38">
        <v>798</v>
      </c>
      <c r="G9" s="40">
        <v>914</v>
      </c>
      <c r="H9" s="40"/>
      <c r="I9" s="144">
        <f t="shared" si="1"/>
        <v>116</v>
      </c>
      <c r="J9" s="144"/>
      <c r="K9" s="145">
        <f t="shared" si="2"/>
        <v>14.536340852130325</v>
      </c>
      <c r="L9" s="39"/>
      <c r="M9" s="38">
        <v>520</v>
      </c>
      <c r="N9" s="38">
        <v>595</v>
      </c>
      <c r="O9" s="36">
        <v>737</v>
      </c>
      <c r="P9" s="36">
        <v>1003</v>
      </c>
      <c r="Q9" s="40">
        <v>1196</v>
      </c>
      <c r="R9" s="40"/>
      <c r="S9" s="144">
        <f t="shared" si="3"/>
        <v>193</v>
      </c>
      <c r="T9" s="144"/>
      <c r="U9" s="146">
        <f t="shared" si="4"/>
        <v>19.242273180458625</v>
      </c>
      <c r="V9" s="20"/>
      <c r="W9" s="20"/>
      <c r="X9" s="20"/>
      <c r="Y9" s="20"/>
      <c r="Z9" s="20"/>
      <c r="AA9" s="20"/>
      <c r="AB9" s="20"/>
      <c r="AC9" s="20"/>
      <c r="AD9" s="20"/>
      <c r="AE9" s="20"/>
      <c r="AF9" s="20"/>
      <c r="AG9" s="20"/>
      <c r="AH9" s="20"/>
      <c r="AI9" s="20"/>
      <c r="AJ9" s="20"/>
      <c r="AK9" s="20"/>
      <c r="AL9" s="20"/>
      <c r="AM9" s="20"/>
      <c r="AN9" s="20"/>
    </row>
    <row r="10" spans="1:40" x14ac:dyDescent="0.2">
      <c r="A10" s="823"/>
      <c r="B10" s="822" t="s">
        <v>15</v>
      </c>
      <c r="C10" s="38">
        <v>1136</v>
      </c>
      <c r="D10" s="38">
        <v>2131</v>
      </c>
      <c r="E10" s="38">
        <v>1613</v>
      </c>
      <c r="F10" s="38">
        <v>1380</v>
      </c>
      <c r="G10" s="40">
        <v>1610</v>
      </c>
      <c r="H10" s="40"/>
      <c r="I10" s="144">
        <f t="shared" si="1"/>
        <v>230</v>
      </c>
      <c r="J10" s="144"/>
      <c r="K10" s="145">
        <f t="shared" si="2"/>
        <v>16.666666666666664</v>
      </c>
      <c r="L10" s="39"/>
      <c r="M10" s="38">
        <v>938</v>
      </c>
      <c r="N10" s="38">
        <v>1403</v>
      </c>
      <c r="O10" s="36">
        <v>1568</v>
      </c>
      <c r="P10" s="36">
        <v>1511</v>
      </c>
      <c r="Q10" s="40">
        <v>1775</v>
      </c>
      <c r="R10" s="40"/>
      <c r="S10" s="144">
        <f t="shared" si="3"/>
        <v>264</v>
      </c>
      <c r="T10" s="144"/>
      <c r="U10" s="146">
        <f t="shared" si="4"/>
        <v>17.471872931833225</v>
      </c>
      <c r="V10" s="20"/>
      <c r="W10" s="20"/>
      <c r="X10" s="20"/>
      <c r="Y10" s="20"/>
      <c r="Z10" s="20"/>
      <c r="AA10" s="20"/>
      <c r="AB10" s="20"/>
      <c r="AC10" s="20"/>
      <c r="AD10" s="20"/>
      <c r="AE10" s="20"/>
      <c r="AF10" s="20"/>
      <c r="AG10" s="20"/>
      <c r="AH10" s="20"/>
      <c r="AI10" s="20"/>
      <c r="AJ10" s="20"/>
      <c r="AK10" s="20"/>
      <c r="AL10" s="20"/>
      <c r="AM10" s="20"/>
      <c r="AN10" s="20"/>
    </row>
    <row r="11" spans="1:40" x14ac:dyDescent="0.2">
      <c r="A11" s="823"/>
      <c r="B11" s="822" t="s">
        <v>16</v>
      </c>
      <c r="C11" s="38">
        <v>14</v>
      </c>
      <c r="D11" s="38">
        <v>14</v>
      </c>
      <c r="E11" s="38">
        <v>8</v>
      </c>
      <c r="F11" s="38">
        <v>7</v>
      </c>
      <c r="G11" s="40">
        <v>9</v>
      </c>
      <c r="H11" s="40"/>
      <c r="I11" s="144">
        <f t="shared" si="1"/>
        <v>2</v>
      </c>
      <c r="J11" s="144"/>
      <c r="K11" s="145">
        <f t="shared" si="2"/>
        <v>28.571428571428569</v>
      </c>
      <c r="L11" s="39"/>
      <c r="M11" s="38">
        <v>61</v>
      </c>
      <c r="N11" s="38">
        <v>86</v>
      </c>
      <c r="O11" s="36">
        <v>101</v>
      </c>
      <c r="P11" s="36">
        <v>45</v>
      </c>
      <c r="Q11" s="40">
        <v>46</v>
      </c>
      <c r="R11" s="40"/>
      <c r="S11" s="144">
        <f t="shared" si="3"/>
        <v>1</v>
      </c>
      <c r="T11" s="144"/>
      <c r="U11" s="146">
        <f t="shared" si="4"/>
        <v>2.2222222222222223</v>
      </c>
      <c r="V11" s="20"/>
      <c r="W11" s="20"/>
      <c r="X11" s="20"/>
      <c r="Y11" s="20"/>
      <c r="Z11" s="20"/>
      <c r="AA11" s="20"/>
      <c r="AB11" s="20"/>
      <c r="AC11" s="20"/>
      <c r="AD11" s="20"/>
      <c r="AE11" s="20"/>
      <c r="AF11" s="20"/>
      <c r="AG11" s="20"/>
      <c r="AH11" s="20"/>
      <c r="AI11" s="20"/>
      <c r="AJ11" s="20"/>
      <c r="AK11" s="20"/>
      <c r="AL11" s="20"/>
      <c r="AM11" s="20"/>
      <c r="AN11" s="20"/>
    </row>
    <row r="12" spans="1:40" ht="18" x14ac:dyDescent="0.2">
      <c r="A12" s="823"/>
      <c r="B12" s="822" t="s">
        <v>670</v>
      </c>
      <c r="C12" s="38" t="s">
        <v>22</v>
      </c>
      <c r="D12" s="38">
        <v>1535</v>
      </c>
      <c r="E12" s="38">
        <v>1237</v>
      </c>
      <c r="F12" s="38">
        <v>1205</v>
      </c>
      <c r="G12" s="40">
        <v>1222</v>
      </c>
      <c r="H12" s="40"/>
      <c r="I12" s="144">
        <f t="shared" si="1"/>
        <v>17</v>
      </c>
      <c r="J12" s="40"/>
      <c r="K12" s="145">
        <f t="shared" si="2"/>
        <v>1.4107883817427387</v>
      </c>
      <c r="L12" s="39"/>
      <c r="M12" s="38" t="s">
        <v>22</v>
      </c>
      <c r="N12" s="38">
        <v>1012</v>
      </c>
      <c r="O12" s="36">
        <v>939</v>
      </c>
      <c r="P12" s="36">
        <v>1087</v>
      </c>
      <c r="Q12" s="40">
        <v>1303</v>
      </c>
      <c r="R12" s="40"/>
      <c r="S12" s="144">
        <f t="shared" si="3"/>
        <v>216</v>
      </c>
      <c r="T12" s="40"/>
      <c r="U12" s="146">
        <f t="shared" si="4"/>
        <v>19.871205151793927</v>
      </c>
      <c r="V12" s="20"/>
      <c r="W12" s="20"/>
      <c r="X12" s="20"/>
      <c r="Y12" s="20"/>
      <c r="Z12" s="20"/>
      <c r="AA12" s="20"/>
      <c r="AB12" s="20"/>
      <c r="AC12" s="20"/>
      <c r="AD12" s="20"/>
      <c r="AE12" s="20"/>
      <c r="AF12" s="20"/>
      <c r="AG12" s="20"/>
      <c r="AH12" s="20"/>
      <c r="AI12" s="20"/>
      <c r="AJ12" s="20"/>
      <c r="AK12" s="20"/>
      <c r="AL12" s="20"/>
      <c r="AM12" s="20"/>
      <c r="AN12" s="20"/>
    </row>
    <row r="13" spans="1:40" x14ac:dyDescent="0.2">
      <c r="A13" s="823"/>
      <c r="B13" s="822" t="s">
        <v>18</v>
      </c>
      <c r="C13" s="38">
        <v>876</v>
      </c>
      <c r="D13" s="38">
        <v>806</v>
      </c>
      <c r="E13" s="38">
        <v>1075</v>
      </c>
      <c r="F13" s="38">
        <v>2429</v>
      </c>
      <c r="G13" s="40">
        <v>840</v>
      </c>
      <c r="H13" s="40"/>
      <c r="I13" s="144">
        <f t="shared" si="1"/>
        <v>-1589</v>
      </c>
      <c r="J13" s="144"/>
      <c r="K13" s="145">
        <f t="shared" si="2"/>
        <v>-65.417867435158499</v>
      </c>
      <c r="L13" s="39"/>
      <c r="M13" s="38">
        <v>795</v>
      </c>
      <c r="N13" s="38">
        <v>899</v>
      </c>
      <c r="O13" s="36">
        <v>1079</v>
      </c>
      <c r="P13" s="36">
        <v>1347</v>
      </c>
      <c r="Q13" s="40">
        <v>1098</v>
      </c>
      <c r="R13" s="40"/>
      <c r="S13" s="144">
        <f t="shared" si="3"/>
        <v>-249</v>
      </c>
      <c r="T13" s="144"/>
      <c r="U13" s="146">
        <f t="shared" si="4"/>
        <v>-18.485523385300667</v>
      </c>
      <c r="V13" s="20"/>
      <c r="W13" s="20"/>
      <c r="X13" s="20"/>
      <c r="Y13" s="20"/>
      <c r="Z13" s="20"/>
      <c r="AA13" s="20"/>
      <c r="AB13" s="20"/>
      <c r="AC13" s="20"/>
      <c r="AD13" s="20"/>
      <c r="AE13" s="20"/>
      <c r="AF13" s="20"/>
      <c r="AG13" s="20"/>
      <c r="AH13" s="20"/>
      <c r="AI13" s="20"/>
      <c r="AJ13" s="20"/>
      <c r="AK13" s="20"/>
      <c r="AL13" s="20"/>
      <c r="AM13" s="20"/>
      <c r="AN13" s="20"/>
    </row>
    <row r="14" spans="1:40" x14ac:dyDescent="0.2">
      <c r="A14" s="823"/>
      <c r="B14" s="822" t="s">
        <v>19</v>
      </c>
      <c r="C14" s="38">
        <v>534</v>
      </c>
      <c r="D14" s="38">
        <v>485</v>
      </c>
      <c r="E14" s="38">
        <v>460</v>
      </c>
      <c r="F14" s="38">
        <v>784</v>
      </c>
      <c r="G14" s="40">
        <v>933</v>
      </c>
      <c r="H14" s="40"/>
      <c r="I14" s="144">
        <f t="shared" si="1"/>
        <v>149</v>
      </c>
      <c r="J14" s="144"/>
      <c r="K14" s="145">
        <f t="shared" si="2"/>
        <v>19.005102040816325</v>
      </c>
      <c r="L14" s="39"/>
      <c r="M14" s="38">
        <v>504</v>
      </c>
      <c r="N14" s="38">
        <v>449</v>
      </c>
      <c r="O14" s="36">
        <v>463</v>
      </c>
      <c r="P14" s="36">
        <v>914</v>
      </c>
      <c r="Q14" s="40">
        <v>1109</v>
      </c>
      <c r="R14" s="40"/>
      <c r="S14" s="144">
        <f t="shared" si="3"/>
        <v>195</v>
      </c>
      <c r="T14" s="144"/>
      <c r="U14" s="146">
        <f t="shared" si="4"/>
        <v>21.334792122538293</v>
      </c>
      <c r="V14" s="20"/>
      <c r="W14" s="20"/>
      <c r="X14" s="20"/>
      <c r="Y14" s="20"/>
      <c r="Z14" s="20"/>
      <c r="AA14" s="20"/>
      <c r="AB14" s="20"/>
      <c r="AC14" s="20"/>
      <c r="AD14" s="20"/>
      <c r="AE14" s="20"/>
      <c r="AF14" s="20"/>
      <c r="AG14" s="20"/>
      <c r="AH14" s="20"/>
      <c r="AI14" s="20"/>
      <c r="AJ14" s="20"/>
      <c r="AK14" s="20"/>
      <c r="AL14" s="20"/>
      <c r="AM14" s="20"/>
      <c r="AN14" s="20"/>
    </row>
    <row r="15" spans="1:40" x14ac:dyDescent="0.2">
      <c r="A15" s="823"/>
      <c r="B15" s="822" t="s">
        <v>20</v>
      </c>
      <c r="C15" s="38">
        <v>1364</v>
      </c>
      <c r="D15" s="38">
        <v>2310</v>
      </c>
      <c r="E15" s="38">
        <v>1970</v>
      </c>
      <c r="F15" s="38">
        <v>1861</v>
      </c>
      <c r="G15" s="40">
        <v>1613</v>
      </c>
      <c r="H15" s="40"/>
      <c r="I15" s="144">
        <f t="shared" si="1"/>
        <v>-248</v>
      </c>
      <c r="J15" s="144"/>
      <c r="K15" s="145">
        <f t="shared" si="2"/>
        <v>-13.326168726491133</v>
      </c>
      <c r="L15" s="39"/>
      <c r="M15" s="38">
        <v>2420</v>
      </c>
      <c r="N15" s="36">
        <v>2815</v>
      </c>
      <c r="O15" s="36">
        <v>2902</v>
      </c>
      <c r="P15" s="36">
        <v>2951</v>
      </c>
      <c r="Q15" s="40">
        <v>2599</v>
      </c>
      <c r="R15" s="40"/>
      <c r="S15" s="144">
        <f t="shared" si="3"/>
        <v>-352</v>
      </c>
      <c r="T15" s="144"/>
      <c r="U15" s="146">
        <f t="shared" si="4"/>
        <v>-11.928159945781092</v>
      </c>
      <c r="V15" s="20"/>
      <c r="W15" s="20"/>
      <c r="X15" s="20"/>
      <c r="Y15" s="20"/>
      <c r="Z15" s="20"/>
      <c r="AA15" s="20"/>
      <c r="AB15" s="20"/>
      <c r="AC15" s="20"/>
      <c r="AD15" s="20"/>
      <c r="AE15" s="20"/>
      <c r="AF15" s="20"/>
      <c r="AG15" s="20"/>
      <c r="AH15" s="20"/>
      <c r="AI15" s="20"/>
      <c r="AJ15" s="20"/>
      <c r="AK15" s="20"/>
      <c r="AL15" s="20"/>
      <c r="AM15" s="20"/>
      <c r="AN15" s="20"/>
    </row>
    <row r="16" spans="1:40" ht="18" x14ac:dyDescent="0.2">
      <c r="A16" s="823"/>
      <c r="B16" s="822" t="s">
        <v>671</v>
      </c>
      <c r="C16" s="38" t="s">
        <v>22</v>
      </c>
      <c r="D16" s="148">
        <v>785</v>
      </c>
      <c r="E16" s="38">
        <v>984</v>
      </c>
      <c r="F16" s="38">
        <v>1087</v>
      </c>
      <c r="G16" s="40">
        <v>1088</v>
      </c>
      <c r="H16" s="40"/>
      <c r="I16" s="144">
        <f t="shared" si="1"/>
        <v>1</v>
      </c>
      <c r="J16" s="40"/>
      <c r="K16" s="145">
        <f t="shared" si="2"/>
        <v>9.1996320147194111E-2</v>
      </c>
      <c r="L16" s="39"/>
      <c r="M16" s="38" t="s">
        <v>22</v>
      </c>
      <c r="N16" s="36">
        <v>974</v>
      </c>
      <c r="O16" s="36">
        <v>1878</v>
      </c>
      <c r="P16" s="36">
        <v>2066</v>
      </c>
      <c r="Q16" s="40">
        <v>2096</v>
      </c>
      <c r="R16" s="40"/>
      <c r="S16" s="144">
        <f t="shared" si="3"/>
        <v>30</v>
      </c>
      <c r="T16" s="40"/>
      <c r="U16" s="146">
        <f t="shared" si="4"/>
        <v>1.452081316553727</v>
      </c>
      <c r="V16" s="20"/>
      <c r="W16" s="20"/>
      <c r="X16" s="20"/>
      <c r="Y16" s="20"/>
      <c r="Z16" s="20"/>
      <c r="AA16" s="20"/>
      <c r="AB16" s="20"/>
      <c r="AC16" s="20"/>
      <c r="AD16" s="20"/>
      <c r="AE16" s="20"/>
      <c r="AF16" s="20"/>
      <c r="AG16" s="20"/>
      <c r="AH16" s="20"/>
      <c r="AI16" s="20"/>
      <c r="AJ16" s="20"/>
      <c r="AK16" s="20"/>
      <c r="AL16" s="20"/>
      <c r="AM16" s="20"/>
      <c r="AN16" s="20"/>
    </row>
    <row r="17" spans="1:40" ht="18" x14ac:dyDescent="0.2">
      <c r="A17" s="823"/>
      <c r="B17" s="822" t="s">
        <v>672</v>
      </c>
      <c r="C17" s="38">
        <v>324</v>
      </c>
      <c r="D17" s="148">
        <v>546</v>
      </c>
      <c r="E17" s="38">
        <v>423</v>
      </c>
      <c r="F17" s="38">
        <v>647</v>
      </c>
      <c r="G17" s="80" t="s">
        <v>22</v>
      </c>
      <c r="H17" s="40"/>
      <c r="I17" s="40" t="s">
        <v>89</v>
      </c>
      <c r="J17" s="40"/>
      <c r="K17" s="145" t="s">
        <v>89</v>
      </c>
      <c r="L17" s="39"/>
      <c r="M17" s="38">
        <v>311</v>
      </c>
      <c r="N17" s="36">
        <v>426</v>
      </c>
      <c r="O17" s="36">
        <v>448</v>
      </c>
      <c r="P17" s="36">
        <v>355</v>
      </c>
      <c r="Q17" s="40" t="s">
        <v>22</v>
      </c>
      <c r="R17" s="40"/>
      <c r="S17" s="40" t="s">
        <v>89</v>
      </c>
      <c r="T17" s="40"/>
      <c r="U17" s="41" t="s">
        <v>89</v>
      </c>
      <c r="V17" s="20"/>
      <c r="W17" s="20"/>
      <c r="X17" s="20"/>
      <c r="Y17" s="20"/>
      <c r="Z17" s="20"/>
      <c r="AA17" s="20"/>
      <c r="AB17" s="20"/>
      <c r="AC17" s="20"/>
      <c r="AD17" s="20"/>
      <c r="AE17" s="20"/>
      <c r="AF17" s="20"/>
      <c r="AG17" s="20"/>
      <c r="AH17" s="20"/>
      <c r="AI17" s="20"/>
      <c r="AJ17" s="20"/>
      <c r="AK17" s="20"/>
      <c r="AL17" s="20"/>
      <c r="AM17" s="20"/>
      <c r="AN17" s="20"/>
    </row>
    <row r="18" spans="1:40" x14ac:dyDescent="0.2">
      <c r="A18" s="823"/>
      <c r="B18" s="822" t="s">
        <v>24</v>
      </c>
      <c r="C18" s="38">
        <v>798</v>
      </c>
      <c r="D18" s="148">
        <v>802</v>
      </c>
      <c r="E18" s="38">
        <v>674</v>
      </c>
      <c r="F18" s="38">
        <v>684</v>
      </c>
      <c r="G18" s="40">
        <v>618</v>
      </c>
      <c r="H18" s="40"/>
      <c r="I18" s="144">
        <f t="shared" si="1"/>
        <v>-66</v>
      </c>
      <c r="J18" s="144"/>
      <c r="K18" s="145">
        <f t="shared" si="2"/>
        <v>-9.6491228070175428</v>
      </c>
      <c r="L18" s="39"/>
      <c r="M18" s="38">
        <v>859</v>
      </c>
      <c r="N18" s="36">
        <v>1020</v>
      </c>
      <c r="O18" s="36">
        <v>963</v>
      </c>
      <c r="P18" s="36">
        <v>990</v>
      </c>
      <c r="Q18" s="40">
        <v>1015</v>
      </c>
      <c r="R18" s="40"/>
      <c r="S18" s="144">
        <f t="shared" si="3"/>
        <v>25</v>
      </c>
      <c r="T18" s="144"/>
      <c r="U18" s="146">
        <f t="shared" si="4"/>
        <v>2.5252525252525251</v>
      </c>
      <c r="V18" s="20"/>
      <c r="W18" s="20"/>
      <c r="X18" s="20"/>
      <c r="Y18" s="20"/>
      <c r="Z18" s="20"/>
      <c r="AA18" s="20"/>
      <c r="AB18" s="20"/>
      <c r="AC18" s="20"/>
      <c r="AD18" s="20"/>
      <c r="AE18" s="20"/>
      <c r="AF18" s="20"/>
      <c r="AG18" s="20"/>
      <c r="AH18" s="20"/>
      <c r="AI18" s="20"/>
      <c r="AJ18" s="20"/>
      <c r="AK18" s="20"/>
      <c r="AL18" s="20"/>
      <c r="AM18" s="20"/>
      <c r="AN18" s="20"/>
    </row>
    <row r="19" spans="1:40" x14ac:dyDescent="0.2">
      <c r="A19" s="823"/>
      <c r="B19" s="822" t="s">
        <v>25</v>
      </c>
      <c r="C19" s="38">
        <v>1399</v>
      </c>
      <c r="D19" s="148">
        <v>2044</v>
      </c>
      <c r="E19" s="38">
        <v>1840</v>
      </c>
      <c r="F19" s="38">
        <v>1987</v>
      </c>
      <c r="G19" s="40">
        <v>1850</v>
      </c>
      <c r="H19" s="40"/>
      <c r="I19" s="144">
        <f t="shared" si="1"/>
        <v>-137</v>
      </c>
      <c r="J19" s="144"/>
      <c r="K19" s="145">
        <f t="shared" si="2"/>
        <v>-6.894816305988928</v>
      </c>
      <c r="L19" s="39"/>
      <c r="M19" s="38">
        <v>1879</v>
      </c>
      <c r="N19" s="36">
        <v>2302</v>
      </c>
      <c r="O19" s="36">
        <v>2267</v>
      </c>
      <c r="P19" s="36">
        <v>2677</v>
      </c>
      <c r="Q19" s="40">
        <v>2497</v>
      </c>
      <c r="R19" s="40"/>
      <c r="S19" s="144">
        <f t="shared" si="3"/>
        <v>-180</v>
      </c>
      <c r="T19" s="144"/>
      <c r="U19" s="146">
        <f t="shared" si="4"/>
        <v>-6.7239447142323492</v>
      </c>
      <c r="V19" s="20"/>
      <c r="W19" s="20"/>
      <c r="X19" s="20"/>
      <c r="Y19" s="20"/>
      <c r="Z19" s="20"/>
      <c r="AA19" s="20"/>
      <c r="AB19" s="20"/>
      <c r="AC19" s="20"/>
      <c r="AD19" s="20"/>
      <c r="AE19" s="20"/>
      <c r="AF19" s="20"/>
      <c r="AG19" s="20"/>
      <c r="AH19" s="20"/>
      <c r="AI19" s="20"/>
      <c r="AJ19" s="20"/>
      <c r="AK19" s="20"/>
      <c r="AL19" s="20"/>
      <c r="AM19" s="20"/>
      <c r="AN19" s="20"/>
    </row>
    <row r="20" spans="1:40" x14ac:dyDescent="0.2">
      <c r="A20" s="823"/>
      <c r="B20" s="822" t="s">
        <v>26</v>
      </c>
      <c r="C20" s="38">
        <v>442</v>
      </c>
      <c r="D20" s="148">
        <v>466</v>
      </c>
      <c r="E20" s="38">
        <v>387</v>
      </c>
      <c r="F20" s="38">
        <v>481</v>
      </c>
      <c r="G20" s="40">
        <v>499</v>
      </c>
      <c r="H20" s="40"/>
      <c r="I20" s="144">
        <f t="shared" si="1"/>
        <v>18</v>
      </c>
      <c r="J20" s="144"/>
      <c r="K20" s="145">
        <f t="shared" si="2"/>
        <v>3.7422037422037424</v>
      </c>
      <c r="L20" s="39"/>
      <c r="M20" s="38">
        <v>681</v>
      </c>
      <c r="N20" s="36">
        <v>844</v>
      </c>
      <c r="O20" s="36">
        <v>657</v>
      </c>
      <c r="P20" s="36">
        <v>895</v>
      </c>
      <c r="Q20" s="40">
        <v>995</v>
      </c>
      <c r="R20" s="40"/>
      <c r="S20" s="144">
        <f t="shared" si="3"/>
        <v>100</v>
      </c>
      <c r="T20" s="144"/>
      <c r="U20" s="146">
        <f t="shared" si="4"/>
        <v>11.173184357541899</v>
      </c>
      <c r="V20" s="20"/>
      <c r="W20" s="20"/>
      <c r="X20" s="20"/>
      <c r="Y20" s="20"/>
      <c r="Z20" s="20"/>
      <c r="AA20" s="20"/>
      <c r="AB20" s="20"/>
      <c r="AC20" s="20"/>
      <c r="AD20" s="20"/>
      <c r="AE20" s="20"/>
      <c r="AF20" s="20"/>
      <c r="AG20" s="20"/>
      <c r="AH20" s="20"/>
      <c r="AI20" s="20"/>
      <c r="AJ20" s="20"/>
      <c r="AK20" s="20"/>
      <c r="AL20" s="20"/>
      <c r="AM20" s="20"/>
      <c r="AN20" s="20"/>
    </row>
    <row r="21" spans="1:40" x14ac:dyDescent="0.2">
      <c r="A21" s="823"/>
      <c r="B21" s="822" t="s">
        <v>70</v>
      </c>
      <c r="C21" s="38">
        <v>4379</v>
      </c>
      <c r="D21" s="148">
        <v>4856</v>
      </c>
      <c r="E21" s="38">
        <v>4851</v>
      </c>
      <c r="F21" s="38">
        <v>4869</v>
      </c>
      <c r="G21" s="40">
        <v>5855</v>
      </c>
      <c r="H21" s="40"/>
      <c r="I21" s="144">
        <f t="shared" si="1"/>
        <v>986</v>
      </c>
      <c r="J21" s="144"/>
      <c r="K21" s="145">
        <f t="shared" si="2"/>
        <v>20.250564797699731</v>
      </c>
      <c r="L21" s="39"/>
      <c r="M21" s="38">
        <v>7625</v>
      </c>
      <c r="N21" s="36">
        <v>8671</v>
      </c>
      <c r="O21" s="36">
        <v>9094</v>
      </c>
      <c r="P21" s="36">
        <v>10111</v>
      </c>
      <c r="Q21" s="40">
        <v>12504</v>
      </c>
      <c r="R21" s="40"/>
      <c r="S21" s="144">
        <f t="shared" si="3"/>
        <v>2393</v>
      </c>
      <c r="T21" s="144"/>
      <c r="U21" s="146">
        <f t="shared" si="4"/>
        <v>23.667293047176344</v>
      </c>
      <c r="V21" s="20"/>
      <c r="W21" s="20"/>
      <c r="X21" s="20"/>
      <c r="Y21" s="20"/>
      <c r="Z21" s="20"/>
      <c r="AA21" s="20"/>
      <c r="AB21" s="20"/>
      <c r="AC21" s="20"/>
      <c r="AD21" s="20"/>
      <c r="AE21" s="20"/>
      <c r="AF21" s="20"/>
      <c r="AG21" s="20"/>
      <c r="AH21" s="20"/>
      <c r="AI21" s="20"/>
      <c r="AJ21" s="20"/>
      <c r="AK21" s="20"/>
      <c r="AL21" s="20"/>
      <c r="AM21" s="20"/>
      <c r="AN21" s="20"/>
    </row>
    <row r="22" spans="1:40" x14ac:dyDescent="0.2">
      <c r="A22" s="823"/>
      <c r="B22" s="822" t="s">
        <v>28</v>
      </c>
      <c r="C22" s="38">
        <v>760</v>
      </c>
      <c r="D22" s="148">
        <v>805</v>
      </c>
      <c r="E22" s="38">
        <v>850</v>
      </c>
      <c r="F22" s="38">
        <v>849</v>
      </c>
      <c r="G22" s="40">
        <v>825</v>
      </c>
      <c r="H22" s="40"/>
      <c r="I22" s="144">
        <f t="shared" si="1"/>
        <v>-24</v>
      </c>
      <c r="J22" s="144"/>
      <c r="K22" s="145">
        <f t="shared" si="2"/>
        <v>-2.8268551236749118</v>
      </c>
      <c r="L22" s="39"/>
      <c r="M22" s="38">
        <v>395</v>
      </c>
      <c r="N22" s="36">
        <v>585</v>
      </c>
      <c r="O22" s="36">
        <v>731</v>
      </c>
      <c r="P22" s="36">
        <v>686</v>
      </c>
      <c r="Q22" s="40">
        <v>782</v>
      </c>
      <c r="R22" s="40"/>
      <c r="S22" s="144">
        <f t="shared" si="3"/>
        <v>96</v>
      </c>
      <c r="T22" s="144"/>
      <c r="U22" s="146">
        <f t="shared" si="4"/>
        <v>13.994169096209912</v>
      </c>
      <c r="V22" s="20"/>
      <c r="W22" s="20"/>
      <c r="X22" s="20"/>
      <c r="Y22" s="20"/>
      <c r="Z22" s="20"/>
      <c r="AA22" s="20"/>
      <c r="AB22" s="20"/>
      <c r="AC22" s="20"/>
      <c r="AD22" s="20"/>
      <c r="AE22" s="20"/>
      <c r="AF22" s="20"/>
      <c r="AG22" s="20"/>
      <c r="AH22" s="20"/>
      <c r="AI22" s="20"/>
      <c r="AJ22" s="20"/>
      <c r="AK22" s="20"/>
      <c r="AL22" s="20"/>
      <c r="AM22" s="20"/>
      <c r="AN22" s="20"/>
    </row>
    <row r="23" spans="1:40" x14ac:dyDescent="0.2">
      <c r="A23" s="823"/>
      <c r="B23" s="822" t="s">
        <v>29</v>
      </c>
      <c r="C23" s="38">
        <v>1879</v>
      </c>
      <c r="D23" s="148">
        <v>2945</v>
      </c>
      <c r="E23" s="38">
        <v>2558</v>
      </c>
      <c r="F23" s="38">
        <v>2137</v>
      </c>
      <c r="G23" s="40">
        <v>2065</v>
      </c>
      <c r="H23" s="40"/>
      <c r="I23" s="144">
        <f t="shared" si="1"/>
        <v>-72</v>
      </c>
      <c r="J23" s="144"/>
      <c r="K23" s="145">
        <f t="shared" si="2"/>
        <v>-3.3692091717360788</v>
      </c>
      <c r="L23" s="39"/>
      <c r="M23" s="38">
        <v>1873</v>
      </c>
      <c r="N23" s="36">
        <v>2728</v>
      </c>
      <c r="O23" s="36">
        <v>2435</v>
      </c>
      <c r="P23" s="36">
        <v>2348</v>
      </c>
      <c r="Q23" s="40">
        <v>2536</v>
      </c>
      <c r="R23" s="40"/>
      <c r="S23" s="144">
        <f t="shared" si="3"/>
        <v>188</v>
      </c>
      <c r="T23" s="144"/>
      <c r="U23" s="146">
        <f t="shared" si="4"/>
        <v>8.0068143100511087</v>
      </c>
      <c r="V23" s="20"/>
      <c r="W23" s="20"/>
      <c r="X23" s="20"/>
      <c r="Y23" s="20"/>
      <c r="Z23" s="20"/>
      <c r="AA23" s="20"/>
      <c r="AB23" s="20"/>
      <c r="AC23" s="20"/>
      <c r="AD23" s="20"/>
      <c r="AE23" s="20"/>
      <c r="AF23" s="20"/>
      <c r="AG23" s="20"/>
      <c r="AH23" s="20"/>
      <c r="AI23" s="20"/>
      <c r="AJ23" s="20"/>
      <c r="AK23" s="20"/>
      <c r="AL23" s="20"/>
      <c r="AM23" s="20"/>
      <c r="AN23" s="20"/>
    </row>
    <row r="24" spans="1:40" x14ac:dyDescent="0.2">
      <c r="A24" s="823"/>
      <c r="B24" s="822" t="s">
        <v>30</v>
      </c>
      <c r="C24" s="38">
        <v>942</v>
      </c>
      <c r="D24" s="148">
        <v>1112</v>
      </c>
      <c r="E24" s="38">
        <v>1206</v>
      </c>
      <c r="F24" s="38">
        <v>1127</v>
      </c>
      <c r="G24" s="40">
        <v>998</v>
      </c>
      <c r="H24" s="40"/>
      <c r="I24" s="144">
        <f t="shared" si="1"/>
        <v>-129</v>
      </c>
      <c r="J24" s="144"/>
      <c r="K24" s="145">
        <f t="shared" si="2"/>
        <v>-11.446317657497781</v>
      </c>
      <c r="L24" s="39"/>
      <c r="M24" s="38">
        <v>1269</v>
      </c>
      <c r="N24" s="36">
        <v>1576</v>
      </c>
      <c r="O24" s="36">
        <v>1618</v>
      </c>
      <c r="P24" s="36">
        <v>1857</v>
      </c>
      <c r="Q24" s="40">
        <v>1517</v>
      </c>
      <c r="R24" s="40"/>
      <c r="S24" s="144">
        <f t="shared" si="3"/>
        <v>-340</v>
      </c>
      <c r="T24" s="144"/>
      <c r="U24" s="146">
        <f t="shared" si="4"/>
        <v>-18.30910070005385</v>
      </c>
      <c r="V24" s="20"/>
      <c r="W24" s="20"/>
      <c r="X24" s="20"/>
      <c r="Y24" s="20"/>
      <c r="Z24" s="20"/>
      <c r="AA24" s="20"/>
      <c r="AB24" s="20"/>
      <c r="AC24" s="20"/>
      <c r="AD24" s="20"/>
      <c r="AE24" s="20"/>
      <c r="AF24" s="20"/>
      <c r="AG24" s="20"/>
      <c r="AH24" s="20"/>
      <c r="AI24" s="20"/>
      <c r="AJ24" s="20"/>
      <c r="AK24" s="20"/>
      <c r="AL24" s="20"/>
      <c r="AM24" s="20"/>
      <c r="AN24" s="20"/>
    </row>
    <row r="25" spans="1:40" x14ac:dyDescent="0.2">
      <c r="A25" s="823"/>
      <c r="B25" s="822" t="s">
        <v>31</v>
      </c>
      <c r="C25" s="38">
        <v>833</v>
      </c>
      <c r="D25" s="148">
        <v>1414</v>
      </c>
      <c r="E25" s="38">
        <v>1197</v>
      </c>
      <c r="F25" s="38">
        <v>1274</v>
      </c>
      <c r="G25" s="40">
        <v>1313</v>
      </c>
      <c r="H25" s="40"/>
      <c r="I25" s="144">
        <f t="shared" si="1"/>
        <v>39</v>
      </c>
      <c r="J25" s="144"/>
      <c r="K25" s="145">
        <f t="shared" si="2"/>
        <v>3.0612244897959182</v>
      </c>
      <c r="L25" s="39"/>
      <c r="M25" s="38">
        <v>778</v>
      </c>
      <c r="N25" s="36">
        <v>994</v>
      </c>
      <c r="O25" s="36">
        <v>861</v>
      </c>
      <c r="P25" s="36">
        <v>1023</v>
      </c>
      <c r="Q25" s="40">
        <v>1368</v>
      </c>
      <c r="R25" s="40"/>
      <c r="S25" s="144">
        <f t="shared" si="3"/>
        <v>345</v>
      </c>
      <c r="T25" s="144"/>
      <c r="U25" s="146">
        <f t="shared" si="4"/>
        <v>33.724340175953074</v>
      </c>
      <c r="V25" s="20"/>
      <c r="W25" s="20"/>
      <c r="X25" s="20"/>
      <c r="Y25" s="20"/>
      <c r="Z25" s="20"/>
      <c r="AA25" s="20"/>
      <c r="AB25" s="20"/>
      <c r="AC25" s="20"/>
      <c r="AD25" s="20"/>
      <c r="AE25" s="20"/>
      <c r="AF25" s="20"/>
      <c r="AG25" s="20"/>
      <c r="AH25" s="20"/>
      <c r="AI25" s="20"/>
      <c r="AJ25" s="20"/>
      <c r="AK25" s="20"/>
      <c r="AL25" s="20"/>
      <c r="AM25" s="20"/>
      <c r="AN25" s="20"/>
    </row>
    <row r="26" spans="1:40" x14ac:dyDescent="0.2">
      <c r="A26" s="823"/>
      <c r="B26" s="822" t="s">
        <v>32</v>
      </c>
      <c r="C26" s="38">
        <v>2474</v>
      </c>
      <c r="D26" s="148">
        <v>2440</v>
      </c>
      <c r="E26" s="38">
        <v>3650</v>
      </c>
      <c r="F26" s="38">
        <v>2385</v>
      </c>
      <c r="G26" s="40">
        <v>2391</v>
      </c>
      <c r="H26" s="40"/>
      <c r="I26" s="144">
        <f t="shared" si="1"/>
        <v>6</v>
      </c>
      <c r="J26" s="144"/>
      <c r="K26" s="145">
        <f t="shared" si="2"/>
        <v>0.25157232704402516</v>
      </c>
      <c r="L26" s="39"/>
      <c r="M26" s="38">
        <v>2125</v>
      </c>
      <c r="N26" s="36">
        <v>2270</v>
      </c>
      <c r="O26" s="36">
        <v>2899</v>
      </c>
      <c r="P26" s="36">
        <v>2618</v>
      </c>
      <c r="Q26" s="40">
        <v>2786</v>
      </c>
      <c r="R26" s="40"/>
      <c r="S26" s="144">
        <f t="shared" si="3"/>
        <v>168</v>
      </c>
      <c r="T26" s="144"/>
      <c r="U26" s="146">
        <f t="shared" si="4"/>
        <v>6.4171122994652414</v>
      </c>
      <c r="V26" s="20"/>
      <c r="W26" s="20"/>
      <c r="X26" s="20"/>
      <c r="Y26" s="20"/>
      <c r="Z26" s="20"/>
      <c r="AA26" s="20"/>
      <c r="AB26" s="20"/>
      <c r="AC26" s="20"/>
      <c r="AD26" s="20"/>
      <c r="AE26" s="20"/>
      <c r="AF26" s="20"/>
      <c r="AG26" s="20"/>
      <c r="AH26" s="20"/>
      <c r="AI26" s="20"/>
      <c r="AJ26" s="20"/>
      <c r="AK26" s="20"/>
      <c r="AL26" s="20"/>
      <c r="AM26" s="20"/>
      <c r="AN26" s="20"/>
    </row>
    <row r="27" spans="1:40" x14ac:dyDescent="0.2">
      <c r="A27" s="823"/>
      <c r="B27" s="822" t="s">
        <v>33</v>
      </c>
      <c r="C27" s="38">
        <v>1606</v>
      </c>
      <c r="D27" s="148">
        <v>2995</v>
      </c>
      <c r="E27" s="38">
        <v>2612</v>
      </c>
      <c r="F27" s="38">
        <v>2783</v>
      </c>
      <c r="G27" s="40">
        <v>1463</v>
      </c>
      <c r="H27" s="40"/>
      <c r="I27" s="144">
        <f t="shared" si="1"/>
        <v>-1320</v>
      </c>
      <c r="J27" s="144"/>
      <c r="K27" s="145">
        <f t="shared" si="2"/>
        <v>-47.430830039525688</v>
      </c>
      <c r="L27" s="39"/>
      <c r="M27" s="38">
        <v>1506</v>
      </c>
      <c r="N27" s="36">
        <v>2038</v>
      </c>
      <c r="O27" s="36">
        <v>1812</v>
      </c>
      <c r="P27" s="36">
        <v>2285</v>
      </c>
      <c r="Q27" s="40">
        <v>1534</v>
      </c>
      <c r="R27" s="40"/>
      <c r="S27" s="144">
        <f t="shared" si="3"/>
        <v>-751</v>
      </c>
      <c r="T27" s="144"/>
      <c r="U27" s="146">
        <f t="shared" si="4"/>
        <v>-32.866520787746175</v>
      </c>
      <c r="V27" s="20"/>
      <c r="W27" s="20"/>
      <c r="X27" s="20"/>
      <c r="Y27" s="20"/>
      <c r="Z27" s="20"/>
      <c r="AA27" s="20"/>
      <c r="AB27" s="20"/>
      <c r="AC27" s="20"/>
      <c r="AD27" s="20"/>
      <c r="AE27" s="20"/>
      <c r="AF27" s="20"/>
      <c r="AG27" s="20"/>
      <c r="AH27" s="20"/>
      <c r="AI27" s="20"/>
      <c r="AJ27" s="20"/>
      <c r="AK27" s="20"/>
      <c r="AL27" s="20"/>
      <c r="AM27" s="20"/>
      <c r="AN27" s="20"/>
    </row>
    <row r="28" spans="1:40" x14ac:dyDescent="0.2">
      <c r="A28" s="823"/>
      <c r="B28" s="822" t="s">
        <v>34</v>
      </c>
      <c r="C28" s="38">
        <v>747</v>
      </c>
      <c r="D28" s="148">
        <v>932</v>
      </c>
      <c r="E28" s="38">
        <v>854</v>
      </c>
      <c r="F28" s="38">
        <v>991</v>
      </c>
      <c r="G28" s="40">
        <v>1056</v>
      </c>
      <c r="H28" s="40"/>
      <c r="I28" s="144">
        <f t="shared" si="1"/>
        <v>65</v>
      </c>
      <c r="J28" s="144"/>
      <c r="K28" s="145">
        <f t="shared" si="2"/>
        <v>6.5590312815338043</v>
      </c>
      <c r="L28" s="39"/>
      <c r="M28" s="38">
        <v>906</v>
      </c>
      <c r="N28" s="36">
        <v>1096</v>
      </c>
      <c r="O28" s="36">
        <v>1208</v>
      </c>
      <c r="P28" s="36">
        <v>1471</v>
      </c>
      <c r="Q28" s="40">
        <v>1385</v>
      </c>
      <c r="R28" s="40"/>
      <c r="S28" s="144">
        <f t="shared" si="3"/>
        <v>-86</v>
      </c>
      <c r="T28" s="144"/>
      <c r="U28" s="146">
        <f t="shared" si="4"/>
        <v>-5.8463630183548609</v>
      </c>
      <c r="V28" s="20"/>
      <c r="W28" s="44"/>
      <c r="X28" s="20"/>
      <c r="Y28" s="20"/>
      <c r="Z28" s="20"/>
      <c r="AA28" s="20"/>
      <c r="AB28" s="20"/>
      <c r="AC28" s="20"/>
      <c r="AD28" s="20"/>
      <c r="AE28" s="20"/>
      <c r="AF28" s="20"/>
      <c r="AG28" s="20"/>
      <c r="AH28" s="20"/>
      <c r="AI28" s="20"/>
      <c r="AJ28" s="20"/>
      <c r="AK28" s="20"/>
      <c r="AL28" s="20"/>
      <c r="AM28" s="20"/>
      <c r="AN28" s="20"/>
    </row>
    <row r="29" spans="1:40" ht="18" x14ac:dyDescent="0.2">
      <c r="A29" s="823"/>
      <c r="B29" s="822" t="s">
        <v>673</v>
      </c>
      <c r="C29" s="38">
        <v>256</v>
      </c>
      <c r="D29" s="148">
        <v>1519</v>
      </c>
      <c r="E29" s="38">
        <v>897</v>
      </c>
      <c r="F29" s="38">
        <v>337</v>
      </c>
      <c r="G29" s="40">
        <v>722</v>
      </c>
      <c r="H29" s="40"/>
      <c r="I29" s="144">
        <f t="shared" si="1"/>
        <v>385</v>
      </c>
      <c r="J29" s="144"/>
      <c r="K29" s="145">
        <f t="shared" si="2"/>
        <v>114.2433234421365</v>
      </c>
      <c r="L29" s="39"/>
      <c r="M29" s="38">
        <v>324</v>
      </c>
      <c r="N29" s="36">
        <v>961</v>
      </c>
      <c r="O29" s="36">
        <v>1048</v>
      </c>
      <c r="P29" s="36">
        <v>551</v>
      </c>
      <c r="Q29" s="40">
        <v>1076</v>
      </c>
      <c r="R29" s="40"/>
      <c r="S29" s="144">
        <f t="shared" si="3"/>
        <v>525</v>
      </c>
      <c r="T29" s="144"/>
      <c r="U29" s="146">
        <f t="shared" si="4"/>
        <v>95.281306715063522</v>
      </c>
      <c r="V29" s="20"/>
      <c r="W29" s="20"/>
      <c r="X29" s="20"/>
      <c r="Y29" s="20"/>
      <c r="Z29" s="20"/>
      <c r="AA29" s="20"/>
      <c r="AB29" s="20"/>
      <c r="AC29" s="20"/>
      <c r="AD29" s="20"/>
      <c r="AE29" s="20"/>
      <c r="AF29" s="20"/>
      <c r="AG29" s="20"/>
      <c r="AH29" s="20"/>
      <c r="AI29" s="20"/>
      <c r="AJ29" s="20"/>
      <c r="AK29" s="20"/>
      <c r="AL29" s="20"/>
      <c r="AM29" s="20"/>
      <c r="AN29" s="20"/>
    </row>
    <row r="30" spans="1:40" ht="15" customHeight="1" x14ac:dyDescent="0.2">
      <c r="A30" s="823"/>
      <c r="B30" s="822" t="s">
        <v>36</v>
      </c>
      <c r="C30" s="38">
        <v>1905</v>
      </c>
      <c r="D30" s="148">
        <v>2504</v>
      </c>
      <c r="E30" s="38">
        <v>2118</v>
      </c>
      <c r="F30" s="38">
        <v>1802</v>
      </c>
      <c r="G30" s="40">
        <v>1589</v>
      </c>
      <c r="H30" s="40"/>
      <c r="I30" s="144">
        <f t="shared" si="1"/>
        <v>-213</v>
      </c>
      <c r="J30" s="144"/>
      <c r="K30" s="145">
        <f t="shared" si="2"/>
        <v>-11.820199778024417</v>
      </c>
      <c r="L30" s="39"/>
      <c r="M30" s="38">
        <v>1800</v>
      </c>
      <c r="N30" s="36">
        <v>2416</v>
      </c>
      <c r="O30" s="36">
        <v>2124</v>
      </c>
      <c r="P30" s="36">
        <v>1964</v>
      </c>
      <c r="Q30" s="40">
        <v>1673</v>
      </c>
      <c r="R30" s="40"/>
      <c r="S30" s="144">
        <f t="shared" si="3"/>
        <v>-291</v>
      </c>
      <c r="T30" s="144"/>
      <c r="U30" s="146">
        <f t="shared" si="4"/>
        <v>-14.816700610997962</v>
      </c>
      <c r="V30" s="20"/>
      <c r="W30" s="20"/>
      <c r="X30" s="20"/>
      <c r="Y30" s="20"/>
      <c r="Z30" s="20"/>
      <c r="AA30" s="20"/>
      <c r="AB30" s="20"/>
      <c r="AC30" s="20"/>
      <c r="AD30" s="20"/>
      <c r="AE30" s="20"/>
      <c r="AF30" s="20"/>
      <c r="AG30" s="20"/>
      <c r="AH30" s="20"/>
      <c r="AI30" s="20"/>
      <c r="AJ30" s="20"/>
      <c r="AK30" s="20"/>
      <c r="AL30" s="20"/>
      <c r="AM30" s="20"/>
      <c r="AN30" s="20"/>
    </row>
    <row r="31" spans="1:40" ht="15" customHeight="1" x14ac:dyDescent="0.2">
      <c r="A31" s="823"/>
      <c r="B31" s="822" t="s">
        <v>37</v>
      </c>
      <c r="C31" s="38">
        <v>13116</v>
      </c>
      <c r="D31" s="148">
        <v>13222</v>
      </c>
      <c r="E31" s="38">
        <v>12245</v>
      </c>
      <c r="F31" s="38">
        <v>11360</v>
      </c>
      <c r="G31" s="40">
        <v>9385</v>
      </c>
      <c r="H31" s="40"/>
      <c r="I31" s="144">
        <f t="shared" si="1"/>
        <v>-1975</v>
      </c>
      <c r="J31" s="144"/>
      <c r="K31" s="145">
        <f t="shared" si="2"/>
        <v>-17.385563380281692</v>
      </c>
      <c r="L31" s="39"/>
      <c r="M31" s="38">
        <v>18280</v>
      </c>
      <c r="N31" s="36">
        <v>16301</v>
      </c>
      <c r="O31" s="36">
        <v>15742</v>
      </c>
      <c r="P31" s="36">
        <v>13832</v>
      </c>
      <c r="Q31" s="40">
        <v>12104</v>
      </c>
      <c r="R31" s="40"/>
      <c r="S31" s="144">
        <f t="shared" si="3"/>
        <v>-1728</v>
      </c>
      <c r="T31" s="144"/>
      <c r="U31" s="146">
        <f t="shared" si="4"/>
        <v>-12.49277038750723</v>
      </c>
      <c r="V31" s="20"/>
      <c r="W31" s="20"/>
      <c r="X31" s="20"/>
      <c r="Y31" s="20"/>
      <c r="Z31" s="20"/>
      <c r="AA31" s="20"/>
      <c r="AB31" s="20"/>
      <c r="AC31" s="20"/>
      <c r="AD31" s="20"/>
      <c r="AE31" s="20"/>
      <c r="AF31" s="20"/>
      <c r="AG31" s="20"/>
      <c r="AH31" s="20"/>
      <c r="AI31" s="20"/>
      <c r="AJ31" s="20"/>
      <c r="AK31" s="20"/>
      <c r="AL31" s="20"/>
      <c r="AM31" s="20"/>
      <c r="AN31" s="20"/>
    </row>
    <row r="32" spans="1:40" ht="15" customHeight="1" x14ac:dyDescent="0.2">
      <c r="A32" s="823"/>
      <c r="B32" s="822" t="s">
        <v>38</v>
      </c>
      <c r="C32" s="38">
        <v>552</v>
      </c>
      <c r="D32" s="148">
        <v>954</v>
      </c>
      <c r="E32" s="38">
        <v>936</v>
      </c>
      <c r="F32" s="38">
        <v>897</v>
      </c>
      <c r="G32" s="40">
        <v>879</v>
      </c>
      <c r="H32" s="40"/>
      <c r="I32" s="144">
        <f t="shared" si="1"/>
        <v>-18</v>
      </c>
      <c r="J32" s="144"/>
      <c r="K32" s="145">
        <f t="shared" si="2"/>
        <v>-2.0066889632107023</v>
      </c>
      <c r="L32" s="39"/>
      <c r="M32" s="38">
        <v>827</v>
      </c>
      <c r="N32" s="36">
        <v>1301</v>
      </c>
      <c r="O32" s="36">
        <v>1204</v>
      </c>
      <c r="P32" s="36">
        <v>1187</v>
      </c>
      <c r="Q32" s="40">
        <v>1192</v>
      </c>
      <c r="R32" s="40"/>
      <c r="S32" s="144">
        <f t="shared" si="3"/>
        <v>5</v>
      </c>
      <c r="T32" s="144"/>
      <c r="U32" s="146">
        <f t="shared" si="4"/>
        <v>0.42122999157540014</v>
      </c>
      <c r="V32" s="20"/>
      <c r="W32" s="20"/>
      <c r="X32" s="20"/>
      <c r="Y32" s="20"/>
      <c r="Z32" s="20"/>
      <c r="AA32" s="20"/>
      <c r="AB32" s="20"/>
      <c r="AC32" s="20"/>
      <c r="AD32" s="20"/>
      <c r="AE32" s="20"/>
      <c r="AF32" s="20"/>
      <c r="AG32" s="20"/>
      <c r="AH32" s="20"/>
      <c r="AI32" s="20"/>
      <c r="AJ32" s="20"/>
      <c r="AK32" s="20"/>
      <c r="AL32" s="20"/>
      <c r="AM32" s="20"/>
      <c r="AN32" s="20"/>
    </row>
    <row r="33" spans="1:40" ht="15" customHeight="1" x14ac:dyDescent="0.2">
      <c r="A33" s="823"/>
      <c r="B33" s="822" t="s">
        <v>674</v>
      </c>
      <c r="C33" s="38">
        <v>676</v>
      </c>
      <c r="D33" s="148">
        <v>922</v>
      </c>
      <c r="E33" s="38">
        <v>631</v>
      </c>
      <c r="F33" s="38">
        <v>669</v>
      </c>
      <c r="G33" s="40">
        <v>718</v>
      </c>
      <c r="H33" s="40"/>
      <c r="I33" s="144">
        <f t="shared" si="1"/>
        <v>49</v>
      </c>
      <c r="J33" s="144"/>
      <c r="K33" s="145">
        <f t="shared" si="2"/>
        <v>7.3243647234678617</v>
      </c>
      <c r="L33" s="39"/>
      <c r="M33" s="38">
        <v>744</v>
      </c>
      <c r="N33" s="36">
        <v>806</v>
      </c>
      <c r="O33" s="36">
        <v>673</v>
      </c>
      <c r="P33" s="36">
        <v>919</v>
      </c>
      <c r="Q33" s="40">
        <v>706</v>
      </c>
      <c r="R33" s="40"/>
      <c r="S33" s="144">
        <f t="shared" si="3"/>
        <v>-213</v>
      </c>
      <c r="T33" s="144"/>
      <c r="U33" s="146">
        <f t="shared" si="4"/>
        <v>-23.177366702937977</v>
      </c>
      <c r="V33" s="20"/>
      <c r="W33" s="20"/>
      <c r="X33" s="20"/>
      <c r="Y33" s="20"/>
      <c r="Z33" s="20"/>
      <c r="AA33" s="20"/>
      <c r="AB33" s="20"/>
      <c r="AC33" s="20"/>
      <c r="AD33" s="20"/>
      <c r="AE33" s="20"/>
      <c r="AF33" s="20"/>
      <c r="AG33" s="20"/>
      <c r="AH33" s="20"/>
      <c r="AI33" s="20"/>
      <c r="AJ33" s="20"/>
      <c r="AK33" s="20"/>
      <c r="AL33" s="20"/>
      <c r="AM33" s="20"/>
      <c r="AN33" s="20"/>
    </row>
    <row r="34" spans="1:40" ht="15" customHeight="1" x14ac:dyDescent="0.2">
      <c r="A34" s="823"/>
      <c r="B34" s="47" t="s">
        <v>40</v>
      </c>
      <c r="C34" s="38">
        <v>657</v>
      </c>
      <c r="D34" s="148">
        <v>1097</v>
      </c>
      <c r="E34" s="38">
        <v>771</v>
      </c>
      <c r="F34" s="38">
        <v>689</v>
      </c>
      <c r="G34" s="40">
        <v>655</v>
      </c>
      <c r="H34" s="40"/>
      <c r="I34" s="144">
        <f t="shared" si="1"/>
        <v>-34</v>
      </c>
      <c r="J34" s="144"/>
      <c r="K34" s="145">
        <f t="shared" si="2"/>
        <v>-4.9346879535558781</v>
      </c>
      <c r="L34" s="39"/>
      <c r="M34" s="38">
        <v>508</v>
      </c>
      <c r="N34" s="36">
        <v>632</v>
      </c>
      <c r="O34" s="36">
        <v>588</v>
      </c>
      <c r="P34" s="36">
        <v>618</v>
      </c>
      <c r="Q34" s="40">
        <v>649</v>
      </c>
      <c r="R34" s="40"/>
      <c r="S34" s="144">
        <f t="shared" si="3"/>
        <v>31</v>
      </c>
      <c r="T34" s="144"/>
      <c r="U34" s="146">
        <f t="shared" si="4"/>
        <v>5.0161812297734629</v>
      </c>
      <c r="V34" s="20"/>
      <c r="W34" s="20"/>
      <c r="X34" s="20"/>
      <c r="Y34" s="20"/>
      <c r="Z34" s="20"/>
      <c r="AA34" s="20"/>
      <c r="AB34" s="20"/>
      <c r="AC34" s="20"/>
      <c r="AD34" s="20"/>
      <c r="AE34" s="20"/>
      <c r="AF34" s="20"/>
      <c r="AG34" s="20"/>
      <c r="AH34" s="20"/>
      <c r="AI34" s="20"/>
      <c r="AJ34" s="20"/>
      <c r="AK34" s="20"/>
      <c r="AL34" s="20"/>
      <c r="AM34" s="20"/>
      <c r="AN34" s="20"/>
    </row>
    <row r="35" spans="1:40" ht="15" customHeight="1" x14ac:dyDescent="0.2">
      <c r="A35" s="823"/>
      <c r="B35" s="822" t="s">
        <v>41</v>
      </c>
      <c r="C35" s="38">
        <v>446</v>
      </c>
      <c r="D35" s="148">
        <v>968</v>
      </c>
      <c r="E35" s="38">
        <v>696</v>
      </c>
      <c r="F35" s="38">
        <v>597</v>
      </c>
      <c r="G35" s="40">
        <v>794</v>
      </c>
      <c r="H35" s="40"/>
      <c r="I35" s="144">
        <f t="shared" si="1"/>
        <v>197</v>
      </c>
      <c r="J35" s="144"/>
      <c r="K35" s="145">
        <f t="shared" si="2"/>
        <v>32.998324958123952</v>
      </c>
      <c r="L35" s="39"/>
      <c r="M35" s="38">
        <v>464</v>
      </c>
      <c r="N35" s="36">
        <v>599</v>
      </c>
      <c r="O35" s="36">
        <v>666</v>
      </c>
      <c r="P35" s="36">
        <v>913</v>
      </c>
      <c r="Q35" s="40">
        <v>1143</v>
      </c>
      <c r="R35" s="40"/>
      <c r="S35" s="144">
        <f t="shared" si="3"/>
        <v>230</v>
      </c>
      <c r="T35" s="144"/>
      <c r="U35" s="146">
        <f t="shared" si="4"/>
        <v>25.191675794085434</v>
      </c>
      <c r="V35" s="20"/>
      <c r="W35" s="20"/>
      <c r="X35" s="20"/>
      <c r="Y35" s="20"/>
      <c r="Z35" s="20"/>
      <c r="AA35" s="20"/>
      <c r="AB35" s="20"/>
      <c r="AC35" s="20"/>
      <c r="AD35" s="20"/>
      <c r="AE35" s="20"/>
      <c r="AF35" s="20"/>
      <c r="AG35" s="20"/>
      <c r="AH35" s="20"/>
      <c r="AI35" s="20"/>
      <c r="AJ35" s="20"/>
      <c r="AK35" s="20"/>
      <c r="AL35" s="20"/>
      <c r="AM35" s="20"/>
      <c r="AN35" s="20"/>
    </row>
    <row r="36" spans="1:40" ht="15" customHeight="1" x14ac:dyDescent="0.2">
      <c r="A36" s="823"/>
      <c r="B36" s="822" t="s">
        <v>42</v>
      </c>
      <c r="C36" s="38">
        <v>1397</v>
      </c>
      <c r="D36" s="148">
        <v>1846</v>
      </c>
      <c r="E36" s="38">
        <v>1408</v>
      </c>
      <c r="F36" s="38">
        <v>1400</v>
      </c>
      <c r="G36" s="40">
        <v>1708</v>
      </c>
      <c r="H36" s="40"/>
      <c r="I36" s="144">
        <f t="shared" si="1"/>
        <v>308</v>
      </c>
      <c r="J36" s="144"/>
      <c r="K36" s="145">
        <f t="shared" si="2"/>
        <v>22</v>
      </c>
      <c r="L36" s="39"/>
      <c r="M36" s="38">
        <v>2209</v>
      </c>
      <c r="N36" s="36">
        <v>2504</v>
      </c>
      <c r="O36" s="36">
        <v>2434</v>
      </c>
      <c r="P36" s="36">
        <v>2725</v>
      </c>
      <c r="Q36" s="40">
        <v>3162</v>
      </c>
      <c r="R36" s="40"/>
      <c r="S36" s="144">
        <f t="shared" si="3"/>
        <v>437</v>
      </c>
      <c r="T36" s="144"/>
      <c r="U36" s="146">
        <f t="shared" si="4"/>
        <v>16.036697247706421</v>
      </c>
      <c r="V36" s="20"/>
      <c r="W36" s="20"/>
      <c r="X36" s="20"/>
      <c r="Y36" s="20"/>
      <c r="Z36" s="20"/>
      <c r="AA36" s="20"/>
      <c r="AB36" s="20"/>
      <c r="AC36" s="20"/>
      <c r="AD36" s="20"/>
      <c r="AE36" s="20"/>
      <c r="AF36" s="20"/>
      <c r="AG36" s="20"/>
      <c r="AH36" s="20"/>
      <c r="AI36" s="20"/>
      <c r="AJ36" s="20"/>
      <c r="AK36" s="20"/>
      <c r="AL36" s="20"/>
      <c r="AM36" s="20"/>
      <c r="AN36" s="20"/>
    </row>
    <row r="37" spans="1:40" ht="15" customHeight="1" x14ac:dyDescent="0.2">
      <c r="A37" s="823"/>
      <c r="B37" s="822" t="s">
        <v>43</v>
      </c>
      <c r="C37" s="38">
        <v>1023</v>
      </c>
      <c r="D37" s="148">
        <v>2068</v>
      </c>
      <c r="E37" s="38">
        <v>1045</v>
      </c>
      <c r="F37" s="38">
        <v>1038</v>
      </c>
      <c r="G37" s="40">
        <v>901</v>
      </c>
      <c r="H37" s="40"/>
      <c r="I37" s="144">
        <f t="shared" si="1"/>
        <v>-137</v>
      </c>
      <c r="J37" s="144"/>
      <c r="K37" s="145">
        <f t="shared" si="2"/>
        <v>-13.198458574181119</v>
      </c>
      <c r="L37" s="39"/>
      <c r="M37" s="38">
        <v>991</v>
      </c>
      <c r="N37" s="36">
        <v>2143</v>
      </c>
      <c r="O37" s="36">
        <v>885</v>
      </c>
      <c r="P37" s="36">
        <v>918</v>
      </c>
      <c r="Q37" s="40">
        <v>821</v>
      </c>
      <c r="R37" s="40"/>
      <c r="S37" s="144">
        <f t="shared" si="3"/>
        <v>-97</v>
      </c>
      <c r="T37" s="144"/>
      <c r="U37" s="146">
        <f t="shared" si="4"/>
        <v>-10.56644880174292</v>
      </c>
      <c r="V37" s="20"/>
      <c r="W37" s="20"/>
      <c r="X37" s="20"/>
      <c r="Y37" s="20"/>
      <c r="Z37" s="20"/>
      <c r="AA37" s="20"/>
      <c r="AB37" s="20"/>
      <c r="AC37" s="20"/>
      <c r="AD37" s="20"/>
      <c r="AE37" s="20"/>
      <c r="AF37" s="20"/>
      <c r="AG37" s="20"/>
      <c r="AH37" s="20"/>
      <c r="AI37" s="20"/>
      <c r="AJ37" s="20"/>
      <c r="AK37" s="20"/>
      <c r="AL37" s="20"/>
      <c r="AM37" s="20"/>
      <c r="AN37" s="20"/>
    </row>
    <row r="38" spans="1:40" ht="15" customHeight="1" x14ac:dyDescent="0.2">
      <c r="A38" s="823"/>
      <c r="B38" s="822" t="s">
        <v>44</v>
      </c>
      <c r="C38" s="38">
        <v>2004</v>
      </c>
      <c r="D38" s="148">
        <v>1578</v>
      </c>
      <c r="E38" s="38">
        <v>1557</v>
      </c>
      <c r="F38" s="38">
        <v>1671</v>
      </c>
      <c r="G38" s="40">
        <v>1542</v>
      </c>
      <c r="H38" s="40"/>
      <c r="I38" s="144">
        <f t="shared" si="1"/>
        <v>-129</v>
      </c>
      <c r="J38" s="144"/>
      <c r="K38" s="145">
        <f t="shared" si="2"/>
        <v>-7.719928186714542</v>
      </c>
      <c r="L38" s="39"/>
      <c r="M38" s="38">
        <v>2357</v>
      </c>
      <c r="N38" s="36">
        <v>2203</v>
      </c>
      <c r="O38" s="36">
        <v>2459</v>
      </c>
      <c r="P38" s="36">
        <v>3000</v>
      </c>
      <c r="Q38" s="40">
        <v>2709</v>
      </c>
      <c r="R38" s="40"/>
      <c r="S38" s="144">
        <f t="shared" si="3"/>
        <v>-291</v>
      </c>
      <c r="T38" s="144"/>
      <c r="U38" s="146">
        <f t="shared" si="4"/>
        <v>-9.7000000000000011</v>
      </c>
      <c r="V38" s="20"/>
      <c r="W38" s="20"/>
      <c r="X38" s="20"/>
      <c r="Y38" s="20"/>
      <c r="Z38" s="20"/>
      <c r="AA38" s="20"/>
      <c r="AB38" s="20"/>
      <c r="AC38" s="20"/>
      <c r="AD38" s="20"/>
      <c r="AE38" s="20"/>
      <c r="AF38" s="20"/>
      <c r="AG38" s="20"/>
      <c r="AH38" s="20"/>
      <c r="AI38" s="20"/>
      <c r="AJ38" s="20"/>
      <c r="AK38" s="20"/>
      <c r="AL38" s="20"/>
      <c r="AM38" s="20"/>
      <c r="AN38" s="20"/>
    </row>
    <row r="39" spans="1:40" ht="15" customHeight="1" x14ac:dyDescent="0.2">
      <c r="A39" s="823"/>
      <c r="B39" s="822" t="s">
        <v>90</v>
      </c>
      <c r="C39" s="38">
        <v>1773</v>
      </c>
      <c r="D39" s="148">
        <v>2501</v>
      </c>
      <c r="E39" s="38" t="s">
        <v>22</v>
      </c>
      <c r="F39" s="38" t="s">
        <v>22</v>
      </c>
      <c r="G39" s="40" t="s">
        <v>22</v>
      </c>
      <c r="H39" s="40"/>
      <c r="I39" s="80" t="s">
        <v>89</v>
      </c>
      <c r="J39" s="144"/>
      <c r="K39" s="149" t="s">
        <v>89</v>
      </c>
      <c r="L39" s="39"/>
      <c r="M39" s="38">
        <v>1855</v>
      </c>
      <c r="N39" s="36">
        <v>2282</v>
      </c>
      <c r="O39" s="36" t="s">
        <v>22</v>
      </c>
      <c r="P39" s="36" t="s">
        <v>22</v>
      </c>
      <c r="Q39" s="40" t="s">
        <v>22</v>
      </c>
      <c r="R39" s="40"/>
      <c r="S39" s="40" t="s">
        <v>89</v>
      </c>
      <c r="T39" s="40"/>
      <c r="U39" s="150" t="s">
        <v>89</v>
      </c>
      <c r="V39" s="20"/>
      <c r="W39" s="20"/>
      <c r="X39" s="20"/>
      <c r="Y39" s="20"/>
      <c r="Z39" s="20"/>
      <c r="AA39" s="20"/>
      <c r="AB39" s="20"/>
      <c r="AC39" s="20"/>
      <c r="AD39" s="20"/>
      <c r="AE39" s="20"/>
      <c r="AF39" s="20"/>
      <c r="AG39" s="20"/>
      <c r="AH39" s="20"/>
      <c r="AI39" s="20"/>
      <c r="AJ39" s="20"/>
      <c r="AK39" s="20"/>
      <c r="AL39" s="20"/>
      <c r="AM39" s="20"/>
      <c r="AN39" s="20"/>
    </row>
    <row r="40" spans="1:40" ht="15" customHeight="1" x14ac:dyDescent="0.2">
      <c r="A40" s="823"/>
      <c r="B40" s="822" t="s">
        <v>46</v>
      </c>
      <c r="C40" s="38">
        <v>990</v>
      </c>
      <c r="D40" s="148">
        <v>1385</v>
      </c>
      <c r="E40" s="38">
        <v>1199</v>
      </c>
      <c r="F40" s="38">
        <v>1051</v>
      </c>
      <c r="G40" s="40">
        <v>854</v>
      </c>
      <c r="H40" s="40"/>
      <c r="I40" s="144">
        <f t="shared" si="1"/>
        <v>-197</v>
      </c>
      <c r="J40" s="144"/>
      <c r="K40" s="145">
        <f t="shared" si="2"/>
        <v>-18.744053282588009</v>
      </c>
      <c r="L40" s="39"/>
      <c r="M40" s="38">
        <v>797</v>
      </c>
      <c r="N40" s="36">
        <v>906</v>
      </c>
      <c r="O40" s="36">
        <v>1198</v>
      </c>
      <c r="P40" s="36">
        <v>1362</v>
      </c>
      <c r="Q40" s="40">
        <v>978</v>
      </c>
      <c r="R40" s="40"/>
      <c r="S40" s="144">
        <f t="shared" si="3"/>
        <v>-384</v>
      </c>
      <c r="T40" s="144"/>
      <c r="U40" s="146">
        <f t="shared" si="4"/>
        <v>-28.193832599118945</v>
      </c>
      <c r="V40" s="20"/>
      <c r="W40" s="20"/>
      <c r="X40" s="20"/>
      <c r="Y40" s="20"/>
      <c r="Z40" s="20"/>
      <c r="AA40" s="20"/>
      <c r="AB40" s="20"/>
      <c r="AC40" s="20"/>
      <c r="AD40" s="20"/>
      <c r="AE40" s="20"/>
      <c r="AF40" s="20"/>
      <c r="AG40" s="20"/>
      <c r="AH40" s="20"/>
      <c r="AI40" s="20"/>
      <c r="AJ40" s="20"/>
      <c r="AK40" s="20"/>
      <c r="AL40" s="20"/>
      <c r="AM40" s="20"/>
      <c r="AN40" s="20"/>
    </row>
    <row r="41" spans="1:40" ht="15" customHeight="1" x14ac:dyDescent="0.2">
      <c r="A41" s="823"/>
      <c r="B41" s="822" t="s">
        <v>47</v>
      </c>
      <c r="C41" s="38">
        <v>642</v>
      </c>
      <c r="D41" s="148">
        <v>850</v>
      </c>
      <c r="E41" s="38">
        <v>860</v>
      </c>
      <c r="F41" s="38">
        <v>809</v>
      </c>
      <c r="G41" s="40">
        <v>699</v>
      </c>
      <c r="H41" s="40"/>
      <c r="I41" s="144">
        <f t="shared" si="1"/>
        <v>-110</v>
      </c>
      <c r="J41" s="144"/>
      <c r="K41" s="145">
        <f t="shared" si="2"/>
        <v>-13.597033374536466</v>
      </c>
      <c r="L41" s="39"/>
      <c r="M41" s="38">
        <v>834</v>
      </c>
      <c r="N41" s="36">
        <v>924</v>
      </c>
      <c r="O41" s="36">
        <v>1032</v>
      </c>
      <c r="P41" s="36">
        <v>955</v>
      </c>
      <c r="Q41" s="40">
        <v>910</v>
      </c>
      <c r="R41" s="40"/>
      <c r="S41" s="144">
        <f t="shared" si="3"/>
        <v>-45</v>
      </c>
      <c r="T41" s="144"/>
      <c r="U41" s="146">
        <f t="shared" si="4"/>
        <v>-4.7120418848167542</v>
      </c>
      <c r="V41" s="20"/>
      <c r="W41" s="20"/>
      <c r="X41" s="20"/>
      <c r="Y41" s="20"/>
      <c r="Z41" s="20"/>
      <c r="AA41" s="20"/>
      <c r="AB41" s="20"/>
      <c r="AC41" s="20"/>
      <c r="AD41" s="20"/>
      <c r="AE41" s="20"/>
      <c r="AF41" s="20"/>
      <c r="AG41" s="20"/>
      <c r="AH41" s="20"/>
      <c r="AI41" s="20"/>
      <c r="AJ41" s="20"/>
      <c r="AK41" s="20"/>
      <c r="AL41" s="20"/>
      <c r="AM41" s="20"/>
      <c r="AN41" s="20"/>
    </row>
    <row r="42" spans="1:40" ht="15" customHeight="1" x14ac:dyDescent="0.2">
      <c r="A42" s="823"/>
      <c r="B42" s="822" t="s">
        <v>48</v>
      </c>
      <c r="C42" s="38">
        <v>604</v>
      </c>
      <c r="D42" s="148">
        <v>842</v>
      </c>
      <c r="E42" s="38">
        <v>1145</v>
      </c>
      <c r="F42" s="38">
        <v>840</v>
      </c>
      <c r="G42" s="40">
        <v>1230</v>
      </c>
      <c r="H42" s="40"/>
      <c r="I42" s="144">
        <f t="shared" si="1"/>
        <v>390</v>
      </c>
      <c r="J42" s="144"/>
      <c r="K42" s="145">
        <f t="shared" si="2"/>
        <v>46.428571428571431</v>
      </c>
      <c r="L42" s="39"/>
      <c r="M42" s="38">
        <v>932</v>
      </c>
      <c r="N42" s="36">
        <v>1399</v>
      </c>
      <c r="O42" s="36">
        <v>1904</v>
      </c>
      <c r="P42" s="36">
        <v>1671</v>
      </c>
      <c r="Q42" s="40">
        <v>1323</v>
      </c>
      <c r="R42" s="40"/>
      <c r="S42" s="144">
        <f t="shared" si="3"/>
        <v>-348</v>
      </c>
      <c r="T42" s="144"/>
      <c r="U42" s="146">
        <f t="shared" si="4"/>
        <v>-20.825852782764812</v>
      </c>
      <c r="V42" s="20"/>
      <c r="W42" s="20"/>
      <c r="X42" s="20"/>
      <c r="Y42" s="20"/>
      <c r="Z42" s="20"/>
      <c r="AA42" s="20"/>
      <c r="AB42" s="20"/>
      <c r="AC42" s="20"/>
      <c r="AD42" s="20"/>
      <c r="AE42" s="20"/>
      <c r="AF42" s="20"/>
      <c r="AG42" s="20"/>
      <c r="AH42" s="20"/>
      <c r="AI42" s="20"/>
      <c r="AJ42" s="20"/>
      <c r="AK42" s="20"/>
      <c r="AL42" s="20"/>
      <c r="AM42" s="20"/>
      <c r="AN42" s="20"/>
    </row>
    <row r="43" spans="1:40" ht="15" customHeight="1" x14ac:dyDescent="0.2">
      <c r="A43" s="823"/>
      <c r="B43" s="822" t="s">
        <v>49</v>
      </c>
      <c r="C43" s="38">
        <v>655</v>
      </c>
      <c r="D43" s="148">
        <v>712</v>
      </c>
      <c r="E43" s="38">
        <v>870</v>
      </c>
      <c r="F43" s="38">
        <v>1334</v>
      </c>
      <c r="G43" s="40">
        <v>1772</v>
      </c>
      <c r="H43" s="40"/>
      <c r="I43" s="144">
        <f t="shared" si="1"/>
        <v>438</v>
      </c>
      <c r="J43" s="144"/>
      <c r="K43" s="145">
        <f t="shared" si="2"/>
        <v>32.833583208395801</v>
      </c>
      <c r="L43" s="39"/>
      <c r="M43" s="38">
        <v>861</v>
      </c>
      <c r="N43" s="36">
        <v>809</v>
      </c>
      <c r="O43" s="36">
        <v>1087</v>
      </c>
      <c r="P43" s="36">
        <v>1725</v>
      </c>
      <c r="Q43" s="40">
        <v>2245</v>
      </c>
      <c r="R43" s="40"/>
      <c r="S43" s="144">
        <f t="shared" si="3"/>
        <v>520</v>
      </c>
      <c r="T43" s="144"/>
      <c r="U43" s="146">
        <f t="shared" si="4"/>
        <v>30.144927536231886</v>
      </c>
      <c r="V43" s="20"/>
      <c r="W43" s="20"/>
      <c r="X43" s="20"/>
      <c r="Y43" s="20"/>
      <c r="Z43" s="20"/>
      <c r="AA43" s="20"/>
      <c r="AB43" s="20"/>
      <c r="AC43" s="20"/>
      <c r="AD43" s="20"/>
      <c r="AE43" s="20"/>
      <c r="AF43" s="20"/>
      <c r="AG43" s="20"/>
      <c r="AH43" s="20"/>
      <c r="AI43" s="20"/>
      <c r="AJ43" s="20"/>
      <c r="AK43" s="20"/>
      <c r="AL43" s="20"/>
      <c r="AM43" s="20"/>
      <c r="AN43" s="20"/>
    </row>
    <row r="44" spans="1:40" ht="15" customHeight="1" x14ac:dyDescent="0.2">
      <c r="A44" s="823"/>
      <c r="B44" s="822" t="s">
        <v>50</v>
      </c>
      <c r="C44" s="38">
        <v>3418</v>
      </c>
      <c r="D44" s="148">
        <v>3556</v>
      </c>
      <c r="E44" s="38">
        <v>3329</v>
      </c>
      <c r="F44" s="38">
        <v>2991</v>
      </c>
      <c r="G44" s="40">
        <v>3191</v>
      </c>
      <c r="H44" s="40"/>
      <c r="I44" s="144">
        <f t="shared" si="1"/>
        <v>200</v>
      </c>
      <c r="J44" s="144"/>
      <c r="K44" s="145">
        <f t="shared" si="2"/>
        <v>6.6867268472082921</v>
      </c>
      <c r="L44" s="39"/>
      <c r="M44" s="38">
        <v>4505</v>
      </c>
      <c r="N44" s="36">
        <v>5123</v>
      </c>
      <c r="O44" s="36">
        <v>4558</v>
      </c>
      <c r="P44" s="36">
        <v>4281</v>
      </c>
      <c r="Q44" s="40">
        <v>4273</v>
      </c>
      <c r="R44" s="40"/>
      <c r="S44" s="144">
        <f t="shared" si="3"/>
        <v>-8</v>
      </c>
      <c r="T44" s="144"/>
      <c r="U44" s="146">
        <f t="shared" si="4"/>
        <v>-0.18687222611539359</v>
      </c>
      <c r="V44" s="20"/>
      <c r="W44" s="20"/>
      <c r="X44" s="20"/>
      <c r="Y44" s="20"/>
      <c r="Z44" s="20"/>
      <c r="AA44" s="20"/>
      <c r="AB44" s="20"/>
      <c r="AC44" s="20"/>
      <c r="AD44" s="20"/>
      <c r="AE44" s="20"/>
      <c r="AF44" s="20"/>
      <c r="AG44" s="20"/>
      <c r="AH44" s="20"/>
      <c r="AI44" s="20"/>
      <c r="AJ44" s="20"/>
      <c r="AK44" s="20"/>
      <c r="AL44" s="20"/>
      <c r="AM44" s="20"/>
      <c r="AN44" s="20"/>
    </row>
    <row r="45" spans="1:40" ht="15" customHeight="1" x14ac:dyDescent="0.2">
      <c r="A45" s="823"/>
      <c r="B45" s="822" t="s">
        <v>51</v>
      </c>
      <c r="C45" s="38">
        <v>1342</v>
      </c>
      <c r="D45" s="148">
        <v>1922</v>
      </c>
      <c r="E45" s="38">
        <v>1990</v>
      </c>
      <c r="F45" s="38">
        <v>1651</v>
      </c>
      <c r="G45" s="40">
        <v>1529</v>
      </c>
      <c r="H45" s="40"/>
      <c r="I45" s="144">
        <f t="shared" si="1"/>
        <v>-122</v>
      </c>
      <c r="J45" s="144"/>
      <c r="K45" s="145">
        <f t="shared" si="2"/>
        <v>-7.389460932768019</v>
      </c>
      <c r="L45" s="39"/>
      <c r="M45" s="38">
        <v>1839</v>
      </c>
      <c r="N45" s="36">
        <v>2485</v>
      </c>
      <c r="O45" s="36">
        <v>2535</v>
      </c>
      <c r="P45" s="36">
        <v>2188</v>
      </c>
      <c r="Q45" s="40">
        <v>1786</v>
      </c>
      <c r="R45" s="40"/>
      <c r="S45" s="144">
        <f t="shared" si="3"/>
        <v>-402</v>
      </c>
      <c r="T45" s="144"/>
      <c r="U45" s="146">
        <f t="shared" si="4"/>
        <v>-18.37294332723949</v>
      </c>
      <c r="V45" s="20"/>
      <c r="W45" s="20"/>
      <c r="X45" s="20"/>
      <c r="Y45" s="20"/>
      <c r="Z45" s="20"/>
      <c r="AA45" s="20"/>
      <c r="AB45" s="20"/>
      <c r="AC45" s="20"/>
      <c r="AD45" s="20"/>
      <c r="AE45" s="20"/>
      <c r="AF45" s="20"/>
      <c r="AG45" s="20"/>
      <c r="AH45" s="20"/>
      <c r="AI45" s="20"/>
      <c r="AJ45" s="20"/>
      <c r="AK45" s="20"/>
      <c r="AL45" s="20"/>
      <c r="AM45" s="20"/>
      <c r="AN45" s="20"/>
    </row>
    <row r="46" spans="1:40" ht="15" customHeight="1" x14ac:dyDescent="0.2">
      <c r="A46" s="823"/>
      <c r="B46" s="822" t="s">
        <v>76</v>
      </c>
      <c r="C46" s="38">
        <v>1850</v>
      </c>
      <c r="D46" s="148">
        <v>1959</v>
      </c>
      <c r="E46" s="38">
        <v>1884</v>
      </c>
      <c r="F46" s="38">
        <v>1822</v>
      </c>
      <c r="G46" s="40">
        <v>4241</v>
      </c>
      <c r="H46" s="40"/>
      <c r="I46" s="144">
        <f t="shared" si="1"/>
        <v>2419</v>
      </c>
      <c r="J46" s="144"/>
      <c r="K46" s="145">
        <f t="shared" si="2"/>
        <v>132.76619099890229</v>
      </c>
      <c r="L46" s="39"/>
      <c r="M46" s="38">
        <v>2114</v>
      </c>
      <c r="N46" s="36">
        <v>2421</v>
      </c>
      <c r="O46" s="36">
        <v>2285</v>
      </c>
      <c r="P46" s="36">
        <v>2591</v>
      </c>
      <c r="Q46" s="40">
        <v>3788</v>
      </c>
      <c r="R46" s="40"/>
      <c r="S46" s="144">
        <f t="shared" si="3"/>
        <v>1197</v>
      </c>
      <c r="T46" s="144"/>
      <c r="U46" s="146">
        <f t="shared" si="4"/>
        <v>46.198379004245467</v>
      </c>
      <c r="V46" s="20"/>
      <c r="W46" s="20"/>
      <c r="X46" s="20"/>
      <c r="Y46" s="20"/>
      <c r="Z46" s="20"/>
      <c r="AA46" s="20"/>
      <c r="AB46" s="20"/>
      <c r="AC46" s="20"/>
      <c r="AD46" s="20"/>
      <c r="AE46" s="20"/>
      <c r="AF46" s="20"/>
      <c r="AG46" s="20"/>
      <c r="AH46" s="20"/>
      <c r="AI46" s="20"/>
      <c r="AJ46" s="20"/>
      <c r="AK46" s="20"/>
      <c r="AL46" s="20"/>
      <c r="AM46" s="20"/>
      <c r="AN46" s="20"/>
    </row>
    <row r="47" spans="1:40" ht="15" customHeight="1" x14ac:dyDescent="0.2">
      <c r="A47" s="823"/>
      <c r="B47" s="822" t="s">
        <v>53</v>
      </c>
      <c r="C47" s="38">
        <v>2657</v>
      </c>
      <c r="D47" s="148">
        <v>4912</v>
      </c>
      <c r="E47" s="38">
        <v>4353</v>
      </c>
      <c r="F47" s="38">
        <v>4080.0000000000473</v>
      </c>
      <c r="G47" s="40">
        <v>3638</v>
      </c>
      <c r="H47" s="40"/>
      <c r="I47" s="144">
        <f t="shared" si="1"/>
        <v>-442.00000000004729</v>
      </c>
      <c r="J47" s="144"/>
      <c r="K47" s="145">
        <f t="shared" si="2"/>
        <v>-10.833333333334368</v>
      </c>
      <c r="L47" s="39"/>
      <c r="M47" s="38">
        <v>3451</v>
      </c>
      <c r="N47" s="36">
        <v>5541</v>
      </c>
      <c r="O47" s="36">
        <v>5696</v>
      </c>
      <c r="P47" s="36">
        <v>5516.9999999999663</v>
      </c>
      <c r="Q47" s="40">
        <v>4460</v>
      </c>
      <c r="R47" s="40"/>
      <c r="S47" s="144">
        <f t="shared" si="3"/>
        <v>-1056.9999999999663</v>
      </c>
      <c r="T47" s="144"/>
      <c r="U47" s="146">
        <f t="shared" si="4"/>
        <v>-19.158963204639708</v>
      </c>
      <c r="V47" s="20"/>
      <c r="W47" s="20"/>
      <c r="X47" s="20"/>
      <c r="Y47" s="20"/>
      <c r="Z47" s="20"/>
      <c r="AA47" s="20"/>
      <c r="AB47" s="20"/>
      <c r="AC47" s="20"/>
      <c r="AD47" s="20"/>
      <c r="AE47" s="20"/>
      <c r="AF47" s="20"/>
      <c r="AG47" s="20"/>
      <c r="AH47" s="20"/>
      <c r="AI47" s="20"/>
      <c r="AJ47" s="20"/>
      <c r="AK47" s="20"/>
      <c r="AL47" s="20"/>
      <c r="AM47" s="20"/>
      <c r="AN47" s="20"/>
    </row>
    <row r="48" spans="1:40" ht="15" customHeight="1" x14ac:dyDescent="0.2">
      <c r="A48" s="823"/>
      <c r="B48" s="822" t="s">
        <v>54</v>
      </c>
      <c r="C48" s="38">
        <v>423</v>
      </c>
      <c r="D48" s="148">
        <v>916</v>
      </c>
      <c r="E48" s="38">
        <v>744</v>
      </c>
      <c r="F48" s="38">
        <v>650</v>
      </c>
      <c r="G48" s="40">
        <v>622</v>
      </c>
      <c r="H48" s="40"/>
      <c r="I48" s="144">
        <f>G48-F48</f>
        <v>-28</v>
      </c>
      <c r="J48" s="144"/>
      <c r="K48" s="145">
        <f t="shared" si="2"/>
        <v>-4.3076923076923075</v>
      </c>
      <c r="L48" s="39"/>
      <c r="M48" s="38">
        <v>421</v>
      </c>
      <c r="N48" s="36">
        <v>775</v>
      </c>
      <c r="O48" s="36">
        <v>769</v>
      </c>
      <c r="P48" s="36">
        <v>762</v>
      </c>
      <c r="Q48" s="40">
        <v>792</v>
      </c>
      <c r="R48" s="40"/>
      <c r="S48" s="144">
        <f t="shared" si="3"/>
        <v>30</v>
      </c>
      <c r="T48" s="144"/>
      <c r="U48" s="146">
        <f t="shared" si="4"/>
        <v>3.9370078740157481</v>
      </c>
      <c r="V48" s="20"/>
      <c r="W48" s="20"/>
      <c r="X48" s="20"/>
      <c r="Y48" s="20"/>
      <c r="Z48" s="20"/>
      <c r="AA48" s="20"/>
      <c r="AB48" s="20"/>
      <c r="AC48" s="20"/>
      <c r="AD48" s="20"/>
      <c r="AE48" s="20"/>
      <c r="AF48" s="20"/>
      <c r="AG48" s="20"/>
      <c r="AH48" s="20"/>
      <c r="AI48" s="20"/>
      <c r="AJ48" s="20"/>
      <c r="AK48" s="20"/>
      <c r="AL48" s="20"/>
      <c r="AM48" s="20"/>
      <c r="AN48" s="20"/>
    </row>
    <row r="49" spans="1:40" ht="30" customHeight="1" x14ac:dyDescent="0.2">
      <c r="A49" s="918" t="s">
        <v>55</v>
      </c>
      <c r="B49" s="919"/>
      <c r="C49" s="31" t="s">
        <v>22</v>
      </c>
      <c r="D49" s="31">
        <v>1748</v>
      </c>
      <c r="E49" s="31">
        <v>1686</v>
      </c>
      <c r="F49" s="31">
        <v>1489</v>
      </c>
      <c r="G49" s="31">
        <v>1562</v>
      </c>
      <c r="H49" s="31"/>
      <c r="I49" s="31">
        <f>G49-F49</f>
        <v>73</v>
      </c>
      <c r="J49" s="31"/>
      <c r="K49" s="141">
        <f>(I49/F49)*100</f>
        <v>4.9026192075218269</v>
      </c>
      <c r="L49" s="31"/>
      <c r="M49" s="88" t="s">
        <v>22</v>
      </c>
      <c r="N49" s="88">
        <v>3919</v>
      </c>
      <c r="O49" s="88">
        <v>3958</v>
      </c>
      <c r="P49" s="88">
        <v>3820</v>
      </c>
      <c r="Q49" s="31">
        <v>4058</v>
      </c>
      <c r="R49" s="31"/>
      <c r="S49" s="31">
        <f>Q49-P49</f>
        <v>238</v>
      </c>
      <c r="T49" s="31"/>
      <c r="U49" s="33">
        <f>(S49/P49)*100</f>
        <v>6.2303664921465964</v>
      </c>
      <c r="V49" s="9"/>
      <c r="W49" s="9"/>
      <c r="X49" s="9"/>
      <c r="Y49" s="9"/>
      <c r="Z49" s="9"/>
      <c r="AA49" s="9"/>
      <c r="AB49" s="9"/>
      <c r="AC49" s="9"/>
      <c r="AD49" s="9"/>
      <c r="AE49" s="9"/>
      <c r="AF49" s="9"/>
      <c r="AG49" s="9"/>
      <c r="AH49" s="9"/>
      <c r="AI49" s="9"/>
      <c r="AJ49" s="9"/>
      <c r="AK49" s="9"/>
      <c r="AL49" s="9"/>
      <c r="AM49" s="9"/>
      <c r="AN49" s="9"/>
    </row>
    <row r="50" spans="1:40" ht="30" customHeight="1" x14ac:dyDescent="0.2">
      <c r="A50" s="933" t="s">
        <v>91</v>
      </c>
      <c r="B50" s="934"/>
      <c r="C50" s="842" t="s">
        <v>22</v>
      </c>
      <c r="D50" s="842" t="s">
        <v>22</v>
      </c>
      <c r="E50" s="842" t="s">
        <v>22</v>
      </c>
      <c r="F50" s="842">
        <v>5485</v>
      </c>
      <c r="G50" s="842" t="s">
        <v>22</v>
      </c>
      <c r="H50" s="842"/>
      <c r="I50" s="842" t="s">
        <v>89</v>
      </c>
      <c r="J50" s="842"/>
      <c r="K50" s="843" t="s">
        <v>89</v>
      </c>
      <c r="L50" s="842"/>
      <c r="M50" s="844" t="s">
        <v>22</v>
      </c>
      <c r="N50" s="844" t="s">
        <v>22</v>
      </c>
      <c r="O50" s="844" t="s">
        <v>22</v>
      </c>
      <c r="P50" s="844">
        <v>6273</v>
      </c>
      <c r="Q50" s="842" t="s">
        <v>22</v>
      </c>
      <c r="R50" s="842"/>
      <c r="S50" s="842" t="s">
        <v>89</v>
      </c>
      <c r="T50" s="842"/>
      <c r="U50" s="845" t="s">
        <v>89</v>
      </c>
      <c r="V50" s="9"/>
      <c r="W50" s="9"/>
      <c r="X50" s="9"/>
      <c r="Y50" s="9"/>
      <c r="Z50" s="9"/>
      <c r="AA50" s="9"/>
      <c r="AB50" s="9"/>
      <c r="AC50" s="9"/>
      <c r="AD50" s="9"/>
      <c r="AE50" s="9"/>
      <c r="AF50" s="9"/>
      <c r="AG50" s="9"/>
      <c r="AH50" s="9"/>
      <c r="AI50" s="9"/>
      <c r="AJ50" s="9"/>
      <c r="AK50" s="9"/>
      <c r="AL50" s="9"/>
      <c r="AM50" s="9"/>
      <c r="AN50" s="9"/>
    </row>
    <row r="51" spans="1:40" x14ac:dyDescent="0.2">
      <c r="A51" s="823"/>
      <c r="B51" s="822"/>
      <c r="C51" s="822"/>
      <c r="D51" s="822"/>
      <c r="E51" s="822"/>
      <c r="F51" s="52"/>
      <c r="G51" s="822"/>
      <c r="H51" s="822"/>
      <c r="I51" s="822"/>
      <c r="J51" s="822"/>
      <c r="K51" s="822"/>
      <c r="L51" s="822"/>
      <c r="M51" s="822"/>
      <c r="N51" s="822"/>
      <c r="O51" s="822"/>
      <c r="P51" s="822"/>
      <c r="Q51" s="822"/>
      <c r="R51" s="822"/>
      <c r="S51" s="822"/>
      <c r="T51" s="822"/>
      <c r="U51" s="187"/>
      <c r="V51" s="20"/>
      <c r="W51" s="20"/>
      <c r="X51" s="20"/>
      <c r="Y51" s="20"/>
      <c r="Z51" s="20"/>
      <c r="AA51" s="20"/>
      <c r="AB51" s="20"/>
      <c r="AC51" s="20"/>
      <c r="AD51" s="20"/>
      <c r="AE51" s="20"/>
      <c r="AF51" s="20"/>
      <c r="AG51" s="20"/>
      <c r="AH51" s="20"/>
      <c r="AI51" s="20"/>
      <c r="AJ51" s="20"/>
      <c r="AK51" s="20"/>
      <c r="AL51" s="20"/>
      <c r="AM51" s="20"/>
      <c r="AN51" s="20"/>
    </row>
    <row r="52" spans="1:40" x14ac:dyDescent="0.2">
      <c r="A52" s="914" t="s">
        <v>92</v>
      </c>
      <c r="B52" s="915"/>
      <c r="C52" s="916"/>
      <c r="D52" s="916"/>
      <c r="E52" s="916"/>
      <c r="F52" s="916"/>
      <c r="G52" s="916"/>
      <c r="H52" s="916"/>
      <c r="I52" s="916"/>
      <c r="J52" s="916"/>
      <c r="K52" s="916"/>
      <c r="L52" s="916"/>
      <c r="M52" s="916"/>
      <c r="N52" s="916"/>
      <c r="O52" s="916"/>
      <c r="P52" s="916"/>
      <c r="Q52" s="822"/>
      <c r="R52" s="822"/>
      <c r="S52" s="822"/>
      <c r="T52" s="822"/>
      <c r="U52" s="187"/>
      <c r="V52" s="20"/>
      <c r="W52" s="20"/>
      <c r="X52" s="20"/>
      <c r="Y52" s="20"/>
      <c r="Z52" s="20"/>
      <c r="AA52" s="20"/>
      <c r="AB52" s="20"/>
      <c r="AC52" s="20"/>
      <c r="AD52" s="20"/>
      <c r="AE52" s="20"/>
      <c r="AF52" s="20"/>
      <c r="AG52" s="20"/>
      <c r="AH52" s="20"/>
      <c r="AI52" s="20"/>
      <c r="AJ52" s="20"/>
      <c r="AK52" s="20"/>
      <c r="AL52" s="20"/>
      <c r="AM52" s="20"/>
      <c r="AN52" s="20"/>
    </row>
    <row r="53" spans="1:40" x14ac:dyDescent="0.2">
      <c r="A53" s="914" t="s">
        <v>93</v>
      </c>
      <c r="B53" s="915"/>
      <c r="C53" s="916"/>
      <c r="D53" s="916"/>
      <c r="E53" s="916"/>
      <c r="F53" s="916"/>
      <c r="G53" s="916"/>
      <c r="H53" s="916"/>
      <c r="I53" s="916"/>
      <c r="J53" s="916"/>
      <c r="K53" s="916"/>
      <c r="L53" s="916"/>
      <c r="M53" s="916"/>
      <c r="N53" s="916"/>
      <c r="O53" s="916"/>
      <c r="P53" s="916"/>
      <c r="Q53" s="822"/>
      <c r="R53" s="822"/>
      <c r="S53" s="822"/>
      <c r="T53" s="822"/>
      <c r="U53" s="187"/>
      <c r="V53" s="20"/>
      <c r="W53" s="20"/>
      <c r="X53" s="20"/>
      <c r="Y53" s="20"/>
      <c r="Z53" s="20"/>
      <c r="AA53" s="20"/>
      <c r="AB53" s="20"/>
      <c r="AC53" s="20"/>
      <c r="AD53" s="20"/>
      <c r="AE53" s="20"/>
      <c r="AF53" s="20"/>
      <c r="AG53" s="20"/>
      <c r="AH53" s="20"/>
      <c r="AI53" s="20"/>
      <c r="AJ53" s="20"/>
      <c r="AK53" s="20"/>
      <c r="AL53" s="20"/>
      <c r="AM53" s="20"/>
      <c r="AN53" s="20"/>
    </row>
    <row r="54" spans="1:40" x14ac:dyDescent="0.2">
      <c r="A54" s="914" t="s">
        <v>94</v>
      </c>
      <c r="B54" s="915"/>
      <c r="C54" s="916"/>
      <c r="D54" s="916"/>
      <c r="E54" s="916"/>
      <c r="F54" s="916"/>
      <c r="G54" s="916"/>
      <c r="H54" s="916"/>
      <c r="I54" s="916"/>
      <c r="J54" s="916"/>
      <c r="K54" s="916"/>
      <c r="L54" s="916"/>
      <c r="M54" s="916"/>
      <c r="N54" s="916"/>
      <c r="O54" s="916"/>
      <c r="P54" s="916"/>
      <c r="Q54" s="822"/>
      <c r="R54" s="822"/>
      <c r="S54" s="822"/>
      <c r="T54" s="822"/>
      <c r="U54" s="187"/>
      <c r="V54" s="20"/>
      <c r="W54" s="20"/>
      <c r="X54" s="20"/>
      <c r="Y54" s="20"/>
      <c r="Z54" s="20"/>
      <c r="AA54" s="20"/>
      <c r="AB54" s="20"/>
      <c r="AC54" s="20"/>
      <c r="AD54" s="20"/>
      <c r="AE54" s="20"/>
      <c r="AF54" s="20"/>
      <c r="AG54" s="20"/>
      <c r="AH54" s="20"/>
      <c r="AI54" s="20"/>
      <c r="AJ54" s="20"/>
      <c r="AK54" s="20"/>
      <c r="AL54" s="20"/>
      <c r="AM54" s="20"/>
      <c r="AN54" s="20"/>
    </row>
    <row r="55" spans="1:40" x14ac:dyDescent="0.2">
      <c r="A55" s="914" t="s">
        <v>649</v>
      </c>
      <c r="B55" s="915"/>
      <c r="C55" s="916"/>
      <c r="D55" s="916"/>
      <c r="E55" s="916"/>
      <c r="F55" s="916"/>
      <c r="G55" s="916"/>
      <c r="H55" s="916"/>
      <c r="I55" s="916"/>
      <c r="J55" s="916"/>
      <c r="K55" s="916"/>
      <c r="L55" s="916"/>
      <c r="M55" s="916"/>
      <c r="N55" s="916"/>
      <c r="O55" s="916"/>
      <c r="P55" s="916"/>
      <c r="Q55" s="822"/>
      <c r="R55" s="822"/>
      <c r="S55" s="822"/>
      <c r="T55" s="822"/>
      <c r="U55" s="187"/>
      <c r="V55" s="20"/>
      <c r="W55" s="20"/>
      <c r="X55" s="20"/>
      <c r="Y55" s="20"/>
      <c r="Z55" s="20"/>
      <c r="AA55" s="20"/>
      <c r="AB55" s="20"/>
      <c r="AC55" s="20"/>
      <c r="AD55" s="20"/>
      <c r="AE55" s="20"/>
      <c r="AF55" s="20"/>
      <c r="AG55" s="20"/>
      <c r="AH55" s="20"/>
      <c r="AI55" s="20"/>
      <c r="AJ55" s="20"/>
      <c r="AK55" s="20"/>
      <c r="AL55" s="20"/>
      <c r="AM55" s="20"/>
      <c r="AN55" s="20"/>
    </row>
    <row r="56" spans="1:40" x14ac:dyDescent="0.2">
      <c r="A56" s="914" t="s">
        <v>650</v>
      </c>
      <c r="B56" s="915"/>
      <c r="C56" s="916"/>
      <c r="D56" s="916"/>
      <c r="E56" s="916"/>
      <c r="F56" s="916"/>
      <c r="G56" s="916"/>
      <c r="H56" s="916"/>
      <c r="I56" s="916"/>
      <c r="J56" s="916"/>
      <c r="K56" s="916"/>
      <c r="L56" s="916"/>
      <c r="M56" s="916"/>
      <c r="N56" s="916"/>
      <c r="O56" s="916"/>
      <c r="P56" s="916"/>
      <c r="Q56" s="822"/>
      <c r="R56" s="822"/>
      <c r="S56" s="822"/>
      <c r="T56" s="822"/>
      <c r="U56" s="187"/>
      <c r="V56" s="20"/>
      <c r="W56" s="20"/>
      <c r="X56" s="20"/>
      <c r="Y56" s="20"/>
      <c r="Z56" s="20"/>
      <c r="AA56" s="20"/>
      <c r="AB56" s="20"/>
      <c r="AC56" s="20"/>
      <c r="AD56" s="20"/>
      <c r="AE56" s="20"/>
      <c r="AF56" s="20"/>
      <c r="AG56" s="20"/>
      <c r="AH56" s="20"/>
      <c r="AI56" s="20"/>
      <c r="AJ56" s="20"/>
      <c r="AK56" s="20"/>
      <c r="AL56" s="20"/>
      <c r="AM56" s="20"/>
      <c r="AN56" s="20"/>
    </row>
    <row r="57" spans="1:40" x14ac:dyDescent="0.2">
      <c r="A57" s="914" t="s">
        <v>675</v>
      </c>
      <c r="B57" s="915"/>
      <c r="C57" s="916"/>
      <c r="D57" s="916"/>
      <c r="E57" s="916"/>
      <c r="F57" s="916"/>
      <c r="G57" s="916"/>
      <c r="H57" s="916"/>
      <c r="I57" s="916"/>
      <c r="J57" s="916"/>
      <c r="K57" s="916"/>
      <c r="L57" s="916"/>
      <c r="M57" s="916"/>
      <c r="N57" s="916"/>
      <c r="O57" s="916"/>
      <c r="P57" s="916"/>
      <c r="Q57" s="822"/>
      <c r="R57" s="822"/>
      <c r="S57" s="822"/>
      <c r="T57" s="822"/>
      <c r="U57" s="187"/>
      <c r="V57" s="20"/>
      <c r="W57" s="20"/>
      <c r="X57" s="20"/>
      <c r="Y57" s="20"/>
      <c r="Z57" s="20"/>
      <c r="AA57" s="20"/>
      <c r="AB57" s="20"/>
      <c r="AC57" s="20"/>
      <c r="AD57" s="20"/>
      <c r="AE57" s="20"/>
      <c r="AF57" s="20"/>
      <c r="AG57" s="20"/>
      <c r="AH57" s="20"/>
      <c r="AI57" s="20"/>
      <c r="AJ57" s="20"/>
      <c r="AK57" s="20"/>
      <c r="AL57" s="20"/>
      <c r="AM57" s="20"/>
      <c r="AN57" s="20"/>
    </row>
    <row r="58" spans="1:40" x14ac:dyDescent="0.2">
      <c r="A58" s="823" t="s">
        <v>58</v>
      </c>
      <c r="B58" s="822"/>
      <c r="C58" s="822"/>
      <c r="D58" s="822"/>
      <c r="E58" s="822"/>
      <c r="F58" s="52"/>
      <c r="G58" s="822"/>
      <c r="H58" s="822"/>
      <c r="I58" s="822"/>
      <c r="J58" s="822"/>
      <c r="K58" s="822"/>
      <c r="L58" s="822"/>
      <c r="M58" s="822"/>
      <c r="N58" s="822"/>
      <c r="O58" s="822"/>
      <c r="P58" s="822"/>
      <c r="Q58" s="822"/>
      <c r="R58" s="822"/>
      <c r="S58" s="822"/>
      <c r="T58" s="822"/>
      <c r="U58" s="187"/>
      <c r="V58" s="20"/>
      <c r="W58" s="20"/>
      <c r="X58" s="20"/>
      <c r="Y58" s="20"/>
      <c r="Z58" s="20"/>
      <c r="AA58" s="20"/>
      <c r="AB58" s="20"/>
      <c r="AC58" s="20"/>
      <c r="AD58" s="20"/>
      <c r="AE58" s="20"/>
      <c r="AF58" s="20"/>
      <c r="AG58" s="20"/>
      <c r="AH58" s="20"/>
      <c r="AI58" s="20"/>
      <c r="AJ58" s="20"/>
      <c r="AK58" s="20"/>
      <c r="AL58" s="20"/>
      <c r="AM58" s="20"/>
      <c r="AN58" s="20"/>
    </row>
    <row r="59" spans="1:40" x14ac:dyDescent="0.2">
      <c r="A59" s="823" t="s">
        <v>59</v>
      </c>
      <c r="B59" s="822"/>
      <c r="C59" s="822"/>
      <c r="D59" s="822"/>
      <c r="E59" s="822"/>
      <c r="F59" s="52"/>
      <c r="G59" s="822"/>
      <c r="H59" s="822"/>
      <c r="I59" s="822"/>
      <c r="J59" s="822"/>
      <c r="K59" s="822"/>
      <c r="L59" s="822"/>
      <c r="M59" s="822"/>
      <c r="N59" s="822"/>
      <c r="O59" s="822"/>
      <c r="P59" s="822"/>
      <c r="Q59" s="822"/>
      <c r="R59" s="822"/>
      <c r="S59" s="822"/>
      <c r="T59" s="822"/>
      <c r="U59" s="187"/>
      <c r="V59" s="20"/>
      <c r="W59" s="20"/>
      <c r="X59" s="20"/>
      <c r="Y59" s="20"/>
      <c r="Z59" s="20"/>
      <c r="AA59" s="20"/>
      <c r="AB59" s="20"/>
      <c r="AC59" s="20"/>
      <c r="AD59" s="20"/>
      <c r="AE59" s="20"/>
      <c r="AF59" s="20"/>
      <c r="AG59" s="20"/>
      <c r="AH59" s="20"/>
      <c r="AI59" s="20"/>
      <c r="AJ59" s="20"/>
      <c r="AK59" s="20"/>
      <c r="AL59" s="20"/>
      <c r="AM59" s="20"/>
      <c r="AN59" s="20"/>
    </row>
    <row r="60" spans="1:40" x14ac:dyDescent="0.2">
      <c r="A60" s="54"/>
      <c r="B60" s="55"/>
      <c r="C60" s="55"/>
      <c r="D60" s="55"/>
      <c r="E60" s="55"/>
      <c r="F60" s="151"/>
      <c r="G60" s="55"/>
      <c r="H60" s="55"/>
      <c r="I60" s="55"/>
      <c r="J60" s="55"/>
      <c r="K60" s="55"/>
      <c r="L60" s="55"/>
      <c r="M60" s="55"/>
      <c r="N60" s="55"/>
      <c r="O60" s="55"/>
      <c r="P60" s="55"/>
      <c r="Q60" s="55"/>
      <c r="R60" s="55"/>
      <c r="S60" s="55"/>
      <c r="T60" s="55"/>
      <c r="U60" s="188"/>
      <c r="V60" s="20"/>
      <c r="W60" s="20"/>
      <c r="X60" s="20"/>
      <c r="Y60" s="20"/>
      <c r="Z60" s="20"/>
      <c r="AA60" s="20"/>
      <c r="AB60" s="20"/>
      <c r="AC60" s="20"/>
      <c r="AD60" s="20"/>
      <c r="AE60" s="20"/>
      <c r="AF60" s="20"/>
      <c r="AG60" s="20"/>
      <c r="AH60" s="20"/>
      <c r="AI60" s="20"/>
      <c r="AJ60" s="20"/>
      <c r="AK60" s="20"/>
      <c r="AL60" s="20"/>
      <c r="AM60" s="20"/>
      <c r="AN60" s="20"/>
    </row>
    <row r="61" spans="1:40" x14ac:dyDescent="0.2">
      <c r="A61" s="20"/>
      <c r="B61" s="20"/>
      <c r="C61" s="20"/>
      <c r="D61" s="20"/>
      <c r="E61" s="20"/>
      <c r="F61" s="21"/>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row>
    <row r="62" spans="1:40" x14ac:dyDescent="0.2">
      <c r="A62" s="20"/>
      <c r="B62" s="20"/>
      <c r="C62" s="20"/>
      <c r="D62" s="20"/>
      <c r="E62" s="20"/>
      <c r="F62" s="21"/>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row>
    <row r="63" spans="1:40" x14ac:dyDescent="0.2">
      <c r="A63" s="20"/>
      <c r="B63" s="20"/>
      <c r="C63" s="20"/>
      <c r="D63" s="20"/>
      <c r="E63" s="20"/>
      <c r="F63" s="21"/>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row>
    <row r="64" spans="1:40" x14ac:dyDescent="0.2">
      <c r="A64" s="20"/>
      <c r="B64" s="20"/>
      <c r="C64" s="20"/>
      <c r="D64" s="20"/>
      <c r="E64" s="20"/>
      <c r="F64" s="21"/>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row>
    <row r="65" spans="1:40" x14ac:dyDescent="0.2">
      <c r="A65" s="20"/>
      <c r="B65" s="20"/>
      <c r="C65" s="20"/>
      <c r="D65" s="20"/>
      <c r="E65" s="20"/>
      <c r="F65" s="21"/>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row>
    <row r="66" spans="1:40" x14ac:dyDescent="0.2">
      <c r="A66" s="20"/>
      <c r="B66" s="20"/>
      <c r="C66" s="20"/>
      <c r="D66" s="20"/>
      <c r="E66" s="20"/>
      <c r="F66" s="21"/>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row>
    <row r="67" spans="1:40" x14ac:dyDescent="0.2">
      <c r="A67" s="20"/>
      <c r="B67" s="20"/>
      <c r="C67" s="20"/>
      <c r="D67" s="20"/>
      <c r="E67" s="20"/>
      <c r="F67" s="21"/>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row>
    <row r="68" spans="1:40" x14ac:dyDescent="0.2">
      <c r="A68" s="20"/>
      <c r="B68" s="20"/>
      <c r="C68" s="20"/>
      <c r="D68" s="20"/>
      <c r="E68" s="20"/>
      <c r="F68" s="21"/>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row>
    <row r="69" spans="1:40" x14ac:dyDescent="0.2">
      <c r="A69" s="20"/>
      <c r="B69" s="20"/>
      <c r="C69" s="20"/>
      <c r="D69" s="20"/>
      <c r="E69" s="20"/>
      <c r="F69" s="21"/>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row>
    <row r="70" spans="1:40" x14ac:dyDescent="0.2">
      <c r="A70" s="20"/>
      <c r="B70" s="20"/>
      <c r="C70" s="20"/>
      <c r="D70" s="20"/>
      <c r="E70" s="20"/>
      <c r="F70" s="21"/>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row>
    <row r="71" spans="1:40" x14ac:dyDescent="0.2">
      <c r="A71" s="20"/>
      <c r="B71" s="20"/>
      <c r="C71" s="20"/>
      <c r="D71" s="20"/>
      <c r="E71" s="20"/>
      <c r="F71" s="21"/>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row>
    <row r="72" spans="1:40" x14ac:dyDescent="0.2">
      <c r="A72" s="20"/>
      <c r="B72" s="20"/>
      <c r="C72" s="20"/>
      <c r="D72" s="20"/>
      <c r="E72" s="20"/>
      <c r="F72" s="21"/>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row>
    <row r="73" spans="1:40" x14ac:dyDescent="0.2">
      <c r="A73" s="20"/>
      <c r="B73" s="20"/>
      <c r="C73" s="20"/>
      <c r="D73" s="20"/>
      <c r="E73" s="20"/>
      <c r="F73" s="21"/>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row>
    <row r="74" spans="1:40" x14ac:dyDescent="0.2">
      <c r="A74" s="20"/>
      <c r="B74" s="20"/>
      <c r="C74" s="20"/>
      <c r="D74" s="20"/>
      <c r="E74" s="20"/>
      <c r="F74" s="21"/>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row>
    <row r="75" spans="1:40" x14ac:dyDescent="0.2">
      <c r="A75" s="20"/>
      <c r="B75" s="20"/>
      <c r="C75" s="20"/>
      <c r="D75" s="20"/>
      <c r="E75" s="20"/>
      <c r="F75" s="21"/>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row>
    <row r="76" spans="1:40" x14ac:dyDescent="0.2">
      <c r="A76" s="20"/>
      <c r="B76" s="20"/>
      <c r="C76" s="20"/>
      <c r="D76" s="20"/>
      <c r="E76" s="20"/>
      <c r="F76" s="21"/>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row>
    <row r="77" spans="1:40" x14ac:dyDescent="0.2">
      <c r="A77" s="20"/>
      <c r="B77" s="20"/>
      <c r="C77" s="20"/>
      <c r="D77" s="20"/>
      <c r="E77" s="20"/>
      <c r="F77" s="21"/>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row>
    <row r="78" spans="1:40" x14ac:dyDescent="0.2">
      <c r="A78" s="20"/>
      <c r="B78" s="20"/>
      <c r="C78" s="20"/>
      <c r="D78" s="20"/>
      <c r="E78" s="20"/>
      <c r="F78" s="21"/>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row>
    <row r="79" spans="1:40" x14ac:dyDescent="0.2">
      <c r="A79" s="20"/>
      <c r="B79" s="20"/>
      <c r="C79" s="20"/>
      <c r="D79" s="20"/>
      <c r="E79" s="20"/>
      <c r="F79" s="21"/>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row>
    <row r="80" spans="1:40" x14ac:dyDescent="0.2">
      <c r="A80" s="20"/>
      <c r="B80" s="20"/>
      <c r="C80" s="20"/>
      <c r="D80" s="20"/>
      <c r="E80" s="20"/>
      <c r="F80" s="21"/>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row>
    <row r="81" spans="1:40" x14ac:dyDescent="0.2">
      <c r="A81" s="20"/>
      <c r="B81" s="20"/>
      <c r="C81" s="20"/>
      <c r="D81" s="20"/>
      <c r="E81" s="20"/>
      <c r="F81" s="21"/>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row>
    <row r="82" spans="1:40" x14ac:dyDescent="0.2">
      <c r="A82" s="20"/>
      <c r="B82" s="20"/>
      <c r="C82" s="20"/>
      <c r="D82" s="20"/>
      <c r="E82" s="20"/>
      <c r="F82" s="21"/>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row>
    <row r="83" spans="1:40" x14ac:dyDescent="0.2">
      <c r="A83" s="20"/>
      <c r="B83" s="20"/>
      <c r="C83" s="20"/>
      <c r="D83" s="20"/>
      <c r="E83" s="20"/>
      <c r="F83" s="21"/>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row>
    <row r="84" spans="1:40" x14ac:dyDescent="0.2">
      <c r="A84" s="20"/>
      <c r="B84" s="20"/>
      <c r="C84" s="20"/>
      <c r="D84" s="20"/>
      <c r="E84" s="20"/>
      <c r="F84" s="21"/>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row>
    <row r="85" spans="1:40" x14ac:dyDescent="0.2">
      <c r="A85" s="20"/>
      <c r="B85" s="20"/>
      <c r="C85" s="20"/>
      <c r="D85" s="20"/>
      <c r="E85" s="20"/>
      <c r="F85" s="21"/>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row>
    <row r="86" spans="1:40" x14ac:dyDescent="0.2">
      <c r="A86" s="20"/>
      <c r="B86" s="20"/>
      <c r="C86" s="20"/>
      <c r="D86" s="20"/>
      <c r="E86" s="20"/>
      <c r="F86" s="21"/>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row>
    <row r="87" spans="1:40" x14ac:dyDescent="0.2">
      <c r="A87" s="20"/>
      <c r="B87" s="20"/>
      <c r="C87" s="20"/>
      <c r="D87" s="20"/>
      <c r="E87" s="20"/>
      <c r="F87" s="21"/>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row>
    <row r="88" spans="1:40" x14ac:dyDescent="0.2">
      <c r="A88" s="20"/>
      <c r="B88" s="20"/>
      <c r="C88" s="20"/>
      <c r="D88" s="20"/>
      <c r="E88" s="20"/>
      <c r="F88" s="21"/>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row>
    <row r="89" spans="1:40" x14ac:dyDescent="0.2">
      <c r="A89" s="20"/>
      <c r="B89" s="20"/>
      <c r="C89" s="20"/>
      <c r="D89" s="20"/>
      <c r="E89" s="20"/>
      <c r="F89" s="21"/>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row>
    <row r="90" spans="1:40" x14ac:dyDescent="0.2">
      <c r="A90" s="20"/>
      <c r="B90" s="20"/>
      <c r="C90" s="20"/>
      <c r="D90" s="20"/>
      <c r="E90" s="20"/>
      <c r="F90" s="21"/>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row>
    <row r="91" spans="1:40" x14ac:dyDescent="0.2">
      <c r="A91" s="20"/>
      <c r="B91" s="20"/>
      <c r="C91" s="20"/>
      <c r="D91" s="20"/>
      <c r="E91" s="20"/>
      <c r="F91" s="21"/>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row>
    <row r="92" spans="1:40" x14ac:dyDescent="0.2">
      <c r="A92" s="20"/>
      <c r="B92" s="20"/>
      <c r="C92" s="20"/>
      <c r="D92" s="20"/>
      <c r="E92" s="20"/>
      <c r="F92" s="21"/>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row>
    <row r="93" spans="1:40" x14ac:dyDescent="0.2">
      <c r="A93" s="20"/>
      <c r="B93" s="20"/>
      <c r="C93" s="20"/>
      <c r="D93" s="20"/>
      <c r="E93" s="20"/>
      <c r="F93" s="21"/>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row>
    <row r="94" spans="1:40" x14ac:dyDescent="0.2">
      <c r="A94" s="20"/>
      <c r="B94" s="20"/>
      <c r="C94" s="20"/>
      <c r="D94" s="20"/>
      <c r="E94" s="20"/>
      <c r="F94" s="21"/>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row>
    <row r="95" spans="1:40" x14ac:dyDescent="0.2">
      <c r="A95" s="20"/>
      <c r="B95" s="20"/>
      <c r="C95" s="20"/>
      <c r="D95" s="20"/>
      <c r="E95" s="20"/>
      <c r="F95" s="21"/>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row>
    <row r="96" spans="1:40" x14ac:dyDescent="0.2">
      <c r="A96" s="20"/>
      <c r="B96" s="20"/>
      <c r="C96" s="20"/>
      <c r="D96" s="20"/>
      <c r="E96" s="20"/>
      <c r="F96" s="21"/>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row>
    <row r="97" spans="1:40" x14ac:dyDescent="0.2">
      <c r="A97" s="20"/>
      <c r="B97" s="20"/>
      <c r="C97" s="20"/>
      <c r="D97" s="20"/>
      <c r="E97" s="20"/>
      <c r="F97" s="21"/>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row>
    <row r="98" spans="1:40" x14ac:dyDescent="0.2">
      <c r="A98" s="20"/>
      <c r="B98" s="20"/>
      <c r="C98" s="20"/>
      <c r="D98" s="20"/>
      <c r="E98" s="20"/>
      <c r="F98" s="21"/>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row>
    <row r="99" spans="1:40" x14ac:dyDescent="0.2">
      <c r="A99" s="20"/>
      <c r="B99" s="20"/>
      <c r="C99" s="20"/>
      <c r="D99" s="20"/>
      <c r="E99" s="20"/>
      <c r="F99" s="21"/>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row>
    <row r="100" spans="1:40" x14ac:dyDescent="0.2">
      <c r="A100" s="20"/>
      <c r="B100" s="20"/>
      <c r="C100" s="20"/>
      <c r="D100" s="20"/>
      <c r="E100" s="20"/>
      <c r="F100" s="21"/>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row>
    <row r="101" spans="1:40" x14ac:dyDescent="0.2">
      <c r="A101" s="20"/>
      <c r="B101" s="20"/>
      <c r="C101" s="20"/>
      <c r="D101" s="20"/>
      <c r="E101" s="20"/>
      <c r="F101" s="21"/>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row>
    <row r="102" spans="1:40" x14ac:dyDescent="0.2">
      <c r="A102" s="20"/>
      <c r="B102" s="20"/>
      <c r="C102" s="20"/>
      <c r="D102" s="20"/>
      <c r="E102" s="20"/>
      <c r="F102" s="21"/>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row>
    <row r="103" spans="1:40" x14ac:dyDescent="0.2">
      <c r="A103" s="20"/>
      <c r="B103" s="20"/>
      <c r="C103" s="20"/>
      <c r="D103" s="20"/>
      <c r="E103" s="20"/>
      <c r="F103" s="21"/>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row>
    <row r="104" spans="1:40" x14ac:dyDescent="0.2">
      <c r="A104" s="20"/>
      <c r="B104" s="20"/>
      <c r="C104" s="20"/>
      <c r="D104" s="20"/>
      <c r="E104" s="20"/>
      <c r="F104" s="21"/>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row>
    <row r="105" spans="1:40" x14ac:dyDescent="0.2">
      <c r="A105" s="20"/>
      <c r="B105" s="20"/>
      <c r="C105" s="20"/>
      <c r="D105" s="20"/>
      <c r="E105" s="20"/>
      <c r="F105" s="21"/>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row>
    <row r="106" spans="1:40" x14ac:dyDescent="0.2">
      <c r="A106" s="20"/>
      <c r="B106" s="20"/>
      <c r="C106" s="20"/>
      <c r="D106" s="20"/>
      <c r="E106" s="20"/>
      <c r="F106" s="21"/>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row>
    <row r="107" spans="1:40" x14ac:dyDescent="0.2">
      <c r="A107" s="20"/>
      <c r="B107" s="20"/>
      <c r="C107" s="20"/>
      <c r="D107" s="20"/>
      <c r="E107" s="20"/>
      <c r="F107" s="21"/>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row>
    <row r="108" spans="1:40" x14ac:dyDescent="0.2">
      <c r="A108" s="20"/>
      <c r="B108" s="20"/>
      <c r="C108" s="20"/>
      <c r="D108" s="20"/>
      <c r="E108" s="20"/>
      <c r="F108" s="21"/>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row>
    <row r="109" spans="1:40" x14ac:dyDescent="0.2">
      <c r="A109" s="20"/>
      <c r="B109" s="20"/>
      <c r="C109" s="20"/>
      <c r="D109" s="20"/>
      <c r="E109" s="20"/>
      <c r="F109" s="21"/>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row>
    <row r="110" spans="1:40" x14ac:dyDescent="0.2">
      <c r="A110" s="20"/>
      <c r="B110" s="20"/>
      <c r="C110" s="20"/>
      <c r="D110" s="20"/>
      <c r="E110" s="20"/>
      <c r="F110" s="21"/>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row>
    <row r="111" spans="1:40" x14ac:dyDescent="0.2">
      <c r="A111" s="20"/>
      <c r="B111" s="20"/>
      <c r="C111" s="20"/>
      <c r="D111" s="20"/>
      <c r="E111" s="20"/>
      <c r="F111" s="21"/>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row>
    <row r="112" spans="1:40" x14ac:dyDescent="0.2">
      <c r="A112" s="20"/>
      <c r="B112" s="20"/>
      <c r="C112" s="20"/>
      <c r="D112" s="20"/>
      <c r="E112" s="20"/>
      <c r="F112" s="21"/>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row>
    <row r="113" spans="1:40" x14ac:dyDescent="0.2">
      <c r="A113" s="20"/>
      <c r="B113" s="20"/>
      <c r="C113" s="20"/>
      <c r="D113" s="20"/>
      <c r="E113" s="20"/>
      <c r="F113" s="21"/>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row>
    <row r="114" spans="1:40" x14ac:dyDescent="0.2">
      <c r="A114" s="20"/>
      <c r="B114" s="20"/>
      <c r="C114" s="20"/>
      <c r="D114" s="20"/>
      <c r="E114" s="20"/>
      <c r="F114" s="21"/>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row>
    <row r="115" spans="1:40" x14ac:dyDescent="0.2">
      <c r="A115" s="20"/>
      <c r="B115" s="20"/>
      <c r="C115" s="20"/>
      <c r="D115" s="20"/>
      <c r="E115" s="20"/>
      <c r="F115" s="21"/>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row>
    <row r="116" spans="1:40" x14ac:dyDescent="0.2">
      <c r="A116" s="20"/>
      <c r="B116" s="20"/>
      <c r="C116" s="20"/>
      <c r="D116" s="20"/>
      <c r="E116" s="20"/>
      <c r="F116" s="21"/>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row>
    <row r="117" spans="1:40" x14ac:dyDescent="0.2">
      <c r="A117" s="20"/>
      <c r="B117" s="20"/>
      <c r="C117" s="20"/>
      <c r="D117" s="20"/>
      <c r="E117" s="20"/>
      <c r="F117" s="21"/>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row>
    <row r="118" spans="1:40" x14ac:dyDescent="0.2">
      <c r="A118" s="20"/>
      <c r="B118" s="20"/>
      <c r="C118" s="20"/>
      <c r="D118" s="20"/>
      <c r="E118" s="20"/>
      <c r="F118" s="21"/>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row>
    <row r="119" spans="1:40" x14ac:dyDescent="0.2">
      <c r="A119" s="20"/>
      <c r="B119" s="20"/>
      <c r="C119" s="20"/>
      <c r="D119" s="20"/>
      <c r="E119" s="20"/>
      <c r="F119" s="21"/>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row>
    <row r="120" spans="1:40" x14ac:dyDescent="0.2">
      <c r="A120" s="20"/>
      <c r="B120" s="20"/>
      <c r="C120" s="20"/>
      <c r="D120" s="20"/>
      <c r="E120" s="20"/>
      <c r="F120" s="21"/>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row>
    <row r="121" spans="1:40" x14ac:dyDescent="0.2">
      <c r="A121" s="20"/>
      <c r="B121" s="20"/>
      <c r="C121" s="20"/>
      <c r="D121" s="20"/>
      <c r="E121" s="20"/>
      <c r="F121" s="21"/>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row>
    <row r="122" spans="1:40" x14ac:dyDescent="0.2">
      <c r="A122" s="20"/>
      <c r="B122" s="20"/>
      <c r="C122" s="20"/>
      <c r="D122" s="20"/>
      <c r="E122" s="20"/>
      <c r="F122" s="21"/>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row>
    <row r="123" spans="1:40" x14ac:dyDescent="0.2">
      <c r="A123" s="20"/>
      <c r="B123" s="20"/>
      <c r="C123" s="20"/>
      <c r="D123" s="20"/>
      <c r="E123" s="20"/>
      <c r="F123" s="21"/>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row>
    <row r="124" spans="1:40" x14ac:dyDescent="0.2">
      <c r="A124" s="20"/>
      <c r="B124" s="20"/>
      <c r="C124" s="20"/>
      <c r="D124" s="20"/>
      <c r="E124" s="20"/>
      <c r="F124" s="21"/>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row>
    <row r="125" spans="1:40" x14ac:dyDescent="0.2">
      <c r="A125" s="20"/>
      <c r="B125" s="20"/>
      <c r="C125" s="20"/>
      <c r="D125" s="20"/>
      <c r="E125" s="20"/>
      <c r="F125" s="21"/>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row>
    <row r="126" spans="1:40" x14ac:dyDescent="0.2">
      <c r="A126" s="20"/>
      <c r="B126" s="20"/>
      <c r="C126" s="20"/>
      <c r="D126" s="20"/>
      <c r="E126" s="20"/>
      <c r="F126" s="21"/>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row>
    <row r="127" spans="1:40" x14ac:dyDescent="0.2">
      <c r="A127" s="20"/>
      <c r="B127" s="20"/>
      <c r="C127" s="20"/>
      <c r="D127" s="20"/>
      <c r="E127" s="20"/>
      <c r="F127" s="21"/>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row>
    <row r="128" spans="1:40" x14ac:dyDescent="0.2">
      <c r="A128" s="20"/>
      <c r="B128" s="20"/>
      <c r="C128" s="20"/>
      <c r="D128" s="20"/>
      <c r="E128" s="20"/>
      <c r="F128" s="21"/>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row>
    <row r="129" spans="1:40" x14ac:dyDescent="0.2">
      <c r="A129" s="20"/>
      <c r="B129" s="20"/>
      <c r="C129" s="20"/>
      <c r="D129" s="20"/>
      <c r="E129" s="20"/>
      <c r="F129" s="21"/>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row>
    <row r="130" spans="1:40" x14ac:dyDescent="0.2">
      <c r="A130" s="20"/>
      <c r="B130" s="20"/>
      <c r="C130" s="20"/>
      <c r="D130" s="20"/>
      <c r="E130" s="20"/>
      <c r="F130" s="21"/>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row>
    <row r="131" spans="1:40" x14ac:dyDescent="0.2">
      <c r="A131" s="20"/>
      <c r="B131" s="20"/>
      <c r="C131" s="20"/>
      <c r="D131" s="20"/>
      <c r="E131" s="20"/>
      <c r="F131" s="21"/>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row>
    <row r="132" spans="1:40" x14ac:dyDescent="0.2">
      <c r="A132" s="20"/>
      <c r="B132" s="20"/>
      <c r="C132" s="20"/>
      <c r="D132" s="20"/>
      <c r="E132" s="20"/>
      <c r="F132" s="21"/>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row>
    <row r="133" spans="1:40" x14ac:dyDescent="0.2">
      <c r="A133" s="20"/>
      <c r="B133" s="20"/>
      <c r="C133" s="20"/>
      <c r="D133" s="20"/>
      <c r="E133" s="20"/>
      <c r="F133" s="21"/>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row>
    <row r="134" spans="1:40" x14ac:dyDescent="0.2">
      <c r="A134" s="20"/>
      <c r="B134" s="20"/>
      <c r="C134" s="20"/>
      <c r="D134" s="20"/>
      <c r="E134" s="20"/>
      <c r="F134" s="21"/>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row>
    <row r="135" spans="1:40" x14ac:dyDescent="0.2">
      <c r="A135" s="20"/>
      <c r="B135" s="20"/>
      <c r="C135" s="20"/>
      <c r="D135" s="20"/>
      <c r="E135" s="20"/>
      <c r="F135" s="21"/>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row>
    <row r="136" spans="1:40" x14ac:dyDescent="0.2">
      <c r="A136" s="20"/>
      <c r="B136" s="20"/>
      <c r="C136" s="20"/>
      <c r="D136" s="20"/>
      <c r="E136" s="20"/>
      <c r="F136" s="21"/>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row>
    <row r="137" spans="1:40" x14ac:dyDescent="0.2">
      <c r="A137" s="20"/>
      <c r="B137" s="20"/>
      <c r="C137" s="20"/>
      <c r="D137" s="20"/>
      <c r="E137" s="20"/>
      <c r="F137" s="21"/>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row>
    <row r="138" spans="1:40" x14ac:dyDescent="0.2">
      <c r="A138" s="20"/>
      <c r="B138" s="20"/>
      <c r="C138" s="20"/>
      <c r="D138" s="20"/>
      <c r="E138" s="20"/>
      <c r="F138" s="21"/>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row>
    <row r="139" spans="1:40" x14ac:dyDescent="0.2">
      <c r="A139" s="20"/>
      <c r="B139" s="20"/>
      <c r="C139" s="20"/>
      <c r="D139" s="20"/>
      <c r="E139" s="20"/>
      <c r="F139" s="21"/>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row>
    <row r="140" spans="1:40" x14ac:dyDescent="0.2">
      <c r="A140" s="20"/>
      <c r="B140" s="20"/>
      <c r="C140" s="20"/>
      <c r="D140" s="20"/>
      <c r="E140" s="20"/>
      <c r="F140" s="21"/>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row>
    <row r="141" spans="1:40" x14ac:dyDescent="0.2">
      <c r="A141" s="20"/>
      <c r="B141" s="20"/>
      <c r="C141" s="20"/>
      <c r="D141" s="20"/>
      <c r="E141" s="20"/>
      <c r="F141" s="21"/>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row>
  </sheetData>
  <mergeCells count="10">
    <mergeCell ref="A49:B49"/>
    <mergeCell ref="A50:B50"/>
    <mergeCell ref="A2:K2"/>
    <mergeCell ref="A6:B6"/>
    <mergeCell ref="C3:K3"/>
    <mergeCell ref="M3:U3"/>
    <mergeCell ref="C4:G4"/>
    <mergeCell ref="M4:Q4"/>
    <mergeCell ref="I5:K5"/>
    <mergeCell ref="S5:U5"/>
  </mergeCells>
  <hyperlinks>
    <hyperlink ref="B1" location="CONTENTS!B15" display="Contents"/>
  </hyperlinks>
  <printOptions horizontalCentered="1" verticalCentered="1" gridLines="1"/>
  <pageMargins left="0.31496062992125984" right="0.31496062992125984" top="0.55118110236220474" bottom="0.55118110236220474" header="0.31496062992125984" footer="0.31496062992125984"/>
  <pageSetup paperSize="9" scale="55"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fitToPage="1"/>
  </sheetPr>
  <dimension ref="A1:AC171"/>
  <sheetViews>
    <sheetView zoomScale="110" zoomScaleNormal="110" workbookViewId="0">
      <pane xSplit="2" ySplit="6" topLeftCell="C46"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8.85546875" customWidth="1"/>
    <col min="2" max="2" width="48.7109375" customWidth="1"/>
    <col min="3" max="3" width="19.140625" customWidth="1"/>
    <col min="4" max="4" width="5.28515625" customWidth="1"/>
    <col min="5" max="5" width="13.5703125" customWidth="1"/>
    <col min="6" max="6" width="13" customWidth="1"/>
    <col min="7" max="7" width="12.42578125" customWidth="1"/>
    <col min="8" max="10" width="15.5703125" customWidth="1"/>
    <col min="14" max="14" width="11.5703125" customWidth="1"/>
    <col min="15" max="15" width="9.85546875" bestFit="1" customWidth="1"/>
    <col min="26" max="26" width="11.5703125" customWidth="1"/>
    <col min="27" max="27" width="9.85546875" bestFit="1" customWidth="1"/>
    <col min="28" max="28" width="12.42578125" customWidth="1"/>
    <col min="29" max="29" width="12.5703125" customWidth="1"/>
    <col min="30" max="30" width="10.42578125" customWidth="1"/>
    <col min="31" max="31" width="11.5703125" customWidth="1"/>
    <col min="32" max="32" width="14.5703125" customWidth="1"/>
    <col min="33" max="33" width="9.85546875" customWidth="1"/>
    <col min="34" max="34" width="12" customWidth="1"/>
    <col min="35" max="35" width="9.85546875" customWidth="1"/>
    <col min="36" max="36" width="12.42578125" customWidth="1"/>
    <col min="37" max="37" width="12.5703125" customWidth="1"/>
    <col min="38" max="38" width="10.42578125" customWidth="1"/>
    <col min="39" max="39" width="11.5703125" customWidth="1"/>
    <col min="40" max="40" width="14.5703125" customWidth="1"/>
    <col min="41" max="41" width="9.85546875" customWidth="1"/>
    <col min="42" max="42" width="12" customWidth="1"/>
    <col min="43" max="43" width="9.85546875" customWidth="1"/>
    <col min="44" max="44" width="7.85546875" customWidth="1"/>
    <col min="45" max="45" width="9.5703125" customWidth="1"/>
    <col min="46" max="46" width="8.5703125" customWidth="1"/>
    <col min="47" max="47" width="11.5703125" customWidth="1"/>
    <col min="48" max="48" width="9.85546875" customWidth="1"/>
    <col min="49" max="64" width="13.5703125" customWidth="1"/>
  </cols>
  <sheetData>
    <row r="1" spans="1:29" ht="17.45" customHeight="1" x14ac:dyDescent="0.2">
      <c r="A1" s="1" t="s">
        <v>0</v>
      </c>
      <c r="B1" s="2" t="s">
        <v>1</v>
      </c>
      <c r="C1" s="3"/>
      <c r="D1" s="4"/>
      <c r="E1" s="5"/>
      <c r="F1" s="5"/>
      <c r="G1" s="5"/>
      <c r="H1" s="9"/>
      <c r="I1" s="9"/>
      <c r="J1" s="9"/>
      <c r="K1" s="9"/>
      <c r="L1" s="9"/>
      <c r="M1" s="9"/>
      <c r="N1" s="9"/>
      <c r="O1" s="9"/>
      <c r="P1" s="9"/>
      <c r="Q1" s="9"/>
      <c r="R1" s="9"/>
      <c r="S1" s="9"/>
      <c r="T1" s="9"/>
      <c r="U1" s="9"/>
      <c r="V1" s="10"/>
      <c r="W1" s="9"/>
      <c r="X1" s="9"/>
      <c r="Y1" s="9"/>
      <c r="Z1" s="9"/>
      <c r="AA1" s="9"/>
      <c r="AB1" s="9"/>
      <c r="AC1" s="9"/>
    </row>
    <row r="2" spans="1:29" ht="30" customHeight="1" x14ac:dyDescent="0.2">
      <c r="A2" s="920" t="s">
        <v>95</v>
      </c>
      <c r="B2" s="921"/>
      <c r="C2" s="921"/>
      <c r="D2" s="921"/>
      <c r="E2" s="921"/>
      <c r="F2" s="133"/>
      <c r="G2" s="165"/>
      <c r="H2" s="9"/>
      <c r="I2" s="9"/>
      <c r="J2" s="9"/>
      <c r="K2" s="9"/>
      <c r="L2" s="9"/>
      <c r="M2" s="9"/>
      <c r="N2" s="9"/>
      <c r="O2" s="9"/>
      <c r="P2" s="9"/>
      <c r="Q2" s="9"/>
      <c r="R2" s="9"/>
      <c r="S2" s="9"/>
      <c r="T2" s="9"/>
      <c r="U2" s="9"/>
      <c r="V2" s="9"/>
      <c r="W2" s="9"/>
      <c r="X2" s="9"/>
      <c r="Y2" s="9"/>
      <c r="Z2" s="9"/>
      <c r="AA2" s="9"/>
      <c r="AB2" s="9"/>
      <c r="AC2" s="9"/>
    </row>
    <row r="3" spans="1:29" ht="30" customHeight="1" x14ac:dyDescent="0.2">
      <c r="A3" s="51"/>
      <c r="B3" s="17"/>
      <c r="C3" s="928" t="s">
        <v>96</v>
      </c>
      <c r="D3" s="928"/>
      <c r="E3" s="928"/>
      <c r="F3" s="928"/>
      <c r="G3" s="929"/>
      <c r="H3" s="20"/>
      <c r="I3" s="20"/>
      <c r="J3" s="20"/>
      <c r="K3" s="20"/>
      <c r="L3" s="20"/>
      <c r="M3" s="20"/>
      <c r="N3" s="20"/>
      <c r="O3" s="20"/>
      <c r="P3" s="20"/>
      <c r="Q3" s="20"/>
      <c r="R3" s="20"/>
      <c r="S3" s="20"/>
      <c r="T3" s="20"/>
      <c r="U3" s="20"/>
      <c r="V3" s="20"/>
      <c r="W3" s="20"/>
      <c r="X3" s="20"/>
      <c r="Y3" s="20"/>
      <c r="Z3" s="20"/>
      <c r="AA3" s="20"/>
      <c r="AB3" s="20"/>
      <c r="AC3" s="20"/>
    </row>
    <row r="4" spans="1:29" ht="30" customHeight="1" x14ac:dyDescent="0.2">
      <c r="A4" s="51"/>
      <c r="B4" s="17"/>
      <c r="C4" s="167" t="s">
        <v>97</v>
      </c>
      <c r="D4" s="26"/>
      <c r="E4" s="168" t="s">
        <v>98</v>
      </c>
      <c r="F4" s="169" t="s">
        <v>99</v>
      </c>
      <c r="G4" s="170"/>
      <c r="H4" s="20"/>
      <c r="I4" s="20"/>
      <c r="J4" s="20"/>
      <c r="K4" s="20"/>
      <c r="L4" s="20"/>
      <c r="M4" s="20"/>
      <c r="N4" s="20"/>
      <c r="O4" s="20"/>
      <c r="P4" s="20"/>
      <c r="Q4" s="20"/>
      <c r="R4" s="20"/>
      <c r="S4" s="20"/>
      <c r="T4" s="20"/>
      <c r="U4" s="171"/>
      <c r="V4" s="20"/>
      <c r="W4" s="20"/>
      <c r="X4" s="20"/>
      <c r="Y4" s="20"/>
      <c r="Z4" s="20"/>
      <c r="AA4" s="20"/>
      <c r="AB4" s="20"/>
      <c r="AC4" s="20"/>
    </row>
    <row r="5" spans="1:29" ht="30.6" customHeight="1" x14ac:dyDescent="0.2">
      <c r="A5" s="172" t="s">
        <v>100</v>
      </c>
      <c r="B5" s="134"/>
      <c r="C5" s="173">
        <f>C6+C49+C50</f>
        <v>66796807</v>
      </c>
      <c r="D5" s="173"/>
      <c r="E5" s="174">
        <f>E6+E49+E50</f>
        <v>399100</v>
      </c>
      <c r="F5" s="175">
        <f>(E5/C5)*1000</f>
        <v>5.9748364918101551</v>
      </c>
      <c r="G5" s="176"/>
      <c r="H5" s="177"/>
      <c r="I5" s="178"/>
      <c r="J5" s="178"/>
      <c r="K5" s="178"/>
      <c r="L5" s="178"/>
      <c r="M5" s="178"/>
      <c r="N5" s="178"/>
      <c r="O5" s="178"/>
      <c r="P5" s="178"/>
      <c r="Q5" s="178"/>
      <c r="R5" s="178"/>
      <c r="S5" s="178"/>
      <c r="T5" s="178"/>
      <c r="U5" s="178"/>
      <c r="V5" s="178"/>
      <c r="W5" s="178"/>
      <c r="X5" s="178"/>
      <c r="Y5" s="178"/>
      <c r="Z5" s="178"/>
      <c r="AA5" s="178"/>
      <c r="AB5" s="178"/>
      <c r="AC5" s="178"/>
    </row>
    <row r="6" spans="1:29" ht="30.6" customHeight="1" x14ac:dyDescent="0.2">
      <c r="A6" s="172" t="s">
        <v>11</v>
      </c>
      <c r="B6" s="134"/>
      <c r="C6" s="179">
        <v>59439840</v>
      </c>
      <c r="D6" s="179"/>
      <c r="E6" s="139">
        <f>SUM(E7:E48)</f>
        <v>359240</v>
      </c>
      <c r="F6" s="180">
        <f>(E6/C6)*1000</f>
        <v>6.043757856683329</v>
      </c>
      <c r="G6" s="181"/>
      <c r="H6" s="177"/>
      <c r="I6" s="178"/>
      <c r="J6" s="178"/>
      <c r="K6" s="178"/>
      <c r="L6" s="178"/>
      <c r="M6" s="178"/>
      <c r="N6" s="178"/>
      <c r="O6" s="178"/>
      <c r="P6" s="178"/>
      <c r="Q6" s="178"/>
      <c r="R6" s="178"/>
      <c r="S6" s="178"/>
      <c r="T6" s="178"/>
      <c r="U6" s="178"/>
      <c r="V6" s="178"/>
      <c r="W6" s="178"/>
      <c r="X6" s="178"/>
      <c r="Y6" s="178"/>
      <c r="Z6" s="178"/>
      <c r="AA6" s="178"/>
      <c r="AB6" s="178"/>
      <c r="AC6" s="178"/>
    </row>
    <row r="7" spans="1:29" ht="15" customHeight="1" x14ac:dyDescent="0.2">
      <c r="A7" s="16"/>
      <c r="B7" s="17" t="s">
        <v>101</v>
      </c>
      <c r="C7" s="148">
        <v>1717780</v>
      </c>
      <c r="D7" s="148"/>
      <c r="E7" s="148">
        <v>6650</v>
      </c>
      <c r="F7" s="182">
        <f>(E7/C7)*1000</f>
        <v>3.8712757163315445</v>
      </c>
      <c r="G7" s="183"/>
      <c r="H7" s="44"/>
      <c r="I7" s="44"/>
      <c r="J7" s="44"/>
      <c r="K7" s="44"/>
      <c r="L7" s="44"/>
      <c r="M7" s="44"/>
      <c r="N7" s="44"/>
      <c r="O7" s="43"/>
      <c r="P7" s="44"/>
      <c r="Q7" s="44"/>
      <c r="R7" s="44"/>
      <c r="S7" s="44"/>
      <c r="T7" s="44"/>
      <c r="U7" s="44"/>
      <c r="V7" s="44"/>
      <c r="W7" s="44"/>
      <c r="X7" s="44"/>
      <c r="Y7" s="44"/>
      <c r="Z7" s="44"/>
      <c r="AA7" s="44"/>
      <c r="AB7" s="44"/>
      <c r="AC7" s="44"/>
    </row>
    <row r="8" spans="1:29" ht="15" customHeight="1" x14ac:dyDescent="0.2">
      <c r="A8" s="16"/>
      <c r="B8" s="17" t="s">
        <v>13</v>
      </c>
      <c r="C8" s="148">
        <v>674992</v>
      </c>
      <c r="D8" s="148"/>
      <c r="E8" s="148">
        <v>5386</v>
      </c>
      <c r="F8" s="182">
        <f t="shared" ref="F8:F48" si="0">(E8/C8)*1000</f>
        <v>7.9793538293787183</v>
      </c>
      <c r="G8" s="183"/>
      <c r="H8" s="44"/>
      <c r="I8" s="44"/>
      <c r="J8" s="44"/>
      <c r="K8" s="44"/>
      <c r="L8" s="44"/>
      <c r="M8" s="44"/>
      <c r="N8" s="44"/>
      <c r="O8" s="43"/>
      <c r="P8" s="44"/>
      <c r="Q8" s="44"/>
      <c r="R8" s="44"/>
      <c r="S8" s="44"/>
      <c r="T8" s="44"/>
      <c r="U8" s="44"/>
      <c r="V8" s="44"/>
      <c r="W8" s="44"/>
      <c r="X8" s="44"/>
      <c r="Y8" s="44"/>
      <c r="Z8" s="44"/>
      <c r="AA8" s="43"/>
      <c r="AB8" s="44"/>
      <c r="AC8" s="44"/>
    </row>
    <row r="9" spans="1:29" ht="15" customHeight="1" x14ac:dyDescent="0.2">
      <c r="A9" s="16"/>
      <c r="B9" s="17" t="s">
        <v>14</v>
      </c>
      <c r="C9" s="148">
        <v>855796</v>
      </c>
      <c r="D9" s="148"/>
      <c r="E9" s="148">
        <v>4531</v>
      </c>
      <c r="F9" s="182">
        <f t="shared" si="0"/>
        <v>5.2944860691099276</v>
      </c>
      <c r="G9" s="183"/>
      <c r="H9" s="44"/>
      <c r="I9" s="44"/>
      <c r="J9" s="44"/>
      <c r="K9" s="44"/>
      <c r="L9" s="44"/>
      <c r="M9" s="44"/>
      <c r="N9" s="44"/>
      <c r="O9" s="43"/>
      <c r="P9" s="44"/>
      <c r="Q9" s="44"/>
      <c r="R9" s="44"/>
      <c r="S9" s="44"/>
      <c r="T9" s="44"/>
      <c r="U9" s="44"/>
      <c r="V9" s="44"/>
      <c r="W9" s="44"/>
      <c r="X9" s="44"/>
      <c r="Y9" s="44"/>
      <c r="Z9" s="44"/>
      <c r="AA9" s="43"/>
      <c r="AB9" s="44"/>
      <c r="AC9" s="44"/>
    </row>
    <row r="10" spans="1:29" ht="15" customHeight="1" x14ac:dyDescent="0.2">
      <c r="A10" s="16"/>
      <c r="B10" s="17" t="s">
        <v>15</v>
      </c>
      <c r="C10" s="148">
        <v>1066647</v>
      </c>
      <c r="D10" s="148"/>
      <c r="E10" s="148">
        <v>5932</v>
      </c>
      <c r="F10" s="182">
        <f t="shared" si="0"/>
        <v>5.5613525374374095</v>
      </c>
      <c r="G10" s="183"/>
      <c r="H10" s="44"/>
      <c r="I10" s="44"/>
      <c r="J10" s="44"/>
      <c r="K10" s="44"/>
      <c r="L10" s="44"/>
      <c r="M10" s="44"/>
      <c r="N10" s="44"/>
      <c r="O10" s="43"/>
      <c r="P10" s="44"/>
      <c r="Q10" s="44"/>
      <c r="R10" s="44"/>
      <c r="S10" s="44"/>
      <c r="T10" s="44"/>
      <c r="U10" s="44"/>
      <c r="V10" s="44"/>
      <c r="W10" s="44"/>
      <c r="X10" s="44"/>
      <c r="Y10" s="44"/>
      <c r="Z10" s="44"/>
      <c r="AA10" s="43"/>
      <c r="AB10" s="44"/>
      <c r="AC10" s="44"/>
    </row>
    <row r="11" spans="1:29" ht="15" customHeight="1" x14ac:dyDescent="0.2">
      <c r="A11" s="16"/>
      <c r="B11" s="17" t="s">
        <v>16</v>
      </c>
      <c r="C11" s="148">
        <v>9721</v>
      </c>
      <c r="D11" s="148"/>
      <c r="E11" s="148">
        <v>76</v>
      </c>
      <c r="F11" s="182">
        <f t="shared" si="0"/>
        <v>7.8181257072317667</v>
      </c>
      <c r="G11" s="183"/>
      <c r="H11" s="44"/>
      <c r="I11" s="44"/>
      <c r="J11" s="44"/>
      <c r="K11" s="44"/>
      <c r="L11" s="44"/>
      <c r="M11" s="44"/>
      <c r="N11" s="44"/>
      <c r="O11" s="43"/>
      <c r="P11" s="44"/>
      <c r="Q11" s="44"/>
      <c r="R11" s="44"/>
      <c r="S11" s="44"/>
      <c r="T11" s="44"/>
      <c r="U11" s="44"/>
      <c r="V11" s="44"/>
      <c r="W11" s="44"/>
      <c r="X11" s="44"/>
      <c r="Y11" s="44"/>
      <c r="Z11" s="44"/>
      <c r="AA11" s="43"/>
      <c r="AB11" s="44"/>
      <c r="AC11" s="44"/>
    </row>
    <row r="12" spans="1:29" ht="15" customHeight="1" x14ac:dyDescent="0.2">
      <c r="A12" s="16"/>
      <c r="B12" s="17" t="s">
        <v>17</v>
      </c>
      <c r="C12" s="148">
        <v>569141</v>
      </c>
      <c r="D12" s="148"/>
      <c r="E12" s="148">
        <v>5734</v>
      </c>
      <c r="F12" s="182">
        <f t="shared" si="0"/>
        <v>10.074832071490192</v>
      </c>
      <c r="G12" s="183"/>
      <c r="H12" s="44"/>
      <c r="I12" s="44"/>
      <c r="J12" s="44"/>
      <c r="K12" s="44"/>
      <c r="L12" s="44"/>
      <c r="M12" s="44"/>
      <c r="N12" s="44"/>
      <c r="O12" s="43"/>
      <c r="P12" s="44"/>
      <c r="Q12" s="44"/>
      <c r="R12" s="44"/>
      <c r="S12" s="44"/>
      <c r="T12" s="44"/>
      <c r="U12" s="44"/>
      <c r="V12" s="44"/>
      <c r="W12" s="44"/>
      <c r="X12" s="44"/>
      <c r="Y12" s="44"/>
      <c r="Z12" s="44"/>
      <c r="AA12" s="43"/>
      <c r="AB12" s="44"/>
      <c r="AC12" s="44"/>
    </row>
    <row r="13" spans="1:29" ht="15" customHeight="1" x14ac:dyDescent="0.2">
      <c r="A13" s="16"/>
      <c r="B13" s="17" t="s">
        <v>18</v>
      </c>
      <c r="C13" s="148">
        <v>500012</v>
      </c>
      <c r="D13" s="148"/>
      <c r="E13" s="148">
        <v>3174</v>
      </c>
      <c r="F13" s="182">
        <f t="shared" si="0"/>
        <v>6.3478476516563598</v>
      </c>
      <c r="G13" s="183"/>
      <c r="H13" s="44"/>
      <c r="I13" s="44"/>
      <c r="J13" s="44"/>
      <c r="K13" s="44"/>
      <c r="L13" s="44"/>
      <c r="M13" s="44"/>
      <c r="N13" s="44"/>
      <c r="O13" s="43"/>
      <c r="P13" s="44"/>
      <c r="Q13" s="44"/>
      <c r="R13" s="44"/>
      <c r="S13" s="44"/>
      <c r="T13" s="44"/>
      <c r="U13" s="44"/>
      <c r="V13" s="44"/>
      <c r="W13" s="44"/>
      <c r="X13" s="44"/>
      <c r="Y13" s="44"/>
      <c r="Z13" s="44"/>
      <c r="AA13" s="43"/>
      <c r="AB13" s="44"/>
      <c r="AC13" s="44"/>
    </row>
    <row r="14" spans="1:29" ht="15" customHeight="1" x14ac:dyDescent="0.2">
      <c r="A14" s="16"/>
      <c r="B14" s="17" t="s">
        <v>19</v>
      </c>
      <c r="C14" s="148">
        <v>1059996</v>
      </c>
      <c r="D14" s="148"/>
      <c r="E14" s="148">
        <v>5504</v>
      </c>
      <c r="F14" s="182">
        <f t="shared" si="0"/>
        <v>5.1924724244242428</v>
      </c>
      <c r="G14" s="183"/>
      <c r="H14" s="44"/>
      <c r="I14" s="44"/>
      <c r="J14" s="44"/>
      <c r="K14" s="44"/>
      <c r="L14" s="44"/>
      <c r="M14" s="44"/>
      <c r="N14" s="44"/>
      <c r="O14" s="43"/>
      <c r="P14" s="44"/>
      <c r="Q14" s="44"/>
      <c r="R14" s="44"/>
      <c r="S14" s="44"/>
      <c r="T14" s="44"/>
      <c r="U14" s="44"/>
      <c r="V14" s="44"/>
      <c r="W14" s="44"/>
      <c r="X14" s="44"/>
      <c r="Y14" s="44"/>
      <c r="Z14" s="44"/>
      <c r="AA14" s="43"/>
      <c r="AB14" s="44"/>
      <c r="AC14" s="44"/>
    </row>
    <row r="15" spans="1:29" ht="15" customHeight="1" x14ac:dyDescent="0.2">
      <c r="A15" s="16"/>
      <c r="B15" s="17" t="s">
        <v>20</v>
      </c>
      <c r="C15" s="148">
        <v>1772541</v>
      </c>
      <c r="D15" s="148"/>
      <c r="E15" s="148">
        <v>9695</v>
      </c>
      <c r="F15" s="182">
        <f t="shared" si="0"/>
        <v>5.4695490823625512</v>
      </c>
      <c r="G15" s="183"/>
      <c r="H15" s="44"/>
      <c r="I15" s="44"/>
      <c r="J15" s="44"/>
      <c r="K15" s="44"/>
      <c r="L15" s="44"/>
      <c r="M15" s="44"/>
      <c r="N15" s="44"/>
      <c r="O15" s="43"/>
      <c r="P15" s="44"/>
      <c r="Q15" s="44"/>
      <c r="R15" s="44"/>
      <c r="S15" s="44"/>
      <c r="T15" s="44"/>
      <c r="U15" s="44"/>
      <c r="V15" s="44"/>
      <c r="W15" s="44"/>
      <c r="X15" s="44"/>
      <c r="Y15" s="44"/>
      <c r="Z15" s="44"/>
      <c r="AA15" s="43"/>
      <c r="AB15" s="44"/>
      <c r="AC15" s="44"/>
    </row>
    <row r="16" spans="1:29" ht="15" customHeight="1" x14ac:dyDescent="0.2">
      <c r="A16" s="16"/>
      <c r="B16" s="17" t="s">
        <v>21</v>
      </c>
      <c r="C16" s="148">
        <v>772268</v>
      </c>
      <c r="D16" s="148"/>
      <c r="E16" s="148">
        <v>6531</v>
      </c>
      <c r="F16" s="182">
        <f t="shared" si="0"/>
        <v>8.4569087415249626</v>
      </c>
      <c r="G16" s="183"/>
      <c r="H16" s="44"/>
      <c r="I16" s="44"/>
      <c r="J16" s="44"/>
      <c r="K16" s="44"/>
      <c r="L16" s="44"/>
      <c r="M16" s="44"/>
      <c r="N16" s="44"/>
      <c r="O16" s="43"/>
      <c r="P16" s="44"/>
      <c r="Q16" s="44"/>
      <c r="R16" s="44"/>
      <c r="S16" s="44"/>
      <c r="T16" s="44"/>
      <c r="U16" s="44"/>
      <c r="V16" s="44"/>
      <c r="W16" s="44"/>
      <c r="X16" s="44"/>
      <c r="Y16" s="44"/>
      <c r="Z16" s="44"/>
      <c r="AA16" s="43"/>
      <c r="AB16" s="44"/>
      <c r="AC16" s="44"/>
    </row>
    <row r="17" spans="1:29" ht="15" customHeight="1" x14ac:dyDescent="0.2">
      <c r="A17" s="16"/>
      <c r="B17" s="17" t="s">
        <v>102</v>
      </c>
      <c r="C17" s="148">
        <v>636897</v>
      </c>
      <c r="D17" s="148"/>
      <c r="E17" s="148">
        <v>4126</v>
      </c>
      <c r="F17" s="182">
        <f t="shared" si="0"/>
        <v>6.4782845577856385</v>
      </c>
      <c r="G17" s="183"/>
      <c r="H17" s="44"/>
      <c r="I17" s="44"/>
      <c r="J17" s="44"/>
      <c r="K17" s="44"/>
      <c r="L17" s="44"/>
      <c r="M17" s="44"/>
      <c r="N17" s="44"/>
      <c r="O17" s="43"/>
      <c r="P17" s="44"/>
      <c r="Q17" s="44"/>
      <c r="R17" s="44"/>
      <c r="S17" s="44"/>
      <c r="T17" s="44"/>
      <c r="U17" s="44"/>
      <c r="V17" s="44"/>
      <c r="W17" s="44"/>
      <c r="X17" s="44"/>
      <c r="Y17" s="44"/>
      <c r="Z17" s="44"/>
      <c r="AA17" s="43"/>
      <c r="AB17" s="44"/>
      <c r="AC17" s="44"/>
    </row>
    <row r="18" spans="1:29" ht="15" customHeight="1" x14ac:dyDescent="0.2">
      <c r="A18" s="16"/>
      <c r="B18" s="17" t="s">
        <v>103</v>
      </c>
      <c r="C18" s="148">
        <v>519719</v>
      </c>
      <c r="D18" s="148"/>
      <c r="E18" s="148">
        <v>3034</v>
      </c>
      <c r="F18" s="182">
        <f t="shared" si="0"/>
        <v>5.8377700257254403</v>
      </c>
      <c r="G18" s="183"/>
      <c r="H18" s="44"/>
      <c r="I18" s="44"/>
      <c r="J18" s="44"/>
      <c r="K18" s="44"/>
      <c r="L18" s="44"/>
      <c r="M18" s="44"/>
      <c r="N18" s="44"/>
      <c r="O18" s="43"/>
      <c r="P18" s="44"/>
      <c r="Q18" s="44"/>
      <c r="R18" s="44"/>
      <c r="S18" s="44"/>
      <c r="T18" s="44"/>
      <c r="U18" s="44"/>
      <c r="V18" s="44"/>
      <c r="W18" s="44"/>
      <c r="X18" s="44"/>
      <c r="Y18" s="44"/>
      <c r="Z18" s="44"/>
      <c r="AA18" s="43"/>
      <c r="AB18" s="44"/>
      <c r="AC18" s="44"/>
    </row>
    <row r="19" spans="1:29" ht="15" customHeight="1" x14ac:dyDescent="0.2">
      <c r="A19" s="16"/>
      <c r="B19" s="17" t="s">
        <v>25</v>
      </c>
      <c r="C19" s="148">
        <v>1846655</v>
      </c>
      <c r="D19" s="148"/>
      <c r="E19" s="148">
        <v>8039</v>
      </c>
      <c r="F19" s="182">
        <f t="shared" si="0"/>
        <v>4.3532766001229248</v>
      </c>
      <c r="G19" s="183"/>
      <c r="H19" s="44"/>
      <c r="I19" s="44"/>
      <c r="J19" s="44"/>
      <c r="K19" s="44"/>
      <c r="L19" s="44"/>
      <c r="M19" s="44"/>
      <c r="N19" s="44"/>
      <c r="O19" s="43"/>
      <c r="P19" s="44"/>
      <c r="Q19" s="44"/>
      <c r="R19" s="44"/>
      <c r="S19" s="44"/>
      <c r="T19" s="44"/>
      <c r="U19" s="44"/>
      <c r="V19" s="44"/>
      <c r="W19" s="44"/>
      <c r="X19" s="44"/>
      <c r="Y19" s="44"/>
      <c r="Z19" s="44"/>
      <c r="AA19" s="43"/>
      <c r="AB19" s="44"/>
      <c r="AC19" s="44"/>
    </row>
    <row r="20" spans="1:29" ht="15" customHeight="1" x14ac:dyDescent="0.2">
      <c r="A20" s="16"/>
      <c r="B20" s="17" t="s">
        <v>26</v>
      </c>
      <c r="C20" s="148">
        <v>637070</v>
      </c>
      <c r="D20" s="148"/>
      <c r="E20" s="148">
        <v>3228</v>
      </c>
      <c r="F20" s="182">
        <f t="shared" si="0"/>
        <v>5.0669471172712575</v>
      </c>
      <c r="G20" s="183"/>
      <c r="H20" s="44"/>
      <c r="I20" s="44"/>
      <c r="J20" s="44"/>
      <c r="K20" s="44"/>
      <c r="L20" s="44"/>
      <c r="M20" s="44"/>
      <c r="N20" s="44"/>
      <c r="O20" s="43"/>
      <c r="P20" s="44"/>
      <c r="Q20" s="44"/>
      <c r="R20" s="44"/>
      <c r="S20" s="44"/>
      <c r="T20" s="44"/>
      <c r="U20" s="44"/>
      <c r="V20" s="44"/>
      <c r="W20" s="44"/>
      <c r="X20" s="44"/>
      <c r="Y20" s="44"/>
      <c r="Z20" s="44"/>
      <c r="AA20" s="43"/>
      <c r="AB20" s="44"/>
      <c r="AC20" s="44"/>
    </row>
    <row r="21" spans="1:29" ht="15" customHeight="1" x14ac:dyDescent="0.2">
      <c r="A21" s="16"/>
      <c r="B21" s="17" t="s">
        <v>307</v>
      </c>
      <c r="C21" s="148">
        <v>2835686</v>
      </c>
      <c r="D21" s="148"/>
      <c r="E21" s="148">
        <v>35096</v>
      </c>
      <c r="F21" s="182">
        <f t="shared" si="0"/>
        <v>12.376546627517998</v>
      </c>
      <c r="G21" s="183"/>
      <c r="H21" s="44"/>
      <c r="I21" s="44"/>
      <c r="J21" s="44"/>
      <c r="K21" s="44"/>
      <c r="L21" s="44"/>
      <c r="M21" s="44"/>
      <c r="N21" s="44"/>
      <c r="O21" s="43"/>
      <c r="P21" s="44"/>
      <c r="Q21" s="44"/>
      <c r="R21" s="44"/>
      <c r="S21" s="44"/>
      <c r="T21" s="44"/>
      <c r="U21" s="44"/>
      <c r="V21" s="44"/>
      <c r="W21" s="44"/>
      <c r="X21" s="44"/>
      <c r="Y21" s="44"/>
      <c r="Z21" s="44"/>
      <c r="AA21" s="43"/>
      <c r="AB21" s="44"/>
      <c r="AC21" s="44"/>
    </row>
    <row r="22" spans="1:29" ht="15" customHeight="1" x14ac:dyDescent="0.2">
      <c r="A22" s="16"/>
      <c r="B22" s="17" t="s">
        <v>28</v>
      </c>
      <c r="C22" s="148">
        <v>594164</v>
      </c>
      <c r="D22" s="148"/>
      <c r="E22" s="148">
        <v>5987</v>
      </c>
      <c r="F22" s="182">
        <f t="shared" si="0"/>
        <v>10.076342558620178</v>
      </c>
      <c r="G22" s="183"/>
      <c r="H22" s="44"/>
      <c r="I22" s="44"/>
      <c r="J22" s="44"/>
      <c r="K22" s="44"/>
      <c r="L22" s="44"/>
      <c r="M22" s="44"/>
      <c r="N22" s="44"/>
      <c r="O22" s="43"/>
      <c r="P22" s="44"/>
      <c r="Q22" s="44"/>
      <c r="R22" s="44"/>
      <c r="S22" s="44"/>
      <c r="T22" s="44"/>
      <c r="U22" s="44"/>
      <c r="V22" s="44"/>
      <c r="W22" s="44"/>
      <c r="X22" s="44"/>
      <c r="Y22" s="44"/>
      <c r="Z22" s="44"/>
      <c r="AA22" s="43"/>
      <c r="AB22" s="44"/>
      <c r="AC22" s="44"/>
    </row>
    <row r="23" spans="1:29" ht="15" customHeight="1" x14ac:dyDescent="0.2">
      <c r="A23" s="16"/>
      <c r="B23" s="17" t="s">
        <v>104</v>
      </c>
      <c r="C23" s="148">
        <v>1991738</v>
      </c>
      <c r="D23" s="148"/>
      <c r="E23" s="148">
        <v>11828</v>
      </c>
      <c r="F23" s="182">
        <f t="shared" si="0"/>
        <v>5.9385320760059805</v>
      </c>
      <c r="G23" s="183"/>
      <c r="H23" s="44"/>
      <c r="I23" s="44"/>
      <c r="J23" s="44"/>
      <c r="K23" s="44"/>
      <c r="L23" s="44"/>
      <c r="M23" s="44"/>
      <c r="N23" s="44"/>
      <c r="O23" s="43"/>
      <c r="P23" s="44"/>
      <c r="Q23" s="44"/>
      <c r="R23" s="44"/>
      <c r="S23" s="44"/>
      <c r="T23" s="44"/>
      <c r="U23" s="44"/>
      <c r="V23" s="44"/>
      <c r="W23" s="44"/>
      <c r="X23" s="44"/>
      <c r="Y23" s="44"/>
      <c r="Z23" s="44"/>
      <c r="AA23" s="43"/>
      <c r="AB23" s="44"/>
      <c r="AC23" s="44"/>
    </row>
    <row r="24" spans="1:29" ht="15" customHeight="1" x14ac:dyDescent="0.2">
      <c r="A24" s="16"/>
      <c r="B24" s="17" t="s">
        <v>30</v>
      </c>
      <c r="C24" s="148">
        <v>1189519</v>
      </c>
      <c r="D24" s="148"/>
      <c r="E24" s="148">
        <v>4343</v>
      </c>
      <c r="F24" s="182">
        <f t="shared" si="0"/>
        <v>3.6510555947403951</v>
      </c>
      <c r="G24" s="183"/>
      <c r="H24" s="44"/>
      <c r="I24" s="44"/>
      <c r="J24" s="44"/>
      <c r="K24" s="44"/>
      <c r="L24" s="44"/>
      <c r="M24" s="44"/>
      <c r="N24" s="44"/>
      <c r="O24" s="43"/>
      <c r="P24" s="44"/>
      <c r="Q24" s="44"/>
      <c r="R24" s="44"/>
      <c r="S24" s="44"/>
      <c r="T24" s="44"/>
      <c r="U24" s="44"/>
      <c r="V24" s="44"/>
      <c r="W24" s="44"/>
      <c r="X24" s="44"/>
      <c r="Y24" s="44"/>
      <c r="Z24" s="44"/>
      <c r="AA24" s="43"/>
      <c r="AB24" s="44"/>
      <c r="AC24" s="44"/>
    </row>
    <row r="25" spans="1:29" ht="15" customHeight="1" x14ac:dyDescent="0.2">
      <c r="A25" s="16"/>
      <c r="B25" s="17" t="s">
        <v>31</v>
      </c>
      <c r="C25" s="148">
        <v>932806</v>
      </c>
      <c r="D25" s="148"/>
      <c r="E25" s="148">
        <v>6315</v>
      </c>
      <c r="F25" s="182">
        <f t="shared" si="0"/>
        <v>6.7698964200487559</v>
      </c>
      <c r="G25" s="183"/>
      <c r="H25" s="44"/>
      <c r="I25" s="44"/>
      <c r="J25" s="44"/>
      <c r="K25" s="44"/>
      <c r="L25" s="44"/>
      <c r="M25" s="44"/>
      <c r="N25" s="44"/>
      <c r="O25" s="43"/>
      <c r="P25" s="44"/>
      <c r="Q25" s="44"/>
      <c r="R25" s="44"/>
      <c r="S25" s="44"/>
      <c r="T25" s="44"/>
      <c r="U25" s="44"/>
      <c r="V25" s="44"/>
      <c r="W25" s="44"/>
      <c r="X25" s="44"/>
      <c r="Y25" s="44"/>
      <c r="Z25" s="44"/>
      <c r="AA25" s="43"/>
      <c r="AB25" s="44"/>
      <c r="AC25" s="44"/>
    </row>
    <row r="26" spans="1:29" ht="15" customHeight="1" x14ac:dyDescent="0.2">
      <c r="A26" s="16"/>
      <c r="B26" s="17" t="s">
        <v>32</v>
      </c>
      <c r="C26" s="148">
        <v>1860111</v>
      </c>
      <c r="D26" s="148"/>
      <c r="E26" s="148">
        <v>13472</v>
      </c>
      <c r="F26" s="182">
        <f t="shared" si="0"/>
        <v>7.2425785342917708</v>
      </c>
      <c r="G26" s="183"/>
      <c r="H26" s="44"/>
      <c r="I26" s="44"/>
      <c r="J26" s="44"/>
      <c r="K26" s="44"/>
      <c r="L26" s="44"/>
      <c r="M26" s="44"/>
      <c r="N26" s="44"/>
      <c r="O26" s="43"/>
      <c r="P26" s="44"/>
      <c r="Q26" s="44"/>
      <c r="R26" s="44"/>
      <c r="S26" s="44"/>
      <c r="T26" s="44"/>
      <c r="U26" s="44"/>
      <c r="V26" s="44"/>
      <c r="W26" s="44"/>
      <c r="X26" s="44"/>
      <c r="Y26" s="44"/>
      <c r="Z26" s="44"/>
      <c r="AA26" s="43"/>
      <c r="AB26" s="44"/>
      <c r="AC26" s="44"/>
    </row>
    <row r="27" spans="1:29" ht="15" customHeight="1" x14ac:dyDescent="0.2">
      <c r="A27" s="16"/>
      <c r="B27" s="17" t="s">
        <v>105</v>
      </c>
      <c r="C27" s="148">
        <v>1508941</v>
      </c>
      <c r="D27" s="148"/>
      <c r="E27" s="148">
        <v>12797</v>
      </c>
      <c r="F27" s="182">
        <f t="shared" si="0"/>
        <v>8.4807822174624441</v>
      </c>
      <c r="G27" s="183"/>
      <c r="H27" s="44"/>
      <c r="I27" s="44"/>
      <c r="J27" s="44"/>
      <c r="K27" s="44"/>
      <c r="L27" s="44"/>
      <c r="M27" s="44"/>
      <c r="N27" s="44"/>
      <c r="O27" s="43"/>
      <c r="P27" s="44"/>
      <c r="Q27" s="44"/>
      <c r="R27" s="44"/>
      <c r="S27" s="44"/>
      <c r="T27" s="44"/>
      <c r="U27" s="44"/>
      <c r="V27" s="44"/>
      <c r="W27" s="44"/>
      <c r="X27" s="44"/>
      <c r="Y27" s="44"/>
      <c r="Z27" s="44"/>
      <c r="AA27" s="43"/>
      <c r="AB27" s="44"/>
      <c r="AC27" s="44"/>
    </row>
    <row r="28" spans="1:29" ht="15" customHeight="1" x14ac:dyDescent="0.2">
      <c r="A28" s="16"/>
      <c r="B28" s="17" t="s">
        <v>34</v>
      </c>
      <c r="C28" s="148">
        <v>1100306</v>
      </c>
      <c r="D28" s="148"/>
      <c r="E28" s="148">
        <v>6064</v>
      </c>
      <c r="F28" s="182">
        <f t="shared" si="0"/>
        <v>5.5111941587158482</v>
      </c>
      <c r="G28" s="183"/>
      <c r="H28" s="44"/>
      <c r="I28" s="44"/>
      <c r="J28" s="44"/>
      <c r="K28" s="44"/>
      <c r="L28" s="44"/>
      <c r="M28" s="44"/>
      <c r="N28" s="44"/>
      <c r="O28" s="43"/>
      <c r="P28" s="44"/>
      <c r="Q28" s="44"/>
      <c r="R28" s="44"/>
      <c r="S28" s="44"/>
      <c r="T28" s="44"/>
      <c r="U28" s="44"/>
      <c r="V28" s="44"/>
      <c r="W28" s="44"/>
      <c r="X28" s="44"/>
      <c r="Y28" s="44"/>
      <c r="Z28" s="44"/>
      <c r="AA28" s="43"/>
      <c r="AB28" s="44"/>
      <c r="AC28" s="44"/>
    </row>
    <row r="29" spans="1:29" ht="15" customHeight="1" x14ac:dyDescent="0.2">
      <c r="A29" s="16"/>
      <c r="B29" s="17" t="s">
        <v>106</v>
      </c>
      <c r="C29" s="148">
        <v>761224</v>
      </c>
      <c r="D29" s="148"/>
      <c r="E29" s="148">
        <v>3318</v>
      </c>
      <c r="F29" s="182">
        <f t="shared" si="0"/>
        <v>4.358769560602398</v>
      </c>
      <c r="G29" s="183"/>
      <c r="H29" s="44"/>
      <c r="I29" s="44"/>
      <c r="J29" s="44"/>
      <c r="K29" s="44"/>
      <c r="L29" s="44"/>
      <c r="M29" s="44"/>
      <c r="N29" s="44"/>
      <c r="O29" s="43"/>
      <c r="P29" s="44"/>
      <c r="Q29" s="44"/>
      <c r="R29" s="44"/>
      <c r="S29" s="44"/>
      <c r="T29" s="44"/>
      <c r="U29" s="44"/>
      <c r="V29" s="44"/>
      <c r="W29" s="44"/>
      <c r="X29" s="44"/>
      <c r="Y29" s="44"/>
      <c r="Z29" s="44"/>
      <c r="AA29" s="43"/>
      <c r="AB29" s="44"/>
      <c r="AC29" s="44"/>
    </row>
    <row r="30" spans="1:29" ht="15" customHeight="1" x14ac:dyDescent="0.2">
      <c r="A30" s="16"/>
      <c r="B30" s="17" t="s">
        <v>36</v>
      </c>
      <c r="C30" s="148">
        <v>1429910</v>
      </c>
      <c r="D30" s="148"/>
      <c r="E30" s="148">
        <v>7822</v>
      </c>
      <c r="F30" s="182">
        <f t="shared" si="0"/>
        <v>5.4702743529313036</v>
      </c>
      <c r="G30" s="183"/>
      <c r="H30" s="44"/>
      <c r="I30" s="44"/>
      <c r="J30" s="44"/>
      <c r="K30" s="44"/>
      <c r="L30" s="44"/>
      <c r="M30" s="44"/>
      <c r="N30" s="44"/>
      <c r="O30" s="43"/>
      <c r="P30" s="44"/>
      <c r="Q30" s="44"/>
      <c r="R30" s="44"/>
      <c r="S30" s="44"/>
      <c r="T30" s="44"/>
      <c r="U30" s="44"/>
      <c r="V30" s="44"/>
      <c r="W30" s="44"/>
      <c r="X30" s="44"/>
      <c r="Y30" s="44"/>
      <c r="Z30" s="44"/>
      <c r="AA30" s="43"/>
      <c r="AB30" s="44"/>
      <c r="AC30" s="44"/>
    </row>
    <row r="31" spans="1:29" ht="15" customHeight="1" x14ac:dyDescent="0.2">
      <c r="A31" s="16"/>
      <c r="B31" s="17" t="s">
        <v>37</v>
      </c>
      <c r="C31" s="148">
        <v>8952268</v>
      </c>
      <c r="D31" s="148"/>
      <c r="E31" s="148">
        <v>55966</v>
      </c>
      <c r="F31" s="182">
        <f t="shared" si="0"/>
        <v>6.2516001531678906</v>
      </c>
      <c r="G31" s="183"/>
      <c r="H31" s="44"/>
      <c r="I31" s="44"/>
      <c r="J31" s="44"/>
      <c r="K31" s="44"/>
      <c r="L31" s="44"/>
      <c r="M31" s="44"/>
      <c r="N31" s="44"/>
      <c r="O31" s="43"/>
      <c r="P31" s="44"/>
      <c r="Q31" s="44"/>
      <c r="R31" s="44"/>
      <c r="S31" s="44"/>
      <c r="T31" s="44"/>
      <c r="U31" s="44"/>
      <c r="V31" s="44"/>
      <c r="W31" s="44"/>
      <c r="X31" s="44"/>
      <c r="Y31" s="44"/>
      <c r="Z31" s="44"/>
      <c r="AA31" s="43"/>
      <c r="AB31" s="44"/>
      <c r="AC31" s="44"/>
    </row>
    <row r="32" spans="1:29" ht="15" customHeight="1" x14ac:dyDescent="0.2">
      <c r="A32" s="16"/>
      <c r="B32" s="17" t="s">
        <v>38</v>
      </c>
      <c r="C32" s="148">
        <v>907760</v>
      </c>
      <c r="D32" s="148"/>
      <c r="E32" s="148">
        <v>3733</v>
      </c>
      <c r="F32" s="182">
        <f t="shared" si="0"/>
        <v>4.1123204371199433</v>
      </c>
      <c r="G32" s="183"/>
      <c r="H32" s="44"/>
      <c r="I32" s="44"/>
      <c r="J32" s="44"/>
      <c r="K32" s="44"/>
      <c r="L32" s="44"/>
      <c r="M32" s="44"/>
      <c r="N32" s="44"/>
      <c r="O32" s="43"/>
      <c r="P32" s="44"/>
      <c r="Q32" s="44"/>
      <c r="R32" s="44"/>
      <c r="S32" s="44"/>
      <c r="T32" s="44"/>
      <c r="U32" s="44"/>
      <c r="V32" s="44"/>
      <c r="W32" s="44"/>
      <c r="X32" s="44"/>
      <c r="Y32" s="44"/>
      <c r="Z32" s="44"/>
      <c r="AA32" s="43"/>
      <c r="AB32" s="44"/>
      <c r="AC32" s="44"/>
    </row>
    <row r="33" spans="1:29" ht="15" customHeight="1" x14ac:dyDescent="0.2">
      <c r="A33" s="16"/>
      <c r="B33" s="47" t="s">
        <v>39</v>
      </c>
      <c r="C33" s="148">
        <v>699559</v>
      </c>
      <c r="D33" s="148"/>
      <c r="E33" s="148">
        <v>2933</v>
      </c>
      <c r="F33" s="182">
        <f t="shared" si="0"/>
        <v>4.1926413640593578</v>
      </c>
      <c r="G33" s="183"/>
      <c r="H33" s="44"/>
      <c r="I33" s="44"/>
      <c r="J33" s="44"/>
      <c r="K33" s="44"/>
      <c r="L33" s="44"/>
      <c r="M33" s="44"/>
      <c r="N33" s="44"/>
      <c r="O33" s="43"/>
      <c r="P33" s="44"/>
      <c r="Q33" s="44"/>
      <c r="R33" s="44"/>
      <c r="S33" s="44"/>
      <c r="T33" s="44"/>
      <c r="U33" s="44"/>
      <c r="V33" s="44"/>
      <c r="W33" s="44"/>
      <c r="X33" s="44"/>
      <c r="Y33" s="44"/>
      <c r="Z33" s="44"/>
      <c r="AA33" s="43"/>
      <c r="AB33" s="44"/>
      <c r="AC33" s="44"/>
    </row>
    <row r="34" spans="1:29" ht="15" customHeight="1" x14ac:dyDescent="0.2">
      <c r="A34" s="16"/>
      <c r="B34" s="47" t="s">
        <v>40</v>
      </c>
      <c r="C34" s="148">
        <v>828672</v>
      </c>
      <c r="D34" s="148"/>
      <c r="E34" s="148">
        <v>2430</v>
      </c>
      <c r="F34" s="182">
        <f t="shared" si="0"/>
        <v>2.9324026876737719</v>
      </c>
      <c r="G34" s="183"/>
      <c r="H34" s="44"/>
      <c r="I34" s="44"/>
      <c r="J34" s="44"/>
      <c r="K34" s="44"/>
      <c r="L34" s="44"/>
      <c r="M34" s="44"/>
      <c r="N34" s="44"/>
      <c r="O34" s="43"/>
      <c r="P34" s="44"/>
      <c r="Q34" s="44"/>
      <c r="R34" s="44"/>
      <c r="S34" s="44"/>
      <c r="T34" s="44"/>
      <c r="U34" s="44"/>
      <c r="V34" s="44"/>
      <c r="W34" s="44"/>
      <c r="X34" s="44"/>
      <c r="Y34" s="44"/>
      <c r="Z34" s="44"/>
      <c r="AA34" s="43"/>
      <c r="AB34" s="44"/>
      <c r="AC34" s="44"/>
    </row>
    <row r="35" spans="1:29" ht="15" customHeight="1" x14ac:dyDescent="0.2">
      <c r="A35" s="16"/>
      <c r="B35" s="47" t="s">
        <v>41</v>
      </c>
      <c r="C35" s="148">
        <v>753278</v>
      </c>
      <c r="D35" s="148"/>
      <c r="E35" s="148">
        <v>3804</v>
      </c>
      <c r="F35" s="182">
        <f t="shared" si="0"/>
        <v>5.0499284460717027</v>
      </c>
      <c r="G35" s="183"/>
      <c r="H35" s="44"/>
      <c r="I35" s="44"/>
      <c r="J35" s="44"/>
      <c r="K35" s="44"/>
      <c r="L35" s="44"/>
      <c r="M35" s="44"/>
      <c r="N35" s="44"/>
      <c r="O35" s="43"/>
      <c r="P35" s="44"/>
      <c r="Q35" s="44"/>
      <c r="R35" s="44"/>
      <c r="S35" s="44"/>
      <c r="T35" s="44"/>
      <c r="U35" s="44"/>
      <c r="V35" s="44"/>
      <c r="W35" s="44"/>
      <c r="X35" s="44"/>
      <c r="Y35" s="44"/>
      <c r="Z35" s="44"/>
      <c r="AA35" s="43"/>
      <c r="AB35" s="44"/>
      <c r="AC35" s="44"/>
    </row>
    <row r="36" spans="1:29" ht="15" customHeight="1" x14ac:dyDescent="0.2">
      <c r="A36" s="16"/>
      <c r="B36" s="17" t="s">
        <v>42</v>
      </c>
      <c r="C36" s="148">
        <v>1463903</v>
      </c>
      <c r="D36" s="148"/>
      <c r="E36" s="148">
        <v>13833</v>
      </c>
      <c r="F36" s="182">
        <f t="shared" si="0"/>
        <v>9.4493965788716867</v>
      </c>
      <c r="G36" s="183"/>
      <c r="H36" s="44"/>
      <c r="I36" s="44"/>
      <c r="J36" s="44"/>
      <c r="K36" s="44"/>
      <c r="L36" s="44"/>
      <c r="M36" s="44"/>
      <c r="N36" s="44"/>
      <c r="O36" s="43"/>
      <c r="P36" s="44"/>
      <c r="Q36" s="44"/>
      <c r="R36" s="44"/>
      <c r="S36" s="44"/>
      <c r="T36" s="44"/>
      <c r="U36" s="44"/>
      <c r="V36" s="44"/>
      <c r="W36" s="44"/>
      <c r="X36" s="44"/>
      <c r="Y36" s="44"/>
      <c r="Z36" s="44"/>
      <c r="AA36" s="43"/>
      <c r="AB36" s="44"/>
      <c r="AC36" s="44"/>
    </row>
    <row r="37" spans="1:29" ht="15" customHeight="1" x14ac:dyDescent="0.2">
      <c r="A37" s="16"/>
      <c r="B37" s="17" t="s">
        <v>43</v>
      </c>
      <c r="C37" s="148">
        <v>1161124</v>
      </c>
      <c r="D37" s="148"/>
      <c r="E37" s="148">
        <v>3241</v>
      </c>
      <c r="F37" s="182">
        <f t="shared" si="0"/>
        <v>2.7912608816973901</v>
      </c>
      <c r="G37" s="183"/>
      <c r="H37" s="44"/>
      <c r="I37" s="44"/>
      <c r="J37" s="44"/>
      <c r="K37" s="44"/>
      <c r="L37" s="44"/>
      <c r="M37" s="44"/>
      <c r="N37" s="44"/>
      <c r="O37" s="43"/>
      <c r="P37" s="44"/>
      <c r="Q37" s="44"/>
      <c r="R37" s="44"/>
      <c r="S37" s="44"/>
      <c r="T37" s="44"/>
      <c r="U37" s="44"/>
      <c r="V37" s="44"/>
      <c r="W37" s="44"/>
      <c r="X37" s="44"/>
      <c r="Y37" s="44"/>
      <c r="Z37" s="44"/>
      <c r="AA37" s="43"/>
      <c r="AB37" s="44"/>
      <c r="AC37" s="44"/>
    </row>
    <row r="38" spans="1:29" ht="15" customHeight="1" x14ac:dyDescent="0.2">
      <c r="A38" s="16"/>
      <c r="B38" s="17" t="s">
        <v>44</v>
      </c>
      <c r="C38" s="148">
        <v>1339437</v>
      </c>
      <c r="D38" s="148"/>
      <c r="E38" s="148">
        <v>8878</v>
      </c>
      <c r="F38" s="182">
        <f t="shared" si="0"/>
        <v>6.628157949944641</v>
      </c>
      <c r="G38" s="183"/>
      <c r="H38" s="44"/>
      <c r="I38" s="44"/>
      <c r="J38" s="44"/>
      <c r="K38" s="44"/>
      <c r="L38" s="44"/>
      <c r="M38" s="44"/>
      <c r="N38" s="44"/>
      <c r="O38" s="43"/>
      <c r="P38" s="44"/>
      <c r="Q38" s="44"/>
      <c r="R38" s="44"/>
      <c r="S38" s="44"/>
      <c r="T38" s="44"/>
      <c r="U38" s="44"/>
      <c r="V38" s="44"/>
      <c r="W38" s="44"/>
      <c r="X38" s="44"/>
      <c r="Y38" s="44"/>
      <c r="Z38" s="44"/>
      <c r="AA38" s="43"/>
      <c r="AB38" s="44"/>
      <c r="AC38" s="44"/>
    </row>
    <row r="39" spans="1:29" ht="15" customHeight="1" x14ac:dyDescent="0.2">
      <c r="A39" s="16"/>
      <c r="B39" s="17" t="s">
        <v>107</v>
      </c>
      <c r="C39" s="148">
        <v>1409020</v>
      </c>
      <c r="D39" s="148"/>
      <c r="E39" s="148">
        <v>8049</v>
      </c>
      <c r="F39" s="182">
        <f t="shared" si="0"/>
        <v>5.7124810151736671</v>
      </c>
      <c r="G39" s="183"/>
      <c r="H39" s="44"/>
      <c r="I39" s="44"/>
      <c r="J39" s="44"/>
      <c r="K39" s="44"/>
      <c r="L39" s="44"/>
      <c r="M39" s="44"/>
      <c r="N39" s="44"/>
      <c r="O39" s="43"/>
      <c r="P39" s="44"/>
      <c r="Q39" s="44"/>
      <c r="R39" s="44"/>
      <c r="S39" s="44"/>
      <c r="T39" s="44"/>
      <c r="U39" s="44"/>
      <c r="V39" s="44"/>
      <c r="W39" s="44"/>
      <c r="X39" s="44"/>
      <c r="Y39" s="44"/>
      <c r="Z39" s="44"/>
      <c r="AA39" s="43"/>
      <c r="AB39" s="44"/>
      <c r="AC39" s="44"/>
    </row>
    <row r="40" spans="1:29" ht="15" customHeight="1" x14ac:dyDescent="0.2">
      <c r="A40" s="16"/>
      <c r="B40" s="17" t="s">
        <v>46</v>
      </c>
      <c r="C40" s="148">
        <v>1135935</v>
      </c>
      <c r="D40" s="148"/>
      <c r="E40" s="148">
        <v>4077</v>
      </c>
      <c r="F40" s="182">
        <f t="shared" si="0"/>
        <v>3.5891138137305392</v>
      </c>
      <c r="G40" s="183"/>
      <c r="H40" s="44"/>
      <c r="I40" s="44"/>
      <c r="J40" s="44"/>
      <c r="K40" s="44"/>
      <c r="L40" s="44"/>
      <c r="M40" s="44"/>
      <c r="N40" s="44"/>
      <c r="O40" s="43"/>
      <c r="P40" s="44"/>
      <c r="Q40" s="44"/>
      <c r="R40" s="44"/>
      <c r="S40" s="44"/>
      <c r="T40" s="44"/>
      <c r="U40" s="44"/>
      <c r="V40" s="44"/>
      <c r="W40" s="44"/>
      <c r="X40" s="44"/>
      <c r="Y40" s="44"/>
      <c r="Z40" s="44"/>
      <c r="AA40" s="43"/>
      <c r="AB40" s="44"/>
      <c r="AC40" s="44"/>
    </row>
    <row r="41" spans="1:29" ht="15" customHeight="1" x14ac:dyDescent="0.2">
      <c r="A41" s="16"/>
      <c r="B41" s="17" t="s">
        <v>47</v>
      </c>
      <c r="C41" s="148">
        <v>759974</v>
      </c>
      <c r="D41" s="148"/>
      <c r="E41" s="148">
        <v>3156</v>
      </c>
      <c r="F41" s="182">
        <f t="shared" si="0"/>
        <v>4.1527736475195196</v>
      </c>
      <c r="G41" s="183"/>
      <c r="H41" s="44"/>
      <c r="I41" s="44"/>
      <c r="J41" s="44"/>
      <c r="K41" s="44"/>
      <c r="L41" s="44"/>
      <c r="M41" s="44"/>
      <c r="N41" s="44"/>
      <c r="O41" s="43"/>
      <c r="P41" s="44"/>
      <c r="Q41" s="44"/>
      <c r="R41" s="44"/>
      <c r="S41" s="44"/>
      <c r="T41" s="44"/>
      <c r="U41" s="44"/>
      <c r="V41" s="44"/>
      <c r="W41" s="44"/>
      <c r="X41" s="44"/>
      <c r="Y41" s="44"/>
      <c r="Z41" s="44"/>
      <c r="AA41" s="43"/>
      <c r="AB41" s="44"/>
      <c r="AC41" s="44"/>
    </row>
    <row r="42" spans="1:29" ht="15" customHeight="1" x14ac:dyDescent="0.2">
      <c r="A42" s="16"/>
      <c r="B42" s="17" t="s">
        <v>48</v>
      </c>
      <c r="C42" s="148">
        <v>1196236</v>
      </c>
      <c r="D42" s="148"/>
      <c r="E42" s="148">
        <v>4177</v>
      </c>
      <c r="F42" s="182">
        <f t="shared" si="0"/>
        <v>3.4917859017785786</v>
      </c>
      <c r="G42" s="183"/>
      <c r="H42" s="44"/>
      <c r="I42" s="44"/>
      <c r="J42" s="44"/>
      <c r="K42" s="44"/>
      <c r="L42" s="44"/>
      <c r="M42" s="44"/>
      <c r="N42" s="44"/>
      <c r="O42" s="43"/>
      <c r="P42" s="44"/>
      <c r="Q42" s="44"/>
      <c r="R42" s="44"/>
      <c r="S42" s="44"/>
      <c r="T42" s="44"/>
      <c r="U42" s="44"/>
      <c r="V42" s="44"/>
      <c r="W42" s="44"/>
      <c r="X42" s="44"/>
      <c r="Y42" s="44"/>
      <c r="Z42" s="44"/>
      <c r="AA42" s="43"/>
      <c r="AB42" s="44"/>
      <c r="AC42" s="44"/>
    </row>
    <row r="43" spans="1:29" ht="15" customHeight="1" x14ac:dyDescent="0.2">
      <c r="A43" s="16"/>
      <c r="B43" s="17" t="s">
        <v>49</v>
      </c>
      <c r="C43" s="148">
        <v>1712094</v>
      </c>
      <c r="D43" s="148"/>
      <c r="E43" s="148">
        <v>12858</v>
      </c>
      <c r="F43" s="182">
        <f t="shared" si="0"/>
        <v>7.5101016649786754</v>
      </c>
      <c r="G43" s="183"/>
      <c r="H43" s="44"/>
      <c r="I43" s="44"/>
      <c r="J43" s="44"/>
      <c r="K43" s="44"/>
      <c r="L43" s="44"/>
      <c r="M43" s="44"/>
      <c r="N43" s="44"/>
      <c r="O43" s="43"/>
      <c r="P43" s="44"/>
      <c r="Q43" s="44"/>
      <c r="R43" s="44"/>
      <c r="S43" s="44"/>
      <c r="T43" s="44"/>
      <c r="U43" s="44"/>
      <c r="V43" s="44"/>
      <c r="W43" s="44"/>
      <c r="X43" s="44"/>
      <c r="Y43" s="44"/>
      <c r="Z43" s="44"/>
      <c r="AA43" s="43"/>
      <c r="AB43" s="44"/>
      <c r="AC43" s="44"/>
    </row>
    <row r="44" spans="1:29" ht="15" customHeight="1" x14ac:dyDescent="0.2">
      <c r="A44" s="16"/>
      <c r="B44" s="17" t="s">
        <v>50</v>
      </c>
      <c r="C44" s="148">
        <v>2416042</v>
      </c>
      <c r="D44" s="148"/>
      <c r="E44" s="148">
        <v>12901</v>
      </c>
      <c r="F44" s="182">
        <f t="shared" si="0"/>
        <v>5.3397250544485564</v>
      </c>
      <c r="G44" s="183"/>
      <c r="H44" s="44"/>
      <c r="I44" s="44"/>
      <c r="J44" s="44"/>
      <c r="K44" s="44"/>
      <c r="L44" s="44"/>
      <c r="M44" s="44"/>
      <c r="N44" s="44"/>
      <c r="O44" s="43"/>
      <c r="P44" s="44"/>
      <c r="Q44" s="44"/>
      <c r="R44" s="44"/>
      <c r="S44" s="44"/>
      <c r="T44" s="44"/>
      <c r="U44" s="44"/>
      <c r="V44" s="44"/>
      <c r="W44" s="44"/>
      <c r="X44" s="44"/>
      <c r="Y44" s="44"/>
      <c r="Z44" s="44"/>
      <c r="AA44" s="43"/>
      <c r="AB44" s="44"/>
      <c r="AC44" s="44"/>
    </row>
    <row r="45" spans="1:29" ht="15" customHeight="1" x14ac:dyDescent="0.2">
      <c r="A45" s="16"/>
      <c r="B45" s="17" t="s">
        <v>51</v>
      </c>
      <c r="C45" s="148">
        <v>1869510</v>
      </c>
      <c r="D45" s="148"/>
      <c r="E45" s="148">
        <v>7678</v>
      </c>
      <c r="F45" s="182">
        <f t="shared" si="0"/>
        <v>4.1069585078443014</v>
      </c>
      <c r="G45" s="183"/>
      <c r="H45" s="44"/>
      <c r="I45" s="44"/>
      <c r="J45" s="44"/>
      <c r="K45" s="44"/>
      <c r="L45" s="44"/>
      <c r="M45" s="44"/>
      <c r="N45" s="44"/>
      <c r="O45" s="43"/>
      <c r="P45" s="44"/>
      <c r="Q45" s="44"/>
      <c r="R45" s="44"/>
      <c r="S45" s="44"/>
      <c r="T45" s="44"/>
      <c r="U45" s="44"/>
      <c r="V45" s="44"/>
      <c r="W45" s="44"/>
      <c r="X45" s="44"/>
      <c r="Y45" s="44"/>
      <c r="Z45" s="44"/>
      <c r="AA45" s="43"/>
      <c r="AB45" s="44"/>
      <c r="AC45" s="44"/>
    </row>
    <row r="46" spans="1:29" ht="15" customHeight="1" x14ac:dyDescent="0.2">
      <c r="A46" s="16"/>
      <c r="B46" s="17" t="s">
        <v>108</v>
      </c>
      <c r="C46" s="148">
        <v>2928592</v>
      </c>
      <c r="D46" s="148"/>
      <c r="E46" s="148">
        <v>15158</v>
      </c>
      <c r="F46" s="182">
        <f t="shared" si="0"/>
        <v>5.1758660817211819</v>
      </c>
      <c r="G46" s="183"/>
      <c r="H46" s="44"/>
      <c r="I46" s="44"/>
      <c r="J46" s="44"/>
      <c r="K46" s="44"/>
      <c r="L46" s="44"/>
      <c r="M46" s="44"/>
      <c r="N46" s="44"/>
      <c r="O46" s="43"/>
      <c r="P46" s="44"/>
      <c r="Q46" s="44"/>
      <c r="R46" s="44"/>
      <c r="S46" s="44"/>
      <c r="T46" s="44"/>
      <c r="U46" s="44"/>
      <c r="V46" s="44"/>
      <c r="W46" s="44"/>
      <c r="X46" s="44"/>
      <c r="Y46" s="44"/>
      <c r="Z46" s="44"/>
      <c r="AA46" s="43"/>
      <c r="AB46" s="44"/>
      <c r="AC46" s="44"/>
    </row>
    <row r="47" spans="1:29" ht="15" customHeight="1" x14ac:dyDescent="0.2">
      <c r="A47" s="16"/>
      <c r="B47" s="17" t="s">
        <v>53</v>
      </c>
      <c r="C47" s="148">
        <v>2332469</v>
      </c>
      <c r="D47" s="148"/>
      <c r="E47" s="148">
        <v>15498</v>
      </c>
      <c r="F47" s="182">
        <f t="shared" si="0"/>
        <v>6.644461298306644</v>
      </c>
      <c r="G47" s="183"/>
      <c r="H47" s="44"/>
      <c r="I47" s="44"/>
      <c r="J47" s="44"/>
      <c r="K47" s="44"/>
      <c r="L47" s="44"/>
      <c r="M47" s="44"/>
      <c r="N47" s="44"/>
      <c r="O47" s="43"/>
      <c r="P47" s="44"/>
      <c r="Q47" s="44"/>
      <c r="R47" s="44"/>
      <c r="S47" s="44"/>
      <c r="T47" s="44"/>
      <c r="U47" s="44"/>
      <c r="V47" s="44"/>
      <c r="W47" s="44"/>
      <c r="X47" s="44"/>
      <c r="Y47" s="44"/>
      <c r="Z47" s="44"/>
      <c r="AA47" s="43"/>
      <c r="AB47" s="44"/>
      <c r="AC47" s="44"/>
    </row>
    <row r="48" spans="1:29" ht="15" customHeight="1" x14ac:dyDescent="0.2">
      <c r="A48" s="16"/>
      <c r="B48" s="17" t="s">
        <v>54</v>
      </c>
      <c r="C48" s="148">
        <v>722217</v>
      </c>
      <c r="D48" s="148"/>
      <c r="E48" s="148">
        <v>2188</v>
      </c>
      <c r="F48" s="182">
        <f t="shared" si="0"/>
        <v>3.0295603675903502</v>
      </c>
      <c r="G48" s="183"/>
      <c r="H48" s="44"/>
      <c r="I48" s="44"/>
      <c r="J48" s="44"/>
      <c r="K48" s="44"/>
      <c r="L48" s="44"/>
      <c r="M48" s="44"/>
      <c r="N48" s="44"/>
      <c r="O48" s="43"/>
      <c r="P48" s="44"/>
      <c r="Q48" s="44"/>
      <c r="R48" s="44"/>
      <c r="S48" s="44"/>
      <c r="T48" s="44"/>
      <c r="U48" s="44"/>
      <c r="V48" s="44"/>
      <c r="W48" s="44"/>
      <c r="X48" s="44"/>
      <c r="Y48" s="44"/>
      <c r="Z48" s="44"/>
      <c r="AA48" s="43"/>
      <c r="AB48" s="44"/>
      <c r="AC48" s="44"/>
    </row>
    <row r="49" spans="1:29" s="553" customFormat="1" ht="30" customHeight="1" x14ac:dyDescent="0.2">
      <c r="A49" s="172" t="s">
        <v>109</v>
      </c>
      <c r="B49" s="18"/>
      <c r="C49" s="231">
        <v>1893667</v>
      </c>
      <c r="D49" s="231"/>
      <c r="E49" s="231">
        <v>11326</v>
      </c>
      <c r="F49" s="180">
        <f>(E49/C49)*1000</f>
        <v>5.9809882096482641</v>
      </c>
      <c r="G49" s="181"/>
      <c r="H49" s="193"/>
      <c r="I49" s="193"/>
      <c r="J49" s="193"/>
      <c r="K49" s="193"/>
      <c r="L49" s="193"/>
      <c r="M49" s="193"/>
      <c r="N49" s="193"/>
      <c r="O49" s="194"/>
      <c r="P49" s="193"/>
      <c r="Q49" s="193"/>
      <c r="R49" s="193"/>
      <c r="S49" s="193"/>
      <c r="T49" s="193"/>
      <c r="U49" s="193"/>
      <c r="V49" s="193"/>
      <c r="W49" s="193"/>
      <c r="X49" s="193"/>
      <c r="Y49" s="193"/>
      <c r="Z49" s="193"/>
      <c r="AA49" s="194"/>
      <c r="AB49" s="193"/>
      <c r="AC49" s="193"/>
    </row>
    <row r="50" spans="1:29" s="553" customFormat="1" ht="30" customHeight="1" x14ac:dyDescent="0.2">
      <c r="A50" s="172" t="s">
        <v>110</v>
      </c>
      <c r="B50" s="18"/>
      <c r="C50" s="235">
        <v>5463300</v>
      </c>
      <c r="D50" s="235"/>
      <c r="E50" s="231">
        <v>28534</v>
      </c>
      <c r="F50" s="180">
        <f>(E50/C50)*1000</f>
        <v>5.2228506580272001</v>
      </c>
      <c r="G50" s="181"/>
      <c r="H50" s="193"/>
      <c r="I50" s="193"/>
      <c r="J50" s="193"/>
      <c r="K50" s="193"/>
      <c r="L50" s="193"/>
      <c r="M50" s="193"/>
      <c r="N50" s="193"/>
      <c r="O50" s="194"/>
      <c r="P50" s="193"/>
      <c r="Q50" s="193"/>
      <c r="R50" s="193"/>
      <c r="S50" s="193"/>
      <c r="T50" s="193"/>
      <c r="U50" s="193"/>
      <c r="V50" s="193"/>
      <c r="W50" s="193"/>
      <c r="X50" s="193"/>
      <c r="Y50" s="193"/>
      <c r="Z50" s="193"/>
      <c r="AA50" s="194"/>
      <c r="AB50" s="193"/>
      <c r="AC50" s="193"/>
    </row>
    <row r="51" spans="1:29" x14ac:dyDescent="0.2">
      <c r="A51" s="153"/>
      <c r="B51" s="154"/>
      <c r="C51" s="154"/>
      <c r="D51" s="154"/>
      <c r="E51" s="154"/>
      <c r="F51" s="156"/>
      <c r="G51" s="186"/>
      <c r="H51" s="20"/>
      <c r="I51" s="20"/>
      <c r="J51" s="20"/>
      <c r="K51" s="20"/>
      <c r="L51" s="20"/>
      <c r="M51" s="20"/>
      <c r="N51" s="20"/>
      <c r="O51" s="20"/>
      <c r="P51" s="20"/>
      <c r="Q51" s="20"/>
      <c r="R51" s="20"/>
      <c r="S51" s="20"/>
      <c r="T51" s="20"/>
      <c r="U51" s="20"/>
      <c r="V51" s="20"/>
      <c r="W51" s="20"/>
      <c r="X51" s="20"/>
      <c r="Y51" s="20"/>
      <c r="Z51" s="20"/>
      <c r="AA51" s="20"/>
      <c r="AB51" s="20"/>
      <c r="AC51" s="20"/>
    </row>
    <row r="52" spans="1:29" x14ac:dyDescent="0.2">
      <c r="A52" s="16" t="s">
        <v>111</v>
      </c>
      <c r="B52" s="17"/>
      <c r="C52" s="17"/>
      <c r="D52" s="17"/>
      <c r="E52" s="17"/>
      <c r="F52" s="157"/>
      <c r="G52" s="187"/>
      <c r="H52" s="20"/>
      <c r="I52" s="20"/>
      <c r="J52" s="20"/>
      <c r="K52" s="20"/>
      <c r="L52" s="20"/>
      <c r="M52" s="20"/>
      <c r="N52" s="20"/>
      <c r="O52" s="20"/>
      <c r="P52" s="20"/>
      <c r="Q52" s="20"/>
      <c r="R52" s="20"/>
      <c r="S52" s="20"/>
      <c r="T52" s="20"/>
      <c r="U52" s="20"/>
      <c r="V52" s="20"/>
      <c r="W52" s="20"/>
      <c r="X52" s="20"/>
      <c r="Y52" s="20"/>
      <c r="Z52" s="20"/>
      <c r="AA52" s="20"/>
      <c r="AB52" s="20"/>
      <c r="AC52" s="20"/>
    </row>
    <row r="53" spans="1:29" x14ac:dyDescent="0.2">
      <c r="A53" s="936" t="s">
        <v>112</v>
      </c>
      <c r="B53" s="937"/>
      <c r="C53" s="937"/>
      <c r="D53" s="937"/>
      <c r="E53" s="937"/>
      <c r="F53" s="937"/>
      <c r="G53" s="938"/>
      <c r="H53" s="20"/>
      <c r="I53" s="20"/>
      <c r="J53" s="20"/>
      <c r="K53" s="20"/>
      <c r="L53" s="20"/>
      <c r="M53" s="20"/>
      <c r="N53" s="20"/>
      <c r="O53" s="20"/>
      <c r="P53" s="20"/>
      <c r="Q53" s="20"/>
      <c r="R53" s="20"/>
      <c r="S53" s="20"/>
      <c r="T53" s="20"/>
      <c r="U53" s="20"/>
      <c r="V53" s="20"/>
      <c r="W53" s="20"/>
      <c r="X53" s="20"/>
      <c r="Y53" s="20"/>
      <c r="Z53" s="20"/>
      <c r="AA53" s="20"/>
      <c r="AB53" s="20"/>
      <c r="AC53" s="20"/>
    </row>
    <row r="54" spans="1:29" x14ac:dyDescent="0.2">
      <c r="A54" s="16" t="s">
        <v>113</v>
      </c>
      <c r="B54" s="17"/>
      <c r="C54" s="17"/>
      <c r="D54" s="17"/>
      <c r="E54" s="17"/>
      <c r="F54" s="157"/>
      <c r="G54" s="187"/>
      <c r="H54" s="20"/>
      <c r="I54" s="20"/>
      <c r="J54" s="20"/>
      <c r="K54" s="20"/>
      <c r="L54" s="20"/>
      <c r="M54" s="20"/>
      <c r="N54" s="20"/>
      <c r="O54" s="20"/>
      <c r="P54" s="20"/>
      <c r="Q54" s="20"/>
      <c r="R54" s="20"/>
      <c r="S54" s="20"/>
      <c r="T54" s="20"/>
      <c r="U54" s="20"/>
      <c r="V54" s="20"/>
      <c r="W54" s="20"/>
      <c r="X54" s="20"/>
      <c r="Y54" s="20"/>
      <c r="Z54" s="20"/>
      <c r="AA54" s="20"/>
      <c r="AB54" s="20"/>
      <c r="AC54" s="20"/>
    </row>
    <row r="55" spans="1:29" x14ac:dyDescent="0.2">
      <c r="A55" s="16" t="s">
        <v>114</v>
      </c>
      <c r="B55" s="17"/>
      <c r="C55" s="17"/>
      <c r="D55" s="17"/>
      <c r="E55" s="17"/>
      <c r="F55" s="157"/>
      <c r="G55" s="187"/>
      <c r="H55" s="20"/>
      <c r="I55" s="20"/>
      <c r="J55" s="20"/>
      <c r="K55" s="20"/>
      <c r="L55" s="20"/>
      <c r="M55" s="20"/>
      <c r="N55" s="20"/>
      <c r="O55" s="20"/>
      <c r="P55" s="20"/>
      <c r="Q55" s="20"/>
      <c r="R55" s="20"/>
      <c r="S55" s="20"/>
      <c r="T55" s="20"/>
      <c r="U55" s="20"/>
      <c r="V55" s="20"/>
      <c r="W55" s="20"/>
      <c r="X55" s="20"/>
      <c r="Y55" s="20"/>
      <c r="Z55" s="20"/>
      <c r="AA55" s="20"/>
      <c r="AB55" s="20"/>
      <c r="AC55" s="20"/>
    </row>
    <row r="56" spans="1:29" x14ac:dyDescent="0.2">
      <c r="A56" s="16" t="s">
        <v>115</v>
      </c>
      <c r="B56" s="17"/>
      <c r="C56" s="17"/>
      <c r="D56" s="17"/>
      <c r="E56" s="17"/>
      <c r="F56" s="157"/>
      <c r="G56" s="187"/>
      <c r="H56" s="20"/>
      <c r="I56" s="20"/>
      <c r="J56" s="20"/>
      <c r="K56" s="20"/>
      <c r="L56" s="20"/>
      <c r="M56" s="20"/>
      <c r="N56" s="20"/>
      <c r="O56" s="20"/>
      <c r="P56" s="20"/>
      <c r="Q56" s="20"/>
      <c r="R56" s="20"/>
      <c r="S56" s="20"/>
      <c r="T56" s="20"/>
      <c r="U56" s="20"/>
      <c r="V56" s="20"/>
      <c r="W56" s="20"/>
      <c r="X56" s="20"/>
      <c r="Y56" s="20"/>
      <c r="Z56" s="20"/>
      <c r="AA56" s="20"/>
      <c r="AB56" s="20"/>
      <c r="AC56" s="20"/>
    </row>
    <row r="57" spans="1:29" x14ac:dyDescent="0.2">
      <c r="A57" s="16" t="s">
        <v>58</v>
      </c>
      <c r="B57" s="17"/>
      <c r="C57" s="17"/>
      <c r="D57" s="17"/>
      <c r="E57" s="17"/>
      <c r="F57" s="157"/>
      <c r="G57" s="187"/>
      <c r="H57" s="20"/>
      <c r="I57" s="20"/>
      <c r="J57" s="20"/>
      <c r="K57" s="20"/>
      <c r="L57" s="20"/>
      <c r="M57" s="20"/>
      <c r="N57" s="20"/>
      <c r="O57" s="20"/>
      <c r="P57" s="20"/>
      <c r="Q57" s="20"/>
      <c r="R57" s="20"/>
      <c r="S57" s="20"/>
      <c r="T57" s="20"/>
      <c r="U57" s="20"/>
      <c r="V57" s="20"/>
      <c r="W57" s="20"/>
      <c r="X57" s="20"/>
      <c r="Y57" s="20"/>
      <c r="Z57" s="20"/>
      <c r="AA57" s="20"/>
      <c r="AB57" s="20"/>
      <c r="AC57" s="20"/>
    </row>
    <row r="58" spans="1:29" x14ac:dyDescent="0.2">
      <c r="A58" s="16" t="s">
        <v>59</v>
      </c>
      <c r="B58" s="17"/>
      <c r="C58" s="17"/>
      <c r="D58" s="17"/>
      <c r="E58" s="17"/>
      <c r="F58" s="157"/>
      <c r="G58" s="187"/>
      <c r="H58" s="20"/>
      <c r="I58" s="20"/>
      <c r="J58" s="20"/>
      <c r="K58" s="20"/>
      <c r="L58" s="20"/>
      <c r="M58" s="20"/>
      <c r="N58" s="20"/>
      <c r="O58" s="20"/>
      <c r="P58" s="20"/>
      <c r="Q58" s="20"/>
      <c r="R58" s="20"/>
      <c r="S58" s="20"/>
      <c r="T58" s="20"/>
      <c r="U58" s="20"/>
      <c r="V58" s="20"/>
      <c r="W58" s="20"/>
      <c r="X58" s="20"/>
      <c r="Y58" s="20"/>
      <c r="Z58" s="20"/>
      <c r="AA58" s="20"/>
      <c r="AB58" s="20"/>
      <c r="AC58" s="20"/>
    </row>
    <row r="59" spans="1:29" x14ac:dyDescent="0.2">
      <c r="A59" s="54"/>
      <c r="B59" s="55"/>
      <c r="C59" s="55"/>
      <c r="D59" s="55"/>
      <c r="E59" s="55"/>
      <c r="F59" s="152"/>
      <c r="G59" s="188"/>
      <c r="H59" s="20"/>
      <c r="I59" s="20"/>
      <c r="J59" s="20"/>
      <c r="K59" s="20"/>
      <c r="L59" s="20"/>
      <c r="M59" s="20"/>
      <c r="N59" s="20"/>
      <c r="O59" s="20"/>
      <c r="P59" s="20"/>
      <c r="Q59" s="20"/>
      <c r="R59" s="20"/>
      <c r="S59" s="20"/>
      <c r="T59" s="20"/>
      <c r="U59" s="20"/>
      <c r="V59" s="20"/>
      <c r="W59" s="20"/>
      <c r="X59" s="20"/>
      <c r="Y59" s="20"/>
      <c r="Z59" s="20"/>
      <c r="AA59" s="20"/>
      <c r="AB59" s="20"/>
      <c r="AC59" s="20"/>
    </row>
    <row r="60" spans="1:29" x14ac:dyDescent="0.2">
      <c r="A60" s="20"/>
      <c r="B60" s="20"/>
      <c r="C60" s="20"/>
      <c r="D60" s="20"/>
      <c r="E60" s="20"/>
      <c r="F60" s="160"/>
      <c r="G60" s="20"/>
      <c r="H60" s="20"/>
      <c r="I60" s="20"/>
      <c r="J60" s="20"/>
      <c r="K60" s="20"/>
      <c r="L60" s="20"/>
      <c r="M60" s="20"/>
      <c r="N60" s="20"/>
      <c r="O60" s="20"/>
      <c r="P60" s="20"/>
      <c r="Q60" s="20"/>
      <c r="R60" s="20"/>
      <c r="S60" s="20"/>
      <c r="T60" s="20"/>
      <c r="U60" s="20"/>
      <c r="V60" s="20"/>
      <c r="W60" s="20"/>
      <c r="X60" s="20"/>
      <c r="Y60" s="20"/>
      <c r="Z60" s="20"/>
      <c r="AA60" s="20"/>
      <c r="AB60" s="20"/>
      <c r="AC60" s="20"/>
    </row>
    <row r="61" spans="1:29" x14ac:dyDescent="0.2">
      <c r="A61" s="20"/>
      <c r="B61" s="20"/>
      <c r="C61" s="20"/>
      <c r="D61" s="20"/>
      <c r="E61" s="20"/>
      <c r="F61" s="160"/>
      <c r="G61" s="20"/>
      <c r="H61" s="20"/>
      <c r="I61" s="20"/>
      <c r="J61" s="20"/>
      <c r="K61" s="20"/>
      <c r="L61" s="20"/>
      <c r="M61" s="20"/>
      <c r="N61" s="20"/>
      <c r="O61" s="20"/>
      <c r="P61" s="20"/>
      <c r="Q61" s="20"/>
      <c r="R61" s="20"/>
      <c r="S61" s="20"/>
      <c r="T61" s="20"/>
      <c r="U61" s="20"/>
      <c r="V61" s="20"/>
      <c r="W61" s="20"/>
      <c r="X61" s="20"/>
      <c r="Y61" s="20"/>
      <c r="Z61" s="20"/>
      <c r="AA61" s="20"/>
      <c r="AB61" s="20"/>
      <c r="AC61" s="20"/>
    </row>
    <row r="62" spans="1:29" x14ac:dyDescent="0.2">
      <c r="A62" s="20"/>
      <c r="B62" s="20"/>
      <c r="C62" s="20"/>
      <c r="D62" s="20"/>
      <c r="E62" s="20"/>
      <c r="F62" s="160"/>
      <c r="G62" s="20"/>
      <c r="H62" s="20"/>
      <c r="I62" s="20"/>
      <c r="J62" s="20"/>
      <c r="K62" s="20"/>
      <c r="L62" s="20"/>
      <c r="M62" s="20"/>
      <c r="N62" s="20"/>
      <c r="O62" s="20"/>
      <c r="P62" s="20"/>
      <c r="Q62" s="20"/>
      <c r="R62" s="20"/>
      <c r="S62" s="20"/>
      <c r="T62" s="20"/>
      <c r="U62" s="20"/>
      <c r="V62" s="20"/>
      <c r="W62" s="20"/>
      <c r="X62" s="20"/>
      <c r="Y62" s="20"/>
      <c r="Z62" s="20"/>
      <c r="AA62" s="20"/>
      <c r="AB62" s="20"/>
      <c r="AC62" s="20"/>
    </row>
    <row r="63" spans="1:29" x14ac:dyDescent="0.2">
      <c r="A63" s="20"/>
      <c r="B63" s="20"/>
      <c r="C63" s="20"/>
      <c r="D63" s="20"/>
      <c r="E63" s="20"/>
      <c r="F63" s="160"/>
      <c r="G63" s="20"/>
      <c r="H63" s="20"/>
      <c r="I63" s="20"/>
      <c r="J63" s="20"/>
      <c r="K63" s="20"/>
      <c r="L63" s="20"/>
      <c r="M63" s="20"/>
      <c r="N63" s="20"/>
      <c r="O63" s="20"/>
      <c r="P63" s="20"/>
      <c r="Q63" s="20"/>
      <c r="R63" s="20"/>
      <c r="S63" s="20"/>
      <c r="T63" s="20"/>
      <c r="U63" s="20"/>
      <c r="V63" s="20"/>
      <c r="W63" s="20"/>
      <c r="X63" s="20"/>
      <c r="Y63" s="20"/>
      <c r="Z63" s="20"/>
      <c r="AA63" s="20"/>
      <c r="AB63" s="20"/>
      <c r="AC63" s="20"/>
    </row>
    <row r="64" spans="1:29" x14ac:dyDescent="0.2">
      <c r="A64" s="20"/>
      <c r="B64" s="20"/>
      <c r="C64" s="20"/>
      <c r="D64" s="20"/>
      <c r="E64" s="20"/>
      <c r="F64" s="160"/>
      <c r="G64" s="20"/>
      <c r="H64" s="20"/>
      <c r="I64" s="20"/>
      <c r="J64" s="20"/>
      <c r="K64" s="20"/>
      <c r="L64" s="20"/>
      <c r="M64" s="20"/>
      <c r="N64" s="20"/>
      <c r="O64" s="20"/>
      <c r="P64" s="20"/>
      <c r="Q64" s="20"/>
      <c r="R64" s="20"/>
      <c r="S64" s="20"/>
      <c r="T64" s="20"/>
      <c r="U64" s="20"/>
      <c r="V64" s="20"/>
      <c r="W64" s="20"/>
      <c r="X64" s="20"/>
      <c r="Y64" s="20"/>
      <c r="Z64" s="20"/>
      <c r="AA64" s="20"/>
      <c r="AB64" s="20"/>
      <c r="AC64" s="20"/>
    </row>
    <row r="65" spans="1:29" x14ac:dyDescent="0.2">
      <c r="A65" s="20"/>
      <c r="B65" s="20"/>
      <c r="C65" s="20"/>
      <c r="D65" s="20"/>
      <c r="E65" s="20"/>
      <c r="F65" s="160"/>
      <c r="G65" s="20"/>
      <c r="H65" s="20"/>
      <c r="I65" s="20"/>
      <c r="J65" s="20"/>
      <c r="K65" s="20"/>
      <c r="L65" s="20"/>
      <c r="M65" s="20"/>
      <c r="N65" s="20"/>
      <c r="O65" s="20"/>
      <c r="P65" s="20"/>
      <c r="Q65" s="20"/>
      <c r="R65" s="20"/>
      <c r="S65" s="20"/>
      <c r="T65" s="20"/>
      <c r="U65" s="20"/>
      <c r="V65" s="20"/>
      <c r="W65" s="20"/>
      <c r="X65" s="20"/>
      <c r="Y65" s="20"/>
      <c r="Z65" s="20"/>
      <c r="AA65" s="20"/>
      <c r="AB65" s="20"/>
      <c r="AC65" s="20"/>
    </row>
    <row r="66" spans="1:29" x14ac:dyDescent="0.2">
      <c r="A66" s="20"/>
      <c r="B66" s="20"/>
      <c r="C66" s="20"/>
      <c r="D66" s="20"/>
      <c r="E66" s="20"/>
      <c r="F66" s="160"/>
      <c r="G66" s="20"/>
      <c r="H66" s="20"/>
      <c r="I66" s="20"/>
      <c r="J66" s="20"/>
      <c r="K66" s="20"/>
      <c r="L66" s="20"/>
      <c r="M66" s="20"/>
      <c r="N66" s="20"/>
      <c r="O66" s="20"/>
      <c r="P66" s="20"/>
      <c r="Q66" s="20"/>
      <c r="R66" s="20"/>
      <c r="S66" s="20"/>
      <c r="T66" s="20"/>
      <c r="U66" s="20"/>
      <c r="V66" s="20"/>
      <c r="W66" s="20"/>
      <c r="X66" s="20"/>
      <c r="Y66" s="20"/>
      <c r="Z66" s="20"/>
      <c r="AA66" s="20"/>
      <c r="AB66" s="20"/>
      <c r="AC66" s="20"/>
    </row>
    <row r="67" spans="1:29" x14ac:dyDescent="0.2">
      <c r="A67" s="20"/>
      <c r="B67" s="20"/>
      <c r="C67" s="20"/>
      <c r="D67" s="20"/>
      <c r="E67" s="20"/>
      <c r="F67" s="160"/>
      <c r="G67" s="20"/>
      <c r="H67" s="20"/>
      <c r="I67" s="20"/>
      <c r="J67" s="20"/>
      <c r="K67" s="20"/>
      <c r="L67" s="20"/>
      <c r="M67" s="20"/>
      <c r="N67" s="20"/>
      <c r="O67" s="20"/>
      <c r="P67" s="20"/>
      <c r="Q67" s="20"/>
      <c r="R67" s="20"/>
      <c r="S67" s="20"/>
      <c r="T67" s="20"/>
      <c r="U67" s="20"/>
      <c r="V67" s="20"/>
      <c r="W67" s="20"/>
      <c r="X67" s="20"/>
      <c r="Y67" s="20"/>
      <c r="Z67" s="20"/>
      <c r="AA67" s="20"/>
      <c r="AB67" s="20"/>
      <c r="AC67" s="20"/>
    </row>
    <row r="68" spans="1:29" x14ac:dyDescent="0.2">
      <c r="A68" s="20"/>
      <c r="B68" s="20"/>
      <c r="C68" s="20"/>
      <c r="D68" s="20"/>
      <c r="E68" s="20"/>
      <c r="F68" s="160"/>
      <c r="G68" s="20"/>
      <c r="H68" s="20"/>
      <c r="I68" s="20"/>
      <c r="J68" s="20"/>
      <c r="K68" s="20"/>
      <c r="L68" s="20"/>
      <c r="M68" s="20"/>
      <c r="N68" s="20"/>
      <c r="O68" s="20"/>
      <c r="P68" s="20"/>
      <c r="Q68" s="20"/>
      <c r="R68" s="20"/>
      <c r="S68" s="20"/>
      <c r="T68" s="20"/>
      <c r="U68" s="20"/>
      <c r="V68" s="20"/>
      <c r="W68" s="20"/>
      <c r="X68" s="20"/>
      <c r="Y68" s="20"/>
      <c r="Z68" s="20"/>
      <c r="AA68" s="20"/>
      <c r="AB68" s="20"/>
      <c r="AC68" s="20"/>
    </row>
    <row r="69" spans="1:29" x14ac:dyDescent="0.2">
      <c r="A69" s="20"/>
      <c r="B69" s="20"/>
      <c r="C69" s="20"/>
      <c r="D69" s="20"/>
      <c r="E69" s="20"/>
      <c r="F69" s="160"/>
      <c r="G69" s="20"/>
      <c r="H69" s="20"/>
      <c r="I69" s="20"/>
      <c r="J69" s="20"/>
      <c r="K69" s="20"/>
      <c r="L69" s="20"/>
      <c r="M69" s="20"/>
      <c r="N69" s="20"/>
      <c r="O69" s="20"/>
      <c r="P69" s="20"/>
      <c r="Q69" s="20"/>
      <c r="R69" s="20"/>
      <c r="S69" s="20"/>
      <c r="T69" s="20"/>
      <c r="U69" s="20"/>
      <c r="V69" s="20"/>
      <c r="W69" s="20"/>
      <c r="X69" s="20"/>
      <c r="Y69" s="20"/>
      <c r="Z69" s="20"/>
      <c r="AA69" s="20"/>
      <c r="AB69" s="20"/>
      <c r="AC69" s="20"/>
    </row>
    <row r="70" spans="1:29" x14ac:dyDescent="0.2">
      <c r="A70" s="20"/>
      <c r="B70" s="20"/>
      <c r="C70" s="20"/>
      <c r="D70" s="20"/>
      <c r="E70" s="20"/>
      <c r="F70" s="160"/>
      <c r="G70" s="20"/>
      <c r="H70" s="20"/>
      <c r="I70" s="20"/>
      <c r="J70" s="20"/>
      <c r="K70" s="20"/>
      <c r="L70" s="20"/>
      <c r="M70" s="20"/>
      <c r="N70" s="20"/>
      <c r="O70" s="20"/>
      <c r="P70" s="20"/>
      <c r="Q70" s="20"/>
      <c r="R70" s="20"/>
      <c r="S70" s="20"/>
      <c r="T70" s="20"/>
      <c r="U70" s="20"/>
      <c r="V70" s="20"/>
      <c r="W70" s="20"/>
      <c r="X70" s="20"/>
      <c r="Y70" s="20"/>
      <c r="Z70" s="20"/>
      <c r="AA70" s="20"/>
      <c r="AB70" s="20"/>
      <c r="AC70" s="20"/>
    </row>
    <row r="71" spans="1:29" x14ac:dyDescent="0.2">
      <c r="A71" s="20"/>
      <c r="B71" s="20"/>
      <c r="C71" s="20"/>
      <c r="D71" s="20"/>
      <c r="E71" s="20"/>
      <c r="F71" s="160"/>
      <c r="G71" s="20"/>
      <c r="H71" s="20"/>
      <c r="I71" s="20"/>
      <c r="J71" s="20"/>
      <c r="K71" s="20"/>
      <c r="L71" s="20"/>
      <c r="M71" s="20"/>
      <c r="N71" s="20"/>
      <c r="O71" s="20"/>
      <c r="P71" s="20"/>
      <c r="Q71" s="20"/>
      <c r="R71" s="20"/>
      <c r="S71" s="20"/>
      <c r="T71" s="20"/>
      <c r="U71" s="20"/>
      <c r="V71" s="20"/>
      <c r="W71" s="20"/>
      <c r="X71" s="20"/>
      <c r="Y71" s="20"/>
      <c r="Z71" s="20"/>
      <c r="AA71" s="20"/>
      <c r="AB71" s="20"/>
      <c r="AC71" s="20"/>
    </row>
    <row r="72" spans="1:29" x14ac:dyDescent="0.2">
      <c r="A72" s="20"/>
      <c r="B72" s="20"/>
      <c r="C72" s="20"/>
      <c r="D72" s="20"/>
      <c r="E72" s="20"/>
      <c r="F72" s="160"/>
      <c r="G72" s="20"/>
      <c r="H72" s="20"/>
      <c r="I72" s="20"/>
      <c r="J72" s="20"/>
      <c r="K72" s="20"/>
      <c r="L72" s="20"/>
      <c r="M72" s="20"/>
      <c r="N72" s="20"/>
      <c r="O72" s="20"/>
      <c r="P72" s="20"/>
      <c r="Q72" s="20"/>
      <c r="R72" s="20"/>
      <c r="S72" s="20"/>
      <c r="T72" s="20"/>
      <c r="U72" s="20"/>
      <c r="V72" s="20"/>
      <c r="W72" s="20"/>
      <c r="X72" s="20"/>
      <c r="Y72" s="20"/>
      <c r="Z72" s="20"/>
      <c r="AA72" s="20"/>
      <c r="AB72" s="20"/>
      <c r="AC72" s="20"/>
    </row>
    <row r="73" spans="1:29" x14ac:dyDescent="0.2">
      <c r="A73" s="20"/>
      <c r="B73" s="20"/>
      <c r="C73" s="20"/>
      <c r="D73" s="20"/>
      <c r="E73" s="20"/>
      <c r="F73" s="160"/>
      <c r="G73" s="20"/>
      <c r="H73" s="20"/>
      <c r="I73" s="20"/>
      <c r="J73" s="20"/>
      <c r="K73" s="20"/>
      <c r="L73" s="20"/>
      <c r="M73" s="20"/>
      <c r="N73" s="20"/>
      <c r="O73" s="20"/>
      <c r="P73" s="20"/>
      <c r="Q73" s="20"/>
      <c r="R73" s="20"/>
      <c r="S73" s="20"/>
      <c r="T73" s="20"/>
      <c r="U73" s="20"/>
      <c r="V73" s="20"/>
      <c r="W73" s="20"/>
      <c r="X73" s="20"/>
      <c r="Y73" s="20"/>
      <c r="Z73" s="20"/>
      <c r="AA73" s="20"/>
      <c r="AB73" s="20"/>
      <c r="AC73" s="20"/>
    </row>
    <row r="74" spans="1:29" x14ac:dyDescent="0.2">
      <c r="A74" s="20"/>
      <c r="B74" s="20"/>
      <c r="C74" s="20"/>
      <c r="D74" s="20"/>
      <c r="E74" s="20"/>
      <c r="F74" s="160"/>
      <c r="G74" s="20"/>
      <c r="H74" s="20"/>
      <c r="I74" s="20"/>
      <c r="J74" s="20"/>
      <c r="K74" s="20"/>
      <c r="L74" s="20"/>
      <c r="M74" s="20"/>
      <c r="N74" s="20"/>
      <c r="O74" s="20"/>
      <c r="P74" s="20"/>
      <c r="Q74" s="20"/>
      <c r="R74" s="20"/>
      <c r="S74" s="20"/>
      <c r="T74" s="20"/>
      <c r="U74" s="20"/>
      <c r="V74" s="20"/>
      <c r="W74" s="20"/>
      <c r="X74" s="20"/>
      <c r="Y74" s="20"/>
      <c r="Z74" s="20"/>
      <c r="AA74" s="20"/>
      <c r="AB74" s="20"/>
      <c r="AC74" s="20"/>
    </row>
    <row r="75" spans="1:29" x14ac:dyDescent="0.2">
      <c r="A75" s="20"/>
      <c r="B75" s="20"/>
      <c r="C75" s="20"/>
      <c r="D75" s="20"/>
      <c r="E75" s="20"/>
      <c r="F75" s="160"/>
      <c r="G75" s="20"/>
      <c r="H75" s="20"/>
      <c r="I75" s="20"/>
      <c r="J75" s="20"/>
      <c r="K75" s="20"/>
      <c r="L75" s="20"/>
      <c r="M75" s="20"/>
      <c r="N75" s="20"/>
      <c r="O75" s="20"/>
      <c r="P75" s="20"/>
      <c r="Q75" s="20"/>
      <c r="R75" s="20"/>
      <c r="S75" s="20"/>
      <c r="T75" s="20"/>
      <c r="U75" s="20"/>
      <c r="V75" s="20"/>
      <c r="W75" s="20"/>
      <c r="X75" s="20"/>
      <c r="Y75" s="20"/>
      <c r="Z75" s="20"/>
      <c r="AA75" s="20"/>
      <c r="AB75" s="20"/>
      <c r="AC75" s="20"/>
    </row>
    <row r="76" spans="1:29" x14ac:dyDescent="0.2">
      <c r="A76" s="20"/>
      <c r="B76" s="20"/>
      <c r="C76" s="20"/>
      <c r="D76" s="20"/>
      <c r="E76" s="20"/>
      <c r="F76" s="160"/>
      <c r="G76" s="20"/>
      <c r="H76" s="20"/>
      <c r="I76" s="20"/>
      <c r="J76" s="20"/>
      <c r="K76" s="20"/>
      <c r="L76" s="20"/>
      <c r="M76" s="20"/>
      <c r="N76" s="20"/>
      <c r="O76" s="20"/>
      <c r="P76" s="20"/>
      <c r="Q76" s="20"/>
      <c r="R76" s="20"/>
      <c r="S76" s="20"/>
      <c r="T76" s="20"/>
      <c r="U76" s="20"/>
      <c r="V76" s="20"/>
      <c r="W76" s="20"/>
      <c r="X76" s="20"/>
      <c r="Y76" s="20"/>
      <c r="Z76" s="20"/>
      <c r="AA76" s="20"/>
      <c r="AB76" s="20"/>
      <c r="AC76" s="20"/>
    </row>
    <row r="77" spans="1:29" x14ac:dyDescent="0.2">
      <c r="A77" s="20"/>
      <c r="B77" s="20"/>
      <c r="C77" s="20"/>
      <c r="D77" s="20"/>
      <c r="E77" s="20"/>
      <c r="F77" s="160"/>
      <c r="G77" s="20"/>
      <c r="H77" s="20"/>
      <c r="I77" s="20"/>
      <c r="J77" s="20"/>
      <c r="K77" s="20"/>
      <c r="L77" s="20"/>
      <c r="M77" s="20"/>
      <c r="N77" s="20"/>
      <c r="O77" s="20"/>
      <c r="P77" s="20"/>
      <c r="Q77" s="20"/>
      <c r="R77" s="20"/>
      <c r="S77" s="20"/>
      <c r="T77" s="20"/>
      <c r="U77" s="20"/>
      <c r="V77" s="20"/>
      <c r="W77" s="20"/>
      <c r="X77" s="20"/>
      <c r="Y77" s="20"/>
      <c r="Z77" s="20"/>
      <c r="AA77" s="20"/>
      <c r="AB77" s="20"/>
      <c r="AC77" s="20"/>
    </row>
    <row r="78" spans="1:29" x14ac:dyDescent="0.2">
      <c r="A78" s="20"/>
      <c r="B78" s="20"/>
      <c r="C78" s="20"/>
      <c r="D78" s="20"/>
      <c r="E78" s="20"/>
      <c r="F78" s="160"/>
      <c r="G78" s="20"/>
      <c r="H78" s="20"/>
      <c r="I78" s="20"/>
      <c r="J78" s="20"/>
      <c r="K78" s="20"/>
      <c r="L78" s="20"/>
      <c r="M78" s="20"/>
      <c r="N78" s="20"/>
      <c r="O78" s="20"/>
      <c r="P78" s="20"/>
      <c r="Q78" s="20"/>
      <c r="R78" s="20"/>
      <c r="S78" s="20"/>
      <c r="T78" s="20"/>
      <c r="U78" s="20"/>
      <c r="V78" s="20"/>
      <c r="W78" s="20"/>
      <c r="X78" s="20"/>
      <c r="Y78" s="20"/>
      <c r="Z78" s="20"/>
      <c r="AA78" s="20"/>
      <c r="AB78" s="20"/>
      <c r="AC78" s="20"/>
    </row>
    <row r="79" spans="1:29" x14ac:dyDescent="0.2">
      <c r="A79" s="20"/>
      <c r="B79" s="20"/>
      <c r="C79" s="20"/>
      <c r="D79" s="20"/>
      <c r="E79" s="20"/>
      <c r="F79" s="160"/>
      <c r="G79" s="20"/>
      <c r="H79" s="20"/>
      <c r="I79" s="20"/>
      <c r="J79" s="20"/>
      <c r="K79" s="20"/>
      <c r="L79" s="20"/>
      <c r="M79" s="20"/>
      <c r="N79" s="20"/>
      <c r="O79" s="20"/>
      <c r="P79" s="20"/>
      <c r="Q79" s="20"/>
      <c r="R79" s="20"/>
      <c r="S79" s="20"/>
      <c r="T79" s="20"/>
      <c r="U79" s="20"/>
      <c r="V79" s="20"/>
      <c r="W79" s="20"/>
      <c r="X79" s="20"/>
      <c r="Y79" s="20"/>
      <c r="Z79" s="20"/>
      <c r="AA79" s="20"/>
      <c r="AB79" s="20"/>
      <c r="AC79" s="20"/>
    </row>
    <row r="80" spans="1:29" x14ac:dyDescent="0.2">
      <c r="A80" s="20"/>
      <c r="B80" s="20"/>
      <c r="C80" s="20"/>
      <c r="D80" s="20"/>
      <c r="E80" s="20"/>
      <c r="F80" s="160"/>
      <c r="G80" s="20"/>
      <c r="H80" s="20"/>
      <c r="I80" s="20"/>
      <c r="J80" s="20"/>
      <c r="K80" s="20"/>
      <c r="L80" s="20"/>
      <c r="M80" s="20"/>
      <c r="N80" s="20"/>
      <c r="O80" s="20"/>
      <c r="P80" s="20"/>
      <c r="Q80" s="20"/>
      <c r="R80" s="20"/>
      <c r="S80" s="20"/>
      <c r="T80" s="20"/>
      <c r="U80" s="20"/>
      <c r="V80" s="20"/>
      <c r="W80" s="20"/>
      <c r="X80" s="20"/>
      <c r="Y80" s="20"/>
      <c r="Z80" s="20"/>
      <c r="AA80" s="20"/>
      <c r="AB80" s="20"/>
      <c r="AC80" s="20"/>
    </row>
    <row r="81" spans="1:29" x14ac:dyDescent="0.2">
      <c r="A81" s="20"/>
      <c r="B81" s="20"/>
      <c r="C81" s="20"/>
      <c r="D81" s="20"/>
      <c r="E81" s="20"/>
      <c r="F81" s="160"/>
      <c r="G81" s="20"/>
      <c r="H81" s="20"/>
      <c r="I81" s="20"/>
      <c r="J81" s="20"/>
      <c r="K81" s="20"/>
      <c r="L81" s="20"/>
      <c r="M81" s="20"/>
      <c r="N81" s="20"/>
      <c r="O81" s="20"/>
      <c r="P81" s="20"/>
      <c r="Q81" s="20"/>
      <c r="R81" s="20"/>
      <c r="S81" s="20"/>
      <c r="T81" s="20"/>
      <c r="U81" s="20"/>
      <c r="V81" s="20"/>
      <c r="W81" s="20"/>
      <c r="X81" s="20"/>
      <c r="Y81" s="20"/>
      <c r="Z81" s="20"/>
      <c r="AA81" s="20"/>
      <c r="AB81" s="20"/>
      <c r="AC81" s="20"/>
    </row>
    <row r="82" spans="1:29" x14ac:dyDescent="0.2">
      <c r="A82" s="20"/>
      <c r="B82" s="20"/>
      <c r="C82" s="20"/>
      <c r="D82" s="20"/>
      <c r="E82" s="20"/>
      <c r="F82" s="160"/>
      <c r="G82" s="20"/>
      <c r="H82" s="20"/>
      <c r="I82" s="20"/>
      <c r="J82" s="20"/>
      <c r="K82" s="20"/>
      <c r="L82" s="20"/>
      <c r="M82" s="20"/>
      <c r="N82" s="20"/>
      <c r="O82" s="20"/>
      <c r="P82" s="20"/>
      <c r="Q82" s="20"/>
      <c r="R82" s="20"/>
      <c r="S82" s="20"/>
      <c r="T82" s="20"/>
      <c r="U82" s="20"/>
      <c r="V82" s="20"/>
      <c r="W82" s="20"/>
      <c r="X82" s="20"/>
      <c r="Y82" s="20"/>
      <c r="Z82" s="20"/>
      <c r="AA82" s="20"/>
      <c r="AB82" s="20"/>
      <c r="AC82" s="20"/>
    </row>
    <row r="83" spans="1:29" x14ac:dyDescent="0.2">
      <c r="A83" s="20"/>
      <c r="B83" s="20"/>
      <c r="C83" s="20"/>
      <c r="D83" s="20"/>
      <c r="E83" s="20"/>
      <c r="F83" s="160"/>
      <c r="G83" s="20"/>
      <c r="H83" s="20"/>
      <c r="I83" s="20"/>
      <c r="J83" s="20"/>
      <c r="K83" s="20"/>
      <c r="L83" s="20"/>
      <c r="M83" s="20"/>
      <c r="N83" s="20"/>
      <c r="O83" s="20"/>
      <c r="P83" s="20"/>
      <c r="Q83" s="20"/>
      <c r="R83" s="20"/>
      <c r="S83" s="20"/>
      <c r="T83" s="20"/>
      <c r="U83" s="20"/>
      <c r="V83" s="20"/>
      <c r="W83" s="20"/>
      <c r="X83" s="20"/>
      <c r="Y83" s="20"/>
      <c r="Z83" s="20"/>
      <c r="AA83" s="20"/>
      <c r="AB83" s="20"/>
      <c r="AC83" s="20"/>
    </row>
    <row r="84" spans="1:29" x14ac:dyDescent="0.2">
      <c r="A84" s="20"/>
      <c r="B84" s="20"/>
      <c r="C84" s="20"/>
      <c r="D84" s="20"/>
      <c r="E84" s="20"/>
      <c r="F84" s="160"/>
      <c r="G84" s="20"/>
      <c r="H84" s="20"/>
      <c r="I84" s="20"/>
      <c r="J84" s="20"/>
      <c r="K84" s="20"/>
      <c r="L84" s="20"/>
      <c r="M84" s="20"/>
      <c r="N84" s="20"/>
      <c r="O84" s="20"/>
      <c r="P84" s="20"/>
      <c r="Q84" s="20"/>
      <c r="R84" s="20"/>
      <c r="S84" s="20"/>
      <c r="T84" s="20"/>
      <c r="U84" s="20"/>
      <c r="V84" s="20"/>
      <c r="W84" s="20"/>
      <c r="X84" s="20"/>
      <c r="Y84" s="20"/>
      <c r="Z84" s="20"/>
      <c r="AA84" s="20"/>
      <c r="AB84" s="20"/>
      <c r="AC84" s="20"/>
    </row>
    <row r="85" spans="1:29" x14ac:dyDescent="0.2">
      <c r="A85" s="20"/>
      <c r="B85" s="20"/>
      <c r="C85" s="20"/>
      <c r="D85" s="20"/>
      <c r="E85" s="20"/>
      <c r="F85" s="160"/>
      <c r="G85" s="20"/>
      <c r="H85" s="20"/>
      <c r="I85" s="20"/>
      <c r="J85" s="20"/>
      <c r="K85" s="20"/>
      <c r="L85" s="20"/>
      <c r="M85" s="20"/>
      <c r="N85" s="20"/>
      <c r="O85" s="20"/>
      <c r="P85" s="20"/>
      <c r="Q85" s="20"/>
      <c r="R85" s="20"/>
      <c r="S85" s="20"/>
      <c r="T85" s="20"/>
      <c r="U85" s="20"/>
      <c r="V85" s="20"/>
      <c r="W85" s="20"/>
      <c r="X85" s="20"/>
      <c r="Y85" s="20"/>
      <c r="Z85" s="20"/>
      <c r="AA85" s="20"/>
      <c r="AB85" s="20"/>
      <c r="AC85" s="20"/>
    </row>
    <row r="86" spans="1:29" x14ac:dyDescent="0.2">
      <c r="A86" s="20"/>
      <c r="B86" s="20"/>
      <c r="C86" s="20"/>
      <c r="D86" s="20"/>
      <c r="E86" s="20"/>
      <c r="F86" s="160"/>
      <c r="G86" s="20"/>
      <c r="H86" s="20"/>
      <c r="I86" s="20"/>
      <c r="J86" s="20"/>
      <c r="K86" s="20"/>
      <c r="L86" s="20"/>
      <c r="M86" s="20"/>
      <c r="N86" s="20"/>
      <c r="O86" s="20"/>
      <c r="P86" s="20"/>
      <c r="Q86" s="20"/>
      <c r="R86" s="20"/>
      <c r="S86" s="20"/>
      <c r="T86" s="20"/>
      <c r="U86" s="20"/>
      <c r="V86" s="20"/>
      <c r="W86" s="20"/>
      <c r="X86" s="20"/>
      <c r="Y86" s="20"/>
      <c r="Z86" s="20"/>
      <c r="AA86" s="20"/>
      <c r="AB86" s="20"/>
      <c r="AC86" s="20"/>
    </row>
    <row r="87" spans="1:29" x14ac:dyDescent="0.2">
      <c r="A87" s="20"/>
      <c r="B87" s="20"/>
      <c r="C87" s="20"/>
      <c r="D87" s="20"/>
      <c r="E87" s="20"/>
      <c r="F87" s="160"/>
      <c r="G87" s="20"/>
      <c r="H87" s="20"/>
      <c r="I87" s="20"/>
      <c r="J87" s="20"/>
      <c r="K87" s="20"/>
      <c r="L87" s="20"/>
      <c r="M87" s="20"/>
      <c r="N87" s="20"/>
      <c r="O87" s="20"/>
      <c r="P87" s="20"/>
      <c r="Q87" s="20"/>
      <c r="R87" s="20"/>
      <c r="S87" s="20"/>
      <c r="T87" s="20"/>
      <c r="U87" s="20"/>
      <c r="V87" s="20"/>
      <c r="W87" s="20"/>
      <c r="X87" s="20"/>
      <c r="Y87" s="20"/>
      <c r="Z87" s="20"/>
      <c r="AA87" s="20"/>
      <c r="AB87" s="20"/>
      <c r="AC87" s="20"/>
    </row>
    <row r="88" spans="1:29" x14ac:dyDescent="0.2">
      <c r="A88" s="20"/>
      <c r="B88" s="20"/>
      <c r="C88" s="20"/>
      <c r="D88" s="20"/>
      <c r="E88" s="20"/>
      <c r="F88" s="160"/>
      <c r="G88" s="20"/>
      <c r="H88" s="20"/>
      <c r="I88" s="20"/>
      <c r="J88" s="20"/>
      <c r="K88" s="20"/>
      <c r="L88" s="20"/>
      <c r="M88" s="20"/>
      <c r="N88" s="20"/>
      <c r="O88" s="20"/>
      <c r="P88" s="20"/>
      <c r="Q88" s="20"/>
      <c r="R88" s="20"/>
      <c r="S88" s="20"/>
      <c r="T88" s="20"/>
      <c r="U88" s="20"/>
      <c r="V88" s="20"/>
      <c r="W88" s="20"/>
      <c r="X88" s="20"/>
      <c r="Y88" s="20"/>
      <c r="Z88" s="20"/>
      <c r="AA88" s="20"/>
      <c r="AB88" s="20"/>
      <c r="AC88" s="20"/>
    </row>
    <row r="89" spans="1:29" x14ac:dyDescent="0.2">
      <c r="A89" s="20"/>
      <c r="B89" s="20"/>
      <c r="C89" s="20"/>
      <c r="D89" s="20"/>
      <c r="E89" s="20"/>
      <c r="F89" s="160"/>
      <c r="G89" s="20"/>
      <c r="H89" s="20"/>
      <c r="I89" s="20"/>
      <c r="J89" s="20"/>
      <c r="K89" s="20"/>
      <c r="L89" s="20"/>
      <c r="M89" s="20"/>
      <c r="N89" s="20"/>
      <c r="O89" s="20"/>
      <c r="P89" s="20"/>
      <c r="Q89" s="20"/>
      <c r="R89" s="20"/>
      <c r="S89" s="20"/>
      <c r="T89" s="20"/>
      <c r="U89" s="20"/>
      <c r="V89" s="20"/>
      <c r="W89" s="20"/>
      <c r="X89" s="20"/>
      <c r="Y89" s="20"/>
      <c r="Z89" s="20"/>
      <c r="AA89" s="20"/>
      <c r="AB89" s="20"/>
      <c r="AC89" s="20"/>
    </row>
    <row r="90" spans="1:29" x14ac:dyDescent="0.2">
      <c r="A90" s="20"/>
      <c r="B90" s="20"/>
      <c r="C90" s="20"/>
      <c r="D90" s="20"/>
      <c r="E90" s="20"/>
      <c r="F90" s="160"/>
      <c r="G90" s="20"/>
      <c r="H90" s="20"/>
      <c r="I90" s="20"/>
      <c r="J90" s="20"/>
      <c r="K90" s="20"/>
      <c r="L90" s="20"/>
      <c r="M90" s="20"/>
      <c r="N90" s="20"/>
      <c r="O90" s="20"/>
      <c r="P90" s="20"/>
      <c r="Q90" s="20"/>
      <c r="R90" s="20"/>
      <c r="S90" s="20"/>
      <c r="T90" s="20"/>
      <c r="U90" s="20"/>
      <c r="V90" s="20"/>
      <c r="W90" s="20"/>
      <c r="X90" s="20"/>
      <c r="Y90" s="20"/>
      <c r="Z90" s="20"/>
      <c r="AA90" s="20"/>
      <c r="AB90" s="20"/>
      <c r="AC90" s="20"/>
    </row>
    <row r="91" spans="1:29" x14ac:dyDescent="0.2">
      <c r="A91" s="20"/>
      <c r="B91" s="20"/>
      <c r="C91" s="20"/>
      <c r="D91" s="20"/>
      <c r="E91" s="20"/>
      <c r="F91" s="160"/>
      <c r="G91" s="20"/>
      <c r="H91" s="20"/>
      <c r="I91" s="20"/>
      <c r="J91" s="20"/>
      <c r="K91" s="20"/>
      <c r="L91" s="20"/>
      <c r="M91" s="20"/>
      <c r="N91" s="20"/>
      <c r="O91" s="20"/>
      <c r="P91" s="20"/>
      <c r="Q91" s="20"/>
      <c r="R91" s="20"/>
      <c r="S91" s="20"/>
      <c r="T91" s="20"/>
      <c r="U91" s="20"/>
      <c r="V91" s="20"/>
      <c r="W91" s="20"/>
      <c r="X91" s="20"/>
      <c r="Y91" s="20"/>
      <c r="Z91" s="20"/>
      <c r="AA91" s="20"/>
      <c r="AB91" s="20"/>
      <c r="AC91" s="20"/>
    </row>
    <row r="92" spans="1:29" x14ac:dyDescent="0.2">
      <c r="A92" s="20"/>
      <c r="B92" s="20"/>
      <c r="C92" s="20"/>
      <c r="D92" s="20"/>
      <c r="E92" s="20"/>
      <c r="F92" s="160"/>
      <c r="G92" s="20"/>
      <c r="H92" s="20"/>
      <c r="I92" s="20"/>
      <c r="J92" s="20"/>
      <c r="K92" s="20"/>
      <c r="L92" s="20"/>
      <c r="M92" s="20"/>
      <c r="N92" s="20"/>
      <c r="O92" s="20"/>
      <c r="P92" s="20"/>
      <c r="Q92" s="20"/>
      <c r="R92" s="20"/>
      <c r="S92" s="20"/>
      <c r="T92" s="20"/>
      <c r="U92" s="20"/>
      <c r="V92" s="20"/>
      <c r="W92" s="20"/>
      <c r="X92" s="20"/>
      <c r="Y92" s="20"/>
      <c r="Z92" s="20"/>
      <c r="AA92" s="20"/>
      <c r="AB92" s="20"/>
      <c r="AC92" s="20"/>
    </row>
    <row r="93" spans="1:29" x14ac:dyDescent="0.2">
      <c r="A93" s="20"/>
      <c r="B93" s="20"/>
      <c r="C93" s="20"/>
      <c r="D93" s="20"/>
      <c r="E93" s="20"/>
      <c r="F93" s="160"/>
      <c r="G93" s="20"/>
      <c r="H93" s="20"/>
      <c r="I93" s="20"/>
      <c r="J93" s="20"/>
      <c r="K93" s="20"/>
      <c r="L93" s="20"/>
      <c r="M93" s="20"/>
      <c r="N93" s="20"/>
      <c r="O93" s="20"/>
      <c r="P93" s="20"/>
      <c r="Q93" s="20"/>
      <c r="R93" s="20"/>
      <c r="S93" s="20"/>
      <c r="T93" s="20"/>
      <c r="U93" s="20"/>
      <c r="V93" s="20"/>
      <c r="W93" s="20"/>
      <c r="X93" s="20"/>
      <c r="Y93" s="20"/>
      <c r="Z93" s="20"/>
      <c r="AA93" s="20"/>
      <c r="AB93" s="20"/>
      <c r="AC93" s="20"/>
    </row>
    <row r="94" spans="1:29" x14ac:dyDescent="0.2">
      <c r="A94" s="20"/>
      <c r="B94" s="20"/>
      <c r="C94" s="20"/>
      <c r="D94" s="20"/>
      <c r="E94" s="20"/>
      <c r="F94" s="160"/>
      <c r="G94" s="20"/>
      <c r="H94" s="20"/>
      <c r="I94" s="20"/>
      <c r="J94" s="20"/>
      <c r="K94" s="20"/>
      <c r="L94" s="20"/>
      <c r="M94" s="20"/>
      <c r="N94" s="20"/>
      <c r="O94" s="20"/>
      <c r="P94" s="20"/>
      <c r="Q94" s="20"/>
      <c r="R94" s="20"/>
      <c r="S94" s="20"/>
      <c r="T94" s="20"/>
      <c r="U94" s="20"/>
      <c r="V94" s="20"/>
      <c r="W94" s="20"/>
      <c r="X94" s="20"/>
      <c r="Y94" s="20"/>
      <c r="Z94" s="20"/>
      <c r="AA94" s="20"/>
      <c r="AB94" s="20"/>
      <c r="AC94" s="20"/>
    </row>
    <row r="95" spans="1:29" x14ac:dyDescent="0.2">
      <c r="A95" s="20"/>
      <c r="B95" s="20"/>
      <c r="C95" s="20"/>
      <c r="D95" s="20"/>
      <c r="E95" s="20"/>
      <c r="F95" s="160"/>
      <c r="G95" s="20"/>
      <c r="H95" s="20"/>
      <c r="I95" s="20"/>
      <c r="J95" s="20"/>
      <c r="K95" s="20"/>
      <c r="L95" s="20"/>
      <c r="M95" s="20"/>
      <c r="N95" s="20"/>
      <c r="O95" s="20"/>
      <c r="P95" s="20"/>
      <c r="Q95" s="20"/>
      <c r="R95" s="20"/>
      <c r="S95" s="20"/>
      <c r="T95" s="20"/>
      <c r="U95" s="20"/>
      <c r="V95" s="20"/>
      <c r="W95" s="20"/>
      <c r="X95" s="20"/>
      <c r="Y95" s="20"/>
      <c r="Z95" s="20"/>
      <c r="AA95" s="20"/>
      <c r="AB95" s="20"/>
      <c r="AC95" s="20"/>
    </row>
    <row r="96" spans="1:29" x14ac:dyDescent="0.2">
      <c r="A96" s="20"/>
      <c r="B96" s="20"/>
      <c r="C96" s="20"/>
      <c r="D96" s="20"/>
      <c r="E96" s="20"/>
      <c r="F96" s="160"/>
      <c r="G96" s="20"/>
      <c r="H96" s="20"/>
      <c r="I96" s="20"/>
      <c r="J96" s="20"/>
      <c r="K96" s="20"/>
      <c r="L96" s="20"/>
      <c r="M96" s="20"/>
      <c r="N96" s="20"/>
      <c r="O96" s="20"/>
      <c r="P96" s="20"/>
      <c r="Q96" s="20"/>
      <c r="R96" s="20"/>
      <c r="S96" s="20"/>
      <c r="T96" s="20"/>
      <c r="U96" s="20"/>
      <c r="V96" s="20"/>
      <c r="W96" s="20"/>
      <c r="X96" s="20"/>
      <c r="Y96" s="20"/>
      <c r="Z96" s="20"/>
      <c r="AA96" s="20"/>
      <c r="AB96" s="20"/>
      <c r="AC96" s="20"/>
    </row>
    <row r="97" spans="1:29" x14ac:dyDescent="0.2">
      <c r="A97" s="20"/>
      <c r="B97" s="20"/>
      <c r="C97" s="20"/>
      <c r="D97" s="20"/>
      <c r="E97" s="20"/>
      <c r="F97" s="160"/>
      <c r="G97" s="20"/>
      <c r="H97" s="20"/>
      <c r="I97" s="20"/>
      <c r="J97" s="20"/>
      <c r="K97" s="20"/>
      <c r="L97" s="20"/>
      <c r="M97" s="20"/>
      <c r="N97" s="20"/>
      <c r="O97" s="20"/>
      <c r="P97" s="20"/>
      <c r="Q97" s="20"/>
      <c r="R97" s="20"/>
      <c r="S97" s="20"/>
      <c r="T97" s="20"/>
      <c r="U97" s="20"/>
      <c r="V97" s="20"/>
      <c r="W97" s="20"/>
      <c r="X97" s="20"/>
      <c r="Y97" s="20"/>
      <c r="Z97" s="20"/>
      <c r="AA97" s="20"/>
      <c r="AB97" s="20"/>
      <c r="AC97" s="20"/>
    </row>
    <row r="98" spans="1:29" x14ac:dyDescent="0.2">
      <c r="A98" s="20"/>
      <c r="B98" s="20"/>
      <c r="C98" s="20"/>
      <c r="D98" s="20"/>
      <c r="E98" s="20"/>
      <c r="F98" s="160"/>
      <c r="G98" s="20"/>
      <c r="H98" s="20"/>
      <c r="I98" s="20"/>
      <c r="J98" s="20"/>
      <c r="K98" s="20"/>
      <c r="L98" s="20"/>
      <c r="M98" s="20"/>
      <c r="N98" s="20"/>
      <c r="O98" s="20"/>
      <c r="P98" s="20"/>
      <c r="Q98" s="20"/>
      <c r="R98" s="20"/>
      <c r="S98" s="20"/>
      <c r="T98" s="20"/>
      <c r="U98" s="20"/>
      <c r="V98" s="20"/>
      <c r="W98" s="20"/>
      <c r="X98" s="20"/>
      <c r="Y98" s="20"/>
      <c r="Z98" s="20"/>
      <c r="AA98" s="20"/>
      <c r="AB98" s="20"/>
      <c r="AC98" s="20"/>
    </row>
    <row r="99" spans="1:29" x14ac:dyDescent="0.2">
      <c r="A99" s="20"/>
      <c r="B99" s="20"/>
      <c r="C99" s="20"/>
      <c r="D99" s="20"/>
      <c r="E99" s="20"/>
      <c r="F99" s="16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x14ac:dyDescent="0.2">
      <c r="A100" s="20"/>
      <c r="B100" s="20"/>
      <c r="C100" s="20"/>
      <c r="D100" s="20"/>
      <c r="E100" s="20"/>
      <c r="F100" s="16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x14ac:dyDescent="0.2">
      <c r="A101" s="20"/>
      <c r="B101" s="20"/>
      <c r="C101" s="20"/>
      <c r="D101" s="20"/>
      <c r="E101" s="20"/>
      <c r="F101" s="16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x14ac:dyDescent="0.2">
      <c r="A102" s="20"/>
      <c r="B102" s="20"/>
      <c r="C102" s="20"/>
      <c r="D102" s="20"/>
      <c r="E102" s="20"/>
      <c r="F102" s="16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x14ac:dyDescent="0.2">
      <c r="A103" s="20"/>
      <c r="B103" s="20"/>
      <c r="C103" s="20"/>
      <c r="D103" s="20"/>
      <c r="E103" s="20"/>
      <c r="F103" s="16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x14ac:dyDescent="0.2">
      <c r="A104" s="20"/>
      <c r="B104" s="20"/>
      <c r="C104" s="20"/>
      <c r="D104" s="20"/>
      <c r="E104" s="20"/>
      <c r="F104" s="16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x14ac:dyDescent="0.2">
      <c r="A105" s="20"/>
      <c r="B105" s="20"/>
      <c r="C105" s="20"/>
      <c r="D105" s="20"/>
      <c r="E105" s="20"/>
      <c r="F105" s="16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x14ac:dyDescent="0.2">
      <c r="A106" s="20"/>
      <c r="B106" s="20"/>
      <c r="C106" s="20"/>
      <c r="D106" s="20"/>
      <c r="E106" s="20"/>
      <c r="F106" s="16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x14ac:dyDescent="0.2">
      <c r="A107" s="20"/>
      <c r="B107" s="20"/>
      <c r="C107" s="20"/>
      <c r="D107" s="20"/>
      <c r="E107" s="20"/>
      <c r="F107" s="16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x14ac:dyDescent="0.2">
      <c r="A108" s="20"/>
      <c r="B108" s="20"/>
      <c r="C108" s="20"/>
      <c r="D108" s="20"/>
      <c r="E108" s="20"/>
      <c r="F108" s="16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x14ac:dyDescent="0.2">
      <c r="A109" s="20"/>
      <c r="B109" s="20"/>
      <c r="C109" s="20"/>
      <c r="D109" s="20"/>
      <c r="E109" s="20"/>
      <c r="F109" s="16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x14ac:dyDescent="0.2">
      <c r="A110" s="20"/>
      <c r="B110" s="20"/>
      <c r="C110" s="20"/>
      <c r="D110" s="20"/>
      <c r="E110" s="20"/>
      <c r="F110" s="16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x14ac:dyDescent="0.2">
      <c r="A111" s="20"/>
      <c r="B111" s="20"/>
      <c r="C111" s="20"/>
      <c r="D111" s="20"/>
      <c r="E111" s="20"/>
      <c r="F111" s="16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x14ac:dyDescent="0.2">
      <c r="A112" s="20"/>
      <c r="B112" s="20"/>
      <c r="C112" s="20"/>
      <c r="D112" s="20"/>
      <c r="E112" s="20"/>
      <c r="F112" s="16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x14ac:dyDescent="0.2">
      <c r="A113" s="20"/>
      <c r="B113" s="20"/>
      <c r="C113" s="20"/>
      <c r="D113" s="20"/>
      <c r="E113" s="20"/>
      <c r="F113" s="16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x14ac:dyDescent="0.2">
      <c r="A114" s="20"/>
      <c r="B114" s="20"/>
      <c r="C114" s="20"/>
      <c r="D114" s="20"/>
      <c r="E114" s="20"/>
      <c r="F114" s="16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x14ac:dyDescent="0.2">
      <c r="A115" s="20"/>
      <c r="B115" s="20"/>
      <c r="C115" s="20"/>
      <c r="D115" s="20"/>
      <c r="E115" s="20"/>
      <c r="F115" s="16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x14ac:dyDescent="0.2">
      <c r="A116" s="20"/>
      <c r="B116" s="20"/>
      <c r="C116" s="20"/>
      <c r="D116" s="20"/>
      <c r="E116" s="20"/>
      <c r="F116" s="16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x14ac:dyDescent="0.2">
      <c r="A117" s="20"/>
      <c r="B117" s="20"/>
      <c r="C117" s="20"/>
      <c r="D117" s="20"/>
      <c r="E117" s="20"/>
      <c r="F117" s="16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x14ac:dyDescent="0.2">
      <c r="A118" s="20"/>
      <c r="B118" s="20"/>
      <c r="C118" s="20"/>
      <c r="D118" s="20"/>
      <c r="E118" s="20"/>
      <c r="F118" s="16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x14ac:dyDescent="0.2">
      <c r="A119" s="20"/>
      <c r="B119" s="20"/>
      <c r="C119" s="20"/>
      <c r="D119" s="20"/>
      <c r="E119" s="20"/>
      <c r="F119" s="16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x14ac:dyDescent="0.2">
      <c r="A120" s="20"/>
      <c r="B120" s="20"/>
      <c r="C120" s="20"/>
      <c r="D120" s="20"/>
      <c r="E120" s="20"/>
      <c r="F120" s="16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x14ac:dyDescent="0.2">
      <c r="A121" s="20"/>
      <c r="B121" s="20"/>
      <c r="C121" s="20"/>
      <c r="D121" s="20"/>
      <c r="E121" s="20"/>
      <c r="F121" s="16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x14ac:dyDescent="0.2">
      <c r="A122" s="20"/>
      <c r="B122" s="20"/>
      <c r="C122" s="20"/>
      <c r="D122" s="20"/>
      <c r="E122" s="20"/>
      <c r="F122" s="16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x14ac:dyDescent="0.2">
      <c r="A123" s="20"/>
      <c r="B123" s="20"/>
      <c r="C123" s="20"/>
      <c r="D123" s="20"/>
      <c r="E123" s="20"/>
      <c r="F123" s="16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x14ac:dyDescent="0.2">
      <c r="A124" s="20"/>
      <c r="B124" s="20"/>
      <c r="C124" s="20"/>
      <c r="D124" s="20"/>
      <c r="E124" s="20"/>
      <c r="F124" s="16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x14ac:dyDescent="0.2">
      <c r="A125" s="20"/>
      <c r="B125" s="20"/>
      <c r="C125" s="20"/>
      <c r="D125" s="20"/>
      <c r="E125" s="20"/>
      <c r="F125" s="16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x14ac:dyDescent="0.2">
      <c r="A126" s="20"/>
      <c r="B126" s="20"/>
      <c r="C126" s="20"/>
      <c r="D126" s="20"/>
      <c r="E126" s="20"/>
      <c r="F126" s="16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x14ac:dyDescent="0.2">
      <c r="A127" s="20"/>
      <c r="B127" s="20"/>
      <c r="C127" s="20"/>
      <c r="D127" s="20"/>
      <c r="E127" s="20"/>
      <c r="F127" s="16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x14ac:dyDescent="0.2">
      <c r="A128" s="20"/>
      <c r="B128" s="20"/>
      <c r="C128" s="20"/>
      <c r="D128" s="20"/>
      <c r="E128" s="20"/>
      <c r="F128" s="16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x14ac:dyDescent="0.2">
      <c r="A129" s="20"/>
      <c r="B129" s="20"/>
      <c r="C129" s="20"/>
      <c r="D129" s="20"/>
      <c r="E129" s="20"/>
      <c r="F129" s="16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x14ac:dyDescent="0.2">
      <c r="A130" s="20"/>
      <c r="B130" s="20"/>
      <c r="C130" s="20"/>
      <c r="D130" s="20"/>
      <c r="E130" s="20"/>
      <c r="F130" s="16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x14ac:dyDescent="0.2">
      <c r="A131" s="20"/>
      <c r="B131" s="20"/>
      <c r="C131" s="20"/>
      <c r="D131" s="20"/>
      <c r="E131" s="20"/>
      <c r="F131" s="16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x14ac:dyDescent="0.2">
      <c r="A132" s="20"/>
      <c r="B132" s="20"/>
      <c r="C132" s="20"/>
      <c r="D132" s="20"/>
      <c r="E132" s="20"/>
      <c r="F132" s="16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x14ac:dyDescent="0.2">
      <c r="A133" s="20"/>
      <c r="B133" s="20"/>
      <c r="C133" s="20"/>
      <c r="D133" s="20"/>
      <c r="E133" s="20"/>
      <c r="F133" s="16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x14ac:dyDescent="0.2">
      <c r="A134" s="20"/>
      <c r="B134" s="20"/>
      <c r="C134" s="20"/>
      <c r="D134" s="20"/>
      <c r="E134" s="20"/>
      <c r="F134" s="16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x14ac:dyDescent="0.2">
      <c r="A135" s="20"/>
      <c r="B135" s="20"/>
      <c r="C135" s="20"/>
      <c r="D135" s="20"/>
      <c r="E135" s="20"/>
      <c r="F135" s="16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x14ac:dyDescent="0.2">
      <c r="A136" s="20"/>
      <c r="B136" s="20"/>
      <c r="C136" s="20"/>
      <c r="D136" s="20"/>
      <c r="E136" s="20"/>
      <c r="F136" s="16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x14ac:dyDescent="0.2">
      <c r="A137" s="20"/>
      <c r="B137" s="20"/>
      <c r="C137" s="20"/>
      <c r="D137" s="20"/>
      <c r="E137" s="20"/>
      <c r="F137" s="16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x14ac:dyDescent="0.2">
      <c r="A138" s="20"/>
      <c r="B138" s="20"/>
      <c r="C138" s="20"/>
      <c r="D138" s="20"/>
      <c r="E138" s="20"/>
      <c r="F138" s="16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x14ac:dyDescent="0.2">
      <c r="A139" s="20"/>
      <c r="B139" s="20"/>
      <c r="C139" s="20"/>
      <c r="D139" s="20"/>
      <c r="E139" s="20"/>
      <c r="F139" s="16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x14ac:dyDescent="0.2">
      <c r="A140" s="20"/>
      <c r="B140" s="20"/>
      <c r="C140" s="20"/>
      <c r="D140" s="20"/>
      <c r="E140" s="20"/>
      <c r="F140" s="16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x14ac:dyDescent="0.2">
      <c r="A141" s="20"/>
      <c r="B141" s="20"/>
      <c r="C141" s="20"/>
      <c r="D141" s="20"/>
      <c r="E141" s="20"/>
      <c r="F141" s="16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x14ac:dyDescent="0.2">
      <c r="A142" s="20"/>
      <c r="B142" s="20"/>
      <c r="C142" s="20"/>
      <c r="D142" s="20"/>
      <c r="E142" s="20"/>
      <c r="F142" s="16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x14ac:dyDescent="0.2">
      <c r="A143" s="20"/>
      <c r="B143" s="20"/>
      <c r="C143" s="20"/>
      <c r="D143" s="20"/>
      <c r="E143" s="20"/>
      <c r="F143" s="16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x14ac:dyDescent="0.2">
      <c r="A144" s="20"/>
      <c r="B144" s="20"/>
      <c r="C144" s="20"/>
      <c r="D144" s="20"/>
      <c r="E144" s="20"/>
      <c r="F144" s="16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x14ac:dyDescent="0.2">
      <c r="A145" s="20"/>
      <c r="B145" s="20"/>
      <c r="C145" s="20"/>
      <c r="D145" s="20"/>
      <c r="E145" s="20"/>
      <c r="F145" s="16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x14ac:dyDescent="0.2">
      <c r="A146" s="20"/>
      <c r="B146" s="20"/>
      <c r="C146" s="20"/>
      <c r="D146" s="20"/>
      <c r="E146" s="20"/>
      <c r="F146" s="16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x14ac:dyDescent="0.2">
      <c r="A147" s="20"/>
      <c r="B147" s="20"/>
      <c r="C147" s="20"/>
      <c r="D147" s="20"/>
      <c r="E147" s="20"/>
      <c r="F147" s="16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x14ac:dyDescent="0.2">
      <c r="A148" s="20"/>
      <c r="B148" s="20"/>
      <c r="C148" s="20"/>
      <c r="D148" s="20"/>
      <c r="E148" s="20"/>
      <c r="F148" s="16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x14ac:dyDescent="0.2">
      <c r="A149" s="20"/>
      <c r="B149" s="20"/>
      <c r="C149" s="20"/>
      <c r="D149" s="20"/>
      <c r="E149" s="20"/>
      <c r="F149" s="16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x14ac:dyDescent="0.2">
      <c r="A150" s="20"/>
      <c r="B150" s="20"/>
      <c r="C150" s="20"/>
      <c r="D150" s="20"/>
      <c r="E150" s="20"/>
      <c r="F150" s="16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x14ac:dyDescent="0.2">
      <c r="A151" s="20"/>
      <c r="B151" s="20"/>
      <c r="C151" s="20"/>
      <c r="D151" s="20"/>
      <c r="E151" s="20"/>
      <c r="F151" s="16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x14ac:dyDescent="0.2">
      <c r="A152" s="20"/>
      <c r="B152" s="20"/>
      <c r="C152" s="20"/>
      <c r="D152" s="20"/>
      <c r="E152" s="20"/>
      <c r="F152" s="16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x14ac:dyDescent="0.2">
      <c r="A153" s="20"/>
      <c r="B153" s="20"/>
      <c r="C153" s="20"/>
      <c r="D153" s="20"/>
      <c r="E153" s="20"/>
      <c r="F153" s="16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x14ac:dyDescent="0.2">
      <c r="A154" s="20"/>
      <c r="B154" s="20"/>
      <c r="C154" s="20"/>
      <c r="D154" s="20"/>
      <c r="E154" s="20"/>
      <c r="F154" s="16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x14ac:dyDescent="0.2">
      <c r="A155" s="20"/>
      <c r="B155" s="20"/>
      <c r="C155" s="20"/>
      <c r="D155" s="20"/>
      <c r="E155" s="20"/>
      <c r="F155" s="16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x14ac:dyDescent="0.2">
      <c r="A156" s="20"/>
      <c r="B156" s="20"/>
      <c r="C156" s="20"/>
      <c r="D156" s="20"/>
      <c r="E156" s="20"/>
      <c r="F156" s="16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x14ac:dyDescent="0.2">
      <c r="A157" s="20"/>
      <c r="B157" s="20"/>
      <c r="C157" s="20"/>
      <c r="D157" s="20"/>
      <c r="E157" s="20"/>
      <c r="F157" s="16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x14ac:dyDescent="0.2">
      <c r="A158" s="20"/>
      <c r="B158" s="20"/>
      <c r="C158" s="20"/>
      <c r="D158" s="20"/>
      <c r="E158" s="20"/>
      <c r="F158" s="16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x14ac:dyDescent="0.2">
      <c r="A159" s="20"/>
      <c r="B159" s="20"/>
      <c r="C159" s="20"/>
      <c r="D159" s="20"/>
      <c r="E159" s="20"/>
      <c r="F159" s="16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x14ac:dyDescent="0.2">
      <c r="A160" s="20"/>
      <c r="B160" s="20"/>
      <c r="C160" s="20"/>
      <c r="D160" s="20"/>
      <c r="E160" s="20"/>
      <c r="F160" s="16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x14ac:dyDescent="0.2">
      <c r="A161" s="20"/>
      <c r="B161" s="20"/>
      <c r="C161" s="20"/>
      <c r="D161" s="20"/>
      <c r="E161" s="20"/>
      <c r="F161" s="16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x14ac:dyDescent="0.2">
      <c r="A162" s="20"/>
      <c r="B162" s="20"/>
      <c r="C162" s="20"/>
      <c r="D162" s="20"/>
      <c r="E162" s="20"/>
      <c r="F162" s="16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x14ac:dyDescent="0.2">
      <c r="A163" s="20"/>
      <c r="B163" s="20"/>
      <c r="C163" s="20"/>
      <c r="D163" s="20"/>
      <c r="E163" s="20"/>
      <c r="F163" s="16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x14ac:dyDescent="0.2">
      <c r="A164" s="20"/>
      <c r="B164" s="20"/>
      <c r="C164" s="20"/>
      <c r="D164" s="20"/>
      <c r="E164" s="20"/>
      <c r="F164" s="16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x14ac:dyDescent="0.2">
      <c r="A165" s="20"/>
      <c r="B165" s="20"/>
      <c r="C165" s="20"/>
      <c r="D165" s="20"/>
      <c r="E165" s="20"/>
      <c r="F165" s="16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x14ac:dyDescent="0.2">
      <c r="A166" s="20"/>
      <c r="B166" s="20"/>
      <c r="C166" s="20"/>
      <c r="D166" s="20"/>
      <c r="E166" s="20"/>
      <c r="F166" s="16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x14ac:dyDescent="0.2">
      <c r="A167" s="20"/>
      <c r="B167" s="20"/>
      <c r="C167" s="20"/>
      <c r="D167" s="20"/>
      <c r="E167" s="20"/>
      <c r="F167" s="16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x14ac:dyDescent="0.2">
      <c r="A168" s="20"/>
      <c r="B168" s="20"/>
      <c r="C168" s="20"/>
      <c r="D168" s="20"/>
      <c r="E168" s="20"/>
      <c r="F168" s="16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1:29" x14ac:dyDescent="0.2">
      <c r="A169" s="20"/>
      <c r="B169" s="20"/>
      <c r="C169" s="20"/>
      <c r="D169" s="20"/>
      <c r="E169" s="20"/>
      <c r="F169" s="16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1:29" x14ac:dyDescent="0.2">
      <c r="A170" s="20"/>
      <c r="B170" s="20"/>
      <c r="C170" s="20"/>
      <c r="D170" s="20"/>
      <c r="E170" s="20"/>
      <c r="F170" s="16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1:29" x14ac:dyDescent="0.2">
      <c r="A171" s="20"/>
      <c r="B171" s="20"/>
      <c r="C171" s="20"/>
      <c r="D171" s="20"/>
      <c r="E171" s="20"/>
      <c r="F171" s="16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sheetData>
  <mergeCells count="3">
    <mergeCell ref="C3:G3"/>
    <mergeCell ref="A53:G53"/>
    <mergeCell ref="A2:E2"/>
  </mergeCells>
  <hyperlinks>
    <hyperlink ref="B1" location="CONTENTS!B15" display="Contents"/>
    <hyperlink ref="A53" r:id="rId1"/>
  </hyperlinks>
  <printOptions horizontalCentered="1" verticalCentered="1"/>
  <pageMargins left="0.70866141732283472" right="0.70866141732283472" top="0.35433070866141736" bottom="0.35433070866141736" header="0.11811023622047245" footer="0.11811023622047245"/>
  <pageSetup paperSize="9" scale="59" orientation="landscape" r:id="rId2"/>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fitToPage="1"/>
  </sheetPr>
  <dimension ref="A1:AS137"/>
  <sheetViews>
    <sheetView zoomScale="90" zoomScaleNormal="90" workbookViewId="0">
      <pane xSplit="2" ySplit="6" topLeftCell="C31"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8.140625" customWidth="1"/>
    <col min="2" max="2" width="29.42578125" customWidth="1"/>
    <col min="3" max="3" width="11.42578125" customWidth="1"/>
    <col min="4" max="4" width="10.7109375" customWidth="1"/>
    <col min="5" max="5" width="11.5703125" customWidth="1"/>
    <col min="6" max="6" width="12.85546875" customWidth="1"/>
    <col min="7" max="7" width="2.5703125" customWidth="1"/>
    <col min="8" max="8" width="9" bestFit="1" customWidth="1"/>
    <col min="9" max="9" width="10.5703125" customWidth="1"/>
    <col min="10" max="10" width="11" customWidth="1"/>
    <col min="11" max="11" width="13.42578125" customWidth="1"/>
    <col min="12" max="12" width="2.5703125" customWidth="1"/>
    <col min="13" max="13" width="9.7109375" customWidth="1"/>
    <col min="14" max="14" width="7.7109375" customWidth="1"/>
    <col min="15" max="15" width="10.7109375" customWidth="1"/>
    <col min="16" max="16" width="7.7109375" customWidth="1"/>
    <col min="17" max="17" width="2.5703125" customWidth="1"/>
    <col min="18" max="18" width="9" bestFit="1" customWidth="1"/>
    <col min="19" max="19" width="7.140625" bestFit="1" customWidth="1"/>
    <col min="20" max="20" width="11" customWidth="1"/>
    <col min="21" max="21" width="8.28515625" customWidth="1"/>
    <col min="22" max="25" width="15.5703125" customWidth="1"/>
    <col min="35" max="35" width="11.5703125" customWidth="1"/>
    <col min="36" max="36" width="9.85546875" bestFit="1" customWidth="1"/>
    <col min="37" max="37" width="12.42578125" customWidth="1"/>
    <col min="38" max="38" width="12.5703125" customWidth="1"/>
    <col min="39" max="39" width="10.42578125" customWidth="1"/>
    <col min="40" max="40" width="11.5703125" customWidth="1"/>
    <col min="41" max="41" width="14.5703125" customWidth="1"/>
    <col min="42" max="42" width="9.85546875" customWidth="1"/>
    <col min="43" max="43" width="12" customWidth="1"/>
    <col min="44" max="44" width="9.85546875" customWidth="1"/>
    <col min="45" max="45" width="12.42578125" customWidth="1"/>
    <col min="46" max="46" width="12.5703125" customWidth="1"/>
    <col min="47" max="47" width="10.42578125" customWidth="1"/>
    <col min="48" max="48" width="11.5703125" customWidth="1"/>
    <col min="49" max="49" width="14.5703125" customWidth="1"/>
    <col min="50" max="50" width="9.85546875" customWidth="1"/>
    <col min="51" max="51" width="12" customWidth="1"/>
    <col min="52" max="52" width="9.85546875" customWidth="1"/>
    <col min="53" max="53" width="7.85546875" customWidth="1"/>
    <col min="54" max="54" width="9.5703125" customWidth="1"/>
    <col min="55" max="55" width="8.5703125" customWidth="1"/>
    <col min="56" max="56" width="11.5703125" customWidth="1"/>
    <col min="57" max="57" width="9.85546875" customWidth="1"/>
    <col min="58" max="73" width="13.5703125" customWidth="1"/>
  </cols>
  <sheetData>
    <row r="1" spans="1:45" ht="18" customHeight="1" x14ac:dyDescent="0.2">
      <c r="A1" s="1" t="s">
        <v>0</v>
      </c>
      <c r="B1" s="2" t="s">
        <v>1</v>
      </c>
      <c r="C1" s="3"/>
      <c r="D1" s="4"/>
      <c r="E1" s="5"/>
      <c r="F1" s="5"/>
      <c r="G1" s="5"/>
      <c r="H1" s="6"/>
      <c r="I1" s="5"/>
      <c r="J1" s="7"/>
      <c r="K1" s="5"/>
      <c r="L1" s="5"/>
      <c r="M1" s="5"/>
      <c r="N1" s="5"/>
      <c r="O1" s="5"/>
      <c r="P1" s="5"/>
      <c r="Q1" s="5"/>
      <c r="R1" s="5"/>
      <c r="S1" s="5"/>
      <c r="T1" s="5"/>
      <c r="U1" s="5"/>
      <c r="V1" s="10"/>
      <c r="W1" s="9"/>
      <c r="X1" s="9"/>
      <c r="Y1" s="9"/>
      <c r="Z1" s="9"/>
      <c r="AA1" s="9"/>
      <c r="AB1" s="9"/>
      <c r="AC1" s="9"/>
      <c r="AD1" s="9"/>
      <c r="AE1" s="9"/>
      <c r="AF1" s="9"/>
      <c r="AG1" s="9"/>
      <c r="AH1" s="9"/>
      <c r="AI1" s="9"/>
      <c r="AJ1" s="9"/>
      <c r="AK1" s="9"/>
      <c r="AL1" s="9"/>
      <c r="AM1" s="9"/>
      <c r="AN1" s="9"/>
      <c r="AO1" s="9"/>
      <c r="AP1" s="9"/>
      <c r="AQ1" s="9"/>
      <c r="AR1" s="9"/>
      <c r="AS1" s="9"/>
    </row>
    <row r="2" spans="1:45" ht="30" customHeight="1" x14ac:dyDescent="0.2">
      <c r="A2" s="920" t="s">
        <v>116</v>
      </c>
      <c r="B2" s="921"/>
      <c r="C2" s="921"/>
      <c r="D2" s="921"/>
      <c r="E2" s="921"/>
      <c r="F2" s="921"/>
      <c r="G2" s="921"/>
      <c r="H2" s="921"/>
      <c r="I2" s="921"/>
      <c r="J2" s="921"/>
      <c r="K2" s="921"/>
      <c r="L2" s="12"/>
      <c r="M2" s="12"/>
      <c r="N2" s="12"/>
      <c r="O2" s="12"/>
      <c r="P2" s="12"/>
      <c r="Q2" s="12"/>
      <c r="R2" s="12"/>
      <c r="S2" s="12"/>
      <c r="T2" s="12"/>
      <c r="U2" s="165"/>
      <c r="V2" s="9"/>
      <c r="W2" s="9"/>
      <c r="X2" s="9"/>
      <c r="Y2" s="9"/>
      <c r="Z2" s="9"/>
      <c r="AA2" s="9"/>
      <c r="AB2" s="9"/>
      <c r="AC2" s="9"/>
      <c r="AD2" s="9"/>
      <c r="AE2" s="9"/>
      <c r="AF2" s="9"/>
      <c r="AG2" s="9"/>
      <c r="AH2" s="9"/>
      <c r="AI2" s="9"/>
      <c r="AJ2" s="9"/>
      <c r="AK2" s="9"/>
      <c r="AL2" s="9"/>
      <c r="AM2" s="9"/>
      <c r="AN2" s="9"/>
      <c r="AO2" s="9"/>
      <c r="AP2" s="9"/>
      <c r="AQ2" s="9"/>
      <c r="AR2" s="9"/>
      <c r="AS2" s="9"/>
    </row>
    <row r="3" spans="1:45" ht="30" customHeight="1" x14ac:dyDescent="0.2">
      <c r="A3" s="172"/>
      <c r="B3" s="18"/>
      <c r="C3" s="928" t="s">
        <v>3</v>
      </c>
      <c r="D3" s="928"/>
      <c r="E3" s="928"/>
      <c r="F3" s="928"/>
      <c r="G3" s="928"/>
      <c r="H3" s="928"/>
      <c r="I3" s="928"/>
      <c r="J3" s="928"/>
      <c r="K3" s="928"/>
      <c r="L3" s="18"/>
      <c r="M3" s="928" t="s">
        <v>4</v>
      </c>
      <c r="N3" s="928"/>
      <c r="O3" s="928"/>
      <c r="P3" s="928"/>
      <c r="Q3" s="928"/>
      <c r="R3" s="928"/>
      <c r="S3" s="928"/>
      <c r="T3" s="928"/>
      <c r="U3" s="929"/>
      <c r="V3" s="9"/>
      <c r="W3" s="9"/>
      <c r="X3" s="9"/>
      <c r="Y3" s="9"/>
      <c r="Z3" s="9"/>
      <c r="AA3" s="9"/>
      <c r="AB3" s="9"/>
      <c r="AC3" s="9"/>
      <c r="AD3" s="9"/>
      <c r="AE3" s="9"/>
      <c r="AF3" s="9"/>
      <c r="AG3" s="9"/>
      <c r="AH3" s="9"/>
      <c r="AI3" s="9"/>
      <c r="AJ3" s="9"/>
      <c r="AK3" s="9"/>
      <c r="AL3" s="9"/>
      <c r="AM3" s="9"/>
      <c r="AN3" s="9"/>
      <c r="AO3" s="9"/>
      <c r="AP3" s="9"/>
      <c r="AQ3" s="9"/>
      <c r="AR3" s="9"/>
      <c r="AS3" s="9"/>
    </row>
    <row r="4" spans="1:45" ht="30" customHeight="1" x14ac:dyDescent="0.2">
      <c r="A4" s="172"/>
      <c r="B4" s="18"/>
      <c r="C4" s="940" t="s">
        <v>117</v>
      </c>
      <c r="D4" s="940"/>
      <c r="E4" s="940"/>
      <c r="F4" s="940"/>
      <c r="G4" s="18"/>
      <c r="H4" s="940" t="s">
        <v>118</v>
      </c>
      <c r="I4" s="940"/>
      <c r="J4" s="940"/>
      <c r="K4" s="940"/>
      <c r="L4" s="18"/>
      <c r="M4" s="940" t="s">
        <v>117</v>
      </c>
      <c r="N4" s="940"/>
      <c r="O4" s="940"/>
      <c r="P4" s="940"/>
      <c r="Q4" s="18"/>
      <c r="R4" s="940" t="s">
        <v>118</v>
      </c>
      <c r="S4" s="940"/>
      <c r="T4" s="940"/>
      <c r="U4" s="941"/>
      <c r="V4" s="9"/>
      <c r="W4" s="9"/>
      <c r="X4" s="9"/>
      <c r="Y4" s="9"/>
      <c r="Z4" s="9"/>
      <c r="AA4" s="9"/>
      <c r="AB4" s="9"/>
      <c r="AC4" s="9"/>
      <c r="AD4" s="9"/>
      <c r="AE4" s="9"/>
      <c r="AF4" s="9"/>
      <c r="AG4" s="9"/>
      <c r="AH4" s="9"/>
      <c r="AI4" s="9"/>
      <c r="AJ4" s="9"/>
      <c r="AK4" s="9"/>
      <c r="AL4" s="9"/>
      <c r="AM4" s="9"/>
      <c r="AN4" s="9"/>
      <c r="AO4" s="9"/>
      <c r="AP4" s="9"/>
      <c r="AQ4" s="9"/>
      <c r="AR4" s="9"/>
      <c r="AS4" s="9"/>
    </row>
    <row r="5" spans="1:45" ht="30" customHeight="1" x14ac:dyDescent="0.2">
      <c r="A5" s="172"/>
      <c r="B5" s="18"/>
      <c r="C5" s="23" t="s">
        <v>61</v>
      </c>
      <c r="D5" s="23" t="s">
        <v>62</v>
      </c>
      <c r="E5" s="23" t="s">
        <v>119</v>
      </c>
      <c r="F5" s="24" t="s">
        <v>120</v>
      </c>
      <c r="G5" s="25"/>
      <c r="H5" s="23" t="s">
        <v>61</v>
      </c>
      <c r="I5" s="23" t="s">
        <v>62</v>
      </c>
      <c r="J5" s="23" t="s">
        <v>119</v>
      </c>
      <c r="K5" s="24" t="s">
        <v>120</v>
      </c>
      <c r="L5" s="18"/>
      <c r="M5" s="23" t="s">
        <v>61</v>
      </c>
      <c r="N5" s="23" t="s">
        <v>62</v>
      </c>
      <c r="O5" s="23" t="s">
        <v>119</v>
      </c>
      <c r="P5" s="24" t="s">
        <v>120</v>
      </c>
      <c r="Q5" s="25"/>
      <c r="R5" s="23" t="s">
        <v>61</v>
      </c>
      <c r="S5" s="23" t="s">
        <v>62</v>
      </c>
      <c r="T5" s="23" t="s">
        <v>119</v>
      </c>
      <c r="U5" s="189" t="s">
        <v>120</v>
      </c>
      <c r="V5" s="9"/>
      <c r="W5" s="9"/>
      <c r="X5" s="9"/>
      <c r="Y5" s="9"/>
      <c r="Z5" s="9"/>
      <c r="AA5" s="9"/>
      <c r="AB5" s="9"/>
      <c r="AC5" s="9"/>
      <c r="AD5" s="9"/>
      <c r="AE5" s="9"/>
      <c r="AF5" s="9"/>
      <c r="AG5" s="9"/>
      <c r="AH5" s="9"/>
      <c r="AI5" s="9"/>
      <c r="AJ5" s="9"/>
      <c r="AK5" s="9"/>
      <c r="AL5" s="9"/>
      <c r="AM5" s="9"/>
      <c r="AN5" s="9"/>
      <c r="AO5" s="9"/>
      <c r="AP5" s="9"/>
      <c r="AQ5" s="9"/>
      <c r="AR5" s="9"/>
      <c r="AS5" s="9"/>
    </row>
    <row r="6" spans="1:45" ht="30" customHeight="1" x14ac:dyDescent="0.2">
      <c r="A6" s="172" t="s">
        <v>11</v>
      </c>
      <c r="B6" s="134"/>
      <c r="C6" s="139">
        <f>SUM(C7:C48)</f>
        <v>198943</v>
      </c>
      <c r="D6" s="139">
        <f t="shared" ref="D6:K6" si="0">SUM(D7:D48)</f>
        <v>126228</v>
      </c>
      <c r="E6" s="139">
        <f t="shared" si="0"/>
        <v>984</v>
      </c>
      <c r="F6" s="139">
        <f>SUM(F7:F48)</f>
        <v>326155</v>
      </c>
      <c r="G6" s="139"/>
      <c r="H6" s="139">
        <f t="shared" si="0"/>
        <v>65800</v>
      </c>
      <c r="I6" s="139">
        <f t="shared" si="0"/>
        <v>89128</v>
      </c>
      <c r="J6" s="139">
        <f t="shared" si="0"/>
        <v>283</v>
      </c>
      <c r="K6" s="139">
        <f t="shared" si="0"/>
        <v>155211</v>
      </c>
      <c r="L6" s="139"/>
      <c r="M6" s="190">
        <f>(C6/$F6)*100</f>
        <v>60.99645873894314</v>
      </c>
      <c r="N6" s="190">
        <f>(D6/$F6)*100</f>
        <v>38.701844215173772</v>
      </c>
      <c r="O6" s="190">
        <f>(E6/$F6)*100</f>
        <v>0.30169704588309243</v>
      </c>
      <c r="P6" s="191">
        <f>(F6/$F6)*100</f>
        <v>100</v>
      </c>
      <c r="Q6" s="180"/>
      <c r="R6" s="141">
        <f t="shared" ref="R6:U21" si="1">(H6/$K6)*100</f>
        <v>42.393902494024267</v>
      </c>
      <c r="S6" s="141">
        <f>(I6/$K6)*100</f>
        <v>57.423765068197483</v>
      </c>
      <c r="T6" s="141">
        <f t="shared" si="1"/>
        <v>0.18233243777825026</v>
      </c>
      <c r="U6" s="192">
        <f t="shared" si="1"/>
        <v>100</v>
      </c>
      <c r="V6" s="193"/>
      <c r="W6" s="193"/>
      <c r="X6" s="194"/>
      <c r="Y6" s="193"/>
      <c r="Z6" s="193"/>
      <c r="AA6" s="193"/>
      <c r="AB6" s="193"/>
      <c r="AC6" s="193"/>
      <c r="AD6" s="193"/>
      <c r="AE6" s="193"/>
      <c r="AF6" s="193"/>
      <c r="AG6" s="193"/>
      <c r="AH6" s="193"/>
      <c r="AI6" s="193"/>
      <c r="AJ6" s="194"/>
      <c r="AK6" s="193"/>
      <c r="AL6" s="193"/>
      <c r="AM6" s="193"/>
      <c r="AN6" s="193"/>
      <c r="AO6" s="193"/>
      <c r="AP6" s="193"/>
      <c r="AQ6" s="193"/>
      <c r="AR6" s="194"/>
      <c r="AS6" s="193"/>
    </row>
    <row r="7" spans="1:45" ht="15" customHeight="1" x14ac:dyDescent="0.2">
      <c r="A7" s="823"/>
      <c r="B7" s="822" t="s">
        <v>12</v>
      </c>
      <c r="C7" s="148">
        <v>3744</v>
      </c>
      <c r="D7" s="148">
        <v>2738</v>
      </c>
      <c r="E7" s="148">
        <v>77</v>
      </c>
      <c r="F7" s="195">
        <f>SUM(C7:E7)</f>
        <v>6559</v>
      </c>
      <c r="G7" s="195"/>
      <c r="H7" s="148">
        <v>1206</v>
      </c>
      <c r="I7" s="148">
        <v>2295</v>
      </c>
      <c r="J7" s="148">
        <v>0</v>
      </c>
      <c r="K7" s="195">
        <f>SUM(H7:J7)</f>
        <v>3501</v>
      </c>
      <c r="L7" s="148"/>
      <c r="M7" s="196">
        <f t="shared" ref="M7:P47" si="2">(C7/$F7)*100</f>
        <v>57.081872236621436</v>
      </c>
      <c r="N7" s="196">
        <f t="shared" si="2"/>
        <v>41.74416831834121</v>
      </c>
      <c r="O7" s="196">
        <f t="shared" si="2"/>
        <v>1.1739594450373532</v>
      </c>
      <c r="P7" s="197">
        <f t="shared" si="2"/>
        <v>100</v>
      </c>
      <c r="Q7" s="182"/>
      <c r="R7" s="145">
        <f t="shared" si="1"/>
        <v>34.447300771208226</v>
      </c>
      <c r="S7" s="145">
        <f t="shared" si="1"/>
        <v>65.552699228791781</v>
      </c>
      <c r="T7" s="145">
        <f t="shared" si="1"/>
        <v>0</v>
      </c>
      <c r="U7" s="198">
        <f t="shared" si="1"/>
        <v>100</v>
      </c>
      <c r="V7" s="44"/>
      <c r="W7" s="44"/>
      <c r="X7" s="43"/>
      <c r="Y7" s="44"/>
      <c r="Z7" s="44"/>
      <c r="AA7" s="44"/>
      <c r="AB7" s="44"/>
      <c r="AC7" s="44"/>
      <c r="AD7" s="44"/>
      <c r="AE7" s="44"/>
      <c r="AF7" s="44"/>
      <c r="AG7" s="44"/>
      <c r="AH7" s="44"/>
      <c r="AI7" s="44"/>
      <c r="AJ7" s="44"/>
      <c r="AK7" s="44"/>
      <c r="AL7" s="44"/>
      <c r="AM7" s="44"/>
      <c r="AN7" s="44"/>
      <c r="AO7" s="44"/>
      <c r="AP7" s="44"/>
      <c r="AQ7" s="44"/>
      <c r="AR7" s="43"/>
      <c r="AS7" s="44"/>
    </row>
    <row r="8" spans="1:45" ht="15" customHeight="1" x14ac:dyDescent="0.2">
      <c r="A8" s="823"/>
      <c r="B8" s="822" t="s">
        <v>13</v>
      </c>
      <c r="C8" s="148">
        <v>2405</v>
      </c>
      <c r="D8" s="148">
        <v>1148</v>
      </c>
      <c r="E8" s="148">
        <v>0</v>
      </c>
      <c r="F8" s="195">
        <f t="shared" ref="F8:F50" si="3">SUM(C8:E8)</f>
        <v>3553</v>
      </c>
      <c r="G8" s="195"/>
      <c r="H8" s="148">
        <v>763</v>
      </c>
      <c r="I8" s="148">
        <v>902</v>
      </c>
      <c r="J8" s="148">
        <v>0</v>
      </c>
      <c r="K8" s="195">
        <f t="shared" ref="K8:K49" si="4">SUM(H8:J8)</f>
        <v>1665</v>
      </c>
      <c r="L8" s="148"/>
      <c r="M8" s="196">
        <f t="shared" si="2"/>
        <v>67.68927666760483</v>
      </c>
      <c r="N8" s="196">
        <f t="shared" si="2"/>
        <v>32.310723332395156</v>
      </c>
      <c r="O8" s="196">
        <f t="shared" si="2"/>
        <v>0</v>
      </c>
      <c r="P8" s="197">
        <f t="shared" si="2"/>
        <v>100</v>
      </c>
      <c r="Q8" s="182"/>
      <c r="R8" s="145">
        <f t="shared" si="1"/>
        <v>45.825825825825831</v>
      </c>
      <c r="S8" s="145">
        <f t="shared" si="1"/>
        <v>54.174174174174169</v>
      </c>
      <c r="T8" s="145">
        <f t="shared" si="1"/>
        <v>0</v>
      </c>
      <c r="U8" s="198">
        <f t="shared" si="1"/>
        <v>100</v>
      </c>
      <c r="V8" s="44"/>
      <c r="W8" s="44"/>
      <c r="X8" s="43"/>
      <c r="Y8" s="44"/>
      <c r="Z8" s="44"/>
      <c r="AA8" s="44"/>
      <c r="AB8" s="44"/>
      <c r="AC8" s="44"/>
      <c r="AD8" s="44"/>
      <c r="AE8" s="44"/>
      <c r="AF8" s="44"/>
      <c r="AG8" s="44"/>
      <c r="AH8" s="44"/>
      <c r="AI8" s="44"/>
      <c r="AJ8" s="43"/>
      <c r="AK8" s="44"/>
      <c r="AL8" s="44"/>
      <c r="AM8" s="44"/>
      <c r="AN8" s="44"/>
      <c r="AO8" s="44"/>
      <c r="AP8" s="44"/>
      <c r="AQ8" s="44"/>
      <c r="AR8" s="43"/>
      <c r="AS8" s="44"/>
    </row>
    <row r="9" spans="1:45" ht="15" customHeight="1" x14ac:dyDescent="0.2">
      <c r="A9" s="823"/>
      <c r="B9" s="822" t="s">
        <v>14</v>
      </c>
      <c r="C9" s="148">
        <v>2242</v>
      </c>
      <c r="D9" s="148">
        <v>1480</v>
      </c>
      <c r="E9" s="148">
        <v>0</v>
      </c>
      <c r="F9" s="195">
        <f t="shared" si="3"/>
        <v>3722</v>
      </c>
      <c r="G9" s="195"/>
      <c r="H9" s="148">
        <v>914</v>
      </c>
      <c r="I9" s="148">
        <v>1196</v>
      </c>
      <c r="J9" s="148">
        <v>0</v>
      </c>
      <c r="K9" s="195">
        <f t="shared" si="4"/>
        <v>2110</v>
      </c>
      <c r="L9" s="148"/>
      <c r="M9" s="196">
        <f t="shared" si="2"/>
        <v>60.236432025792588</v>
      </c>
      <c r="N9" s="196">
        <f t="shared" si="2"/>
        <v>39.763567974207412</v>
      </c>
      <c r="O9" s="196">
        <f t="shared" si="2"/>
        <v>0</v>
      </c>
      <c r="P9" s="197">
        <f t="shared" si="2"/>
        <v>100</v>
      </c>
      <c r="Q9" s="182"/>
      <c r="R9" s="145">
        <f t="shared" si="1"/>
        <v>43.317535545023695</v>
      </c>
      <c r="S9" s="145">
        <f t="shared" si="1"/>
        <v>56.682464454976298</v>
      </c>
      <c r="T9" s="145">
        <f t="shared" si="1"/>
        <v>0</v>
      </c>
      <c r="U9" s="198">
        <f t="shared" si="1"/>
        <v>100</v>
      </c>
      <c r="V9" s="44"/>
      <c r="W9" s="44"/>
      <c r="X9" s="43"/>
      <c r="Y9" s="44"/>
      <c r="Z9" s="44"/>
      <c r="AA9" s="44"/>
      <c r="AB9" s="44"/>
      <c r="AC9" s="44"/>
      <c r="AD9" s="44"/>
      <c r="AE9" s="44"/>
      <c r="AF9" s="44"/>
      <c r="AG9" s="44"/>
      <c r="AH9" s="44"/>
      <c r="AI9" s="44"/>
      <c r="AJ9" s="43"/>
      <c r="AK9" s="44"/>
      <c r="AL9" s="44"/>
      <c r="AM9" s="44"/>
      <c r="AN9" s="44"/>
      <c r="AO9" s="44"/>
      <c r="AP9" s="44"/>
      <c r="AQ9" s="44"/>
      <c r="AR9" s="43"/>
      <c r="AS9" s="44"/>
    </row>
    <row r="10" spans="1:45" ht="15" customHeight="1" x14ac:dyDescent="0.2">
      <c r="A10" s="823"/>
      <c r="B10" s="822" t="s">
        <v>15</v>
      </c>
      <c r="C10" s="148">
        <v>4110</v>
      </c>
      <c r="D10" s="148">
        <v>1820</v>
      </c>
      <c r="E10" s="148">
        <v>2</v>
      </c>
      <c r="F10" s="195">
        <f t="shared" si="3"/>
        <v>5932</v>
      </c>
      <c r="G10" s="195"/>
      <c r="H10" s="148">
        <v>1610</v>
      </c>
      <c r="I10" s="148">
        <v>1775</v>
      </c>
      <c r="J10" s="148">
        <v>2</v>
      </c>
      <c r="K10" s="195">
        <f t="shared" si="4"/>
        <v>3387</v>
      </c>
      <c r="L10" s="148"/>
      <c r="M10" s="196">
        <f t="shared" si="2"/>
        <v>69.285232636547534</v>
      </c>
      <c r="N10" s="196">
        <f t="shared" si="2"/>
        <v>30.681051921780178</v>
      </c>
      <c r="O10" s="196">
        <f t="shared" si="2"/>
        <v>3.3715441672285906E-2</v>
      </c>
      <c r="P10" s="197">
        <f t="shared" si="2"/>
        <v>100</v>
      </c>
      <c r="Q10" s="182"/>
      <c r="R10" s="145">
        <f t="shared" si="1"/>
        <v>47.534691467375254</v>
      </c>
      <c r="S10" s="145">
        <f t="shared" si="1"/>
        <v>52.40625922645409</v>
      </c>
      <c r="T10" s="145">
        <f t="shared" si="1"/>
        <v>5.9049306170652495E-2</v>
      </c>
      <c r="U10" s="198">
        <f t="shared" si="1"/>
        <v>100</v>
      </c>
      <c r="V10" s="44"/>
      <c r="W10" s="44"/>
      <c r="X10" s="43"/>
      <c r="Y10" s="44"/>
      <c r="Z10" s="44"/>
      <c r="AA10" s="44"/>
      <c r="AB10" s="44"/>
      <c r="AC10" s="44"/>
      <c r="AD10" s="44"/>
      <c r="AE10" s="44"/>
      <c r="AF10" s="44"/>
      <c r="AG10" s="44"/>
      <c r="AH10" s="44"/>
      <c r="AI10" s="44"/>
      <c r="AJ10" s="43"/>
      <c r="AK10" s="44"/>
      <c r="AL10" s="44"/>
      <c r="AM10" s="44"/>
      <c r="AN10" s="44"/>
      <c r="AO10" s="44"/>
      <c r="AP10" s="44"/>
      <c r="AQ10" s="44"/>
      <c r="AR10" s="43"/>
      <c r="AS10" s="44"/>
    </row>
    <row r="11" spans="1:45" ht="15" customHeight="1" x14ac:dyDescent="0.2">
      <c r="A11" s="823"/>
      <c r="B11" s="822" t="s">
        <v>16</v>
      </c>
      <c r="C11" s="148">
        <v>9</v>
      </c>
      <c r="D11" s="148">
        <v>45</v>
      </c>
      <c r="E11" s="148">
        <v>0</v>
      </c>
      <c r="F11" s="195">
        <f t="shared" si="3"/>
        <v>54</v>
      </c>
      <c r="G11" s="195"/>
      <c r="H11" s="148">
        <v>9</v>
      </c>
      <c r="I11" s="148">
        <v>46</v>
      </c>
      <c r="J11" s="148">
        <v>0</v>
      </c>
      <c r="K11" s="195">
        <f t="shared" si="4"/>
        <v>55</v>
      </c>
      <c r="L11" s="148"/>
      <c r="M11" s="196">
        <f t="shared" si="2"/>
        <v>16.666666666666664</v>
      </c>
      <c r="N11" s="196">
        <f t="shared" si="2"/>
        <v>83.333333333333343</v>
      </c>
      <c r="O11" s="196">
        <f t="shared" si="2"/>
        <v>0</v>
      </c>
      <c r="P11" s="197">
        <f t="shared" si="2"/>
        <v>100</v>
      </c>
      <c r="Q11" s="182"/>
      <c r="R11" s="145">
        <f t="shared" si="1"/>
        <v>16.363636363636363</v>
      </c>
      <c r="S11" s="145">
        <f t="shared" si="1"/>
        <v>83.636363636363626</v>
      </c>
      <c r="T11" s="145">
        <f t="shared" si="1"/>
        <v>0</v>
      </c>
      <c r="U11" s="198">
        <f t="shared" si="1"/>
        <v>100</v>
      </c>
      <c r="V11" s="44"/>
      <c r="W11" s="44"/>
      <c r="X11" s="43"/>
      <c r="Y11" s="44"/>
      <c r="Z11" s="44"/>
      <c r="AA11" s="44"/>
      <c r="AB11" s="44"/>
      <c r="AC11" s="44"/>
      <c r="AD11" s="44"/>
      <c r="AE11" s="44"/>
      <c r="AF11" s="44"/>
      <c r="AG11" s="44"/>
      <c r="AH11" s="44"/>
      <c r="AI11" s="44"/>
      <c r="AJ11" s="43"/>
      <c r="AK11" s="44"/>
      <c r="AL11" s="44"/>
      <c r="AM11" s="44"/>
      <c r="AN11" s="44"/>
      <c r="AO11" s="44"/>
      <c r="AP11" s="44"/>
      <c r="AQ11" s="44"/>
      <c r="AR11" s="43"/>
      <c r="AS11" s="44"/>
    </row>
    <row r="12" spans="1:45" ht="15" customHeight="1" x14ac:dyDescent="0.2">
      <c r="A12" s="823"/>
      <c r="B12" s="822" t="s">
        <v>17</v>
      </c>
      <c r="C12" s="148">
        <v>3871</v>
      </c>
      <c r="D12" s="148">
        <v>1606</v>
      </c>
      <c r="E12" s="148">
        <v>63</v>
      </c>
      <c r="F12" s="195">
        <f t="shared" si="3"/>
        <v>5540</v>
      </c>
      <c r="G12" s="195"/>
      <c r="H12" s="148">
        <v>1222</v>
      </c>
      <c r="I12" s="148">
        <v>1303</v>
      </c>
      <c r="J12" s="148">
        <v>63</v>
      </c>
      <c r="K12" s="195">
        <f t="shared" si="4"/>
        <v>2588</v>
      </c>
      <c r="L12" s="148"/>
      <c r="M12" s="196">
        <f t="shared" si="2"/>
        <v>69.87364620938628</v>
      </c>
      <c r="N12" s="196">
        <f t="shared" si="2"/>
        <v>28.989169675090253</v>
      </c>
      <c r="O12" s="196">
        <f t="shared" si="2"/>
        <v>1.1371841155234657</v>
      </c>
      <c r="P12" s="197">
        <f t="shared" si="2"/>
        <v>100</v>
      </c>
      <c r="Q12" s="182"/>
      <c r="R12" s="145">
        <f t="shared" si="1"/>
        <v>47.217928902627513</v>
      </c>
      <c r="S12" s="145">
        <f t="shared" si="1"/>
        <v>50.347758887171558</v>
      </c>
      <c r="T12" s="145">
        <f t="shared" si="1"/>
        <v>2.4343122102009276</v>
      </c>
      <c r="U12" s="198">
        <f t="shared" si="1"/>
        <v>100</v>
      </c>
      <c r="V12" s="44"/>
      <c r="W12" s="44"/>
      <c r="X12" s="43"/>
      <c r="Y12" s="44"/>
      <c r="Z12" s="44"/>
      <c r="AA12" s="44"/>
      <c r="AB12" s="44"/>
      <c r="AC12" s="44"/>
      <c r="AD12" s="44"/>
      <c r="AE12" s="44"/>
      <c r="AF12" s="44"/>
      <c r="AG12" s="44"/>
      <c r="AH12" s="44"/>
      <c r="AI12" s="44"/>
      <c r="AJ12" s="43"/>
      <c r="AK12" s="44"/>
      <c r="AL12" s="44"/>
      <c r="AM12" s="44"/>
      <c r="AN12" s="44"/>
      <c r="AO12" s="44"/>
      <c r="AP12" s="44"/>
      <c r="AQ12" s="44"/>
      <c r="AR12" s="43"/>
      <c r="AS12" s="44"/>
    </row>
    <row r="13" spans="1:45" ht="15" customHeight="1" x14ac:dyDescent="0.2">
      <c r="A13" s="823"/>
      <c r="B13" s="822" t="s">
        <v>18</v>
      </c>
      <c r="C13" s="148">
        <v>2081</v>
      </c>
      <c r="D13" s="148">
        <v>1437</v>
      </c>
      <c r="E13" s="148">
        <v>0</v>
      </c>
      <c r="F13" s="195">
        <f t="shared" si="3"/>
        <v>3518</v>
      </c>
      <c r="G13" s="195"/>
      <c r="H13" s="148">
        <v>840</v>
      </c>
      <c r="I13" s="148">
        <v>1098</v>
      </c>
      <c r="J13" s="148">
        <v>0</v>
      </c>
      <c r="K13" s="195">
        <f t="shared" si="4"/>
        <v>1938</v>
      </c>
      <c r="L13" s="148"/>
      <c r="M13" s="196">
        <f t="shared" si="2"/>
        <v>59.152927799886299</v>
      </c>
      <c r="N13" s="196">
        <f t="shared" si="2"/>
        <v>40.847072200113701</v>
      </c>
      <c r="O13" s="196">
        <f t="shared" si="2"/>
        <v>0</v>
      </c>
      <c r="P13" s="197">
        <f t="shared" si="2"/>
        <v>100</v>
      </c>
      <c r="Q13" s="182"/>
      <c r="R13" s="145">
        <f t="shared" si="1"/>
        <v>43.343653250773997</v>
      </c>
      <c r="S13" s="145">
        <f t="shared" si="1"/>
        <v>56.656346749226003</v>
      </c>
      <c r="T13" s="145">
        <f t="shared" si="1"/>
        <v>0</v>
      </c>
      <c r="U13" s="198">
        <f t="shared" si="1"/>
        <v>100</v>
      </c>
      <c r="V13" s="44"/>
      <c r="W13" s="44"/>
      <c r="X13" s="43"/>
      <c r="Y13" s="44"/>
      <c r="Z13" s="44"/>
      <c r="AA13" s="44"/>
      <c r="AB13" s="44"/>
      <c r="AC13" s="44"/>
      <c r="AD13" s="44"/>
      <c r="AE13" s="44"/>
      <c r="AF13" s="44"/>
      <c r="AG13" s="44"/>
      <c r="AH13" s="44"/>
      <c r="AI13" s="44"/>
      <c r="AJ13" s="43"/>
      <c r="AK13" s="44"/>
      <c r="AL13" s="44"/>
      <c r="AM13" s="44"/>
      <c r="AN13" s="44"/>
      <c r="AO13" s="44"/>
      <c r="AP13" s="44"/>
      <c r="AQ13" s="44"/>
      <c r="AR13" s="43"/>
      <c r="AS13" s="44"/>
    </row>
    <row r="14" spans="1:45" ht="15" customHeight="1" x14ac:dyDescent="0.2">
      <c r="A14" s="823"/>
      <c r="B14" s="822" t="s">
        <v>19</v>
      </c>
      <c r="C14" s="148">
        <v>2817</v>
      </c>
      <c r="D14" s="148">
        <v>1410</v>
      </c>
      <c r="E14" s="148">
        <v>0</v>
      </c>
      <c r="F14" s="195">
        <f t="shared" si="3"/>
        <v>4227</v>
      </c>
      <c r="G14" s="195"/>
      <c r="H14" s="148">
        <v>933</v>
      </c>
      <c r="I14" s="148">
        <v>1109</v>
      </c>
      <c r="J14" s="148">
        <v>0</v>
      </c>
      <c r="K14" s="195">
        <f t="shared" si="4"/>
        <v>2042</v>
      </c>
      <c r="L14" s="148"/>
      <c r="M14" s="196">
        <f t="shared" si="2"/>
        <v>66.643009226401702</v>
      </c>
      <c r="N14" s="196">
        <f t="shared" si="2"/>
        <v>33.356990773598291</v>
      </c>
      <c r="O14" s="196">
        <f t="shared" si="2"/>
        <v>0</v>
      </c>
      <c r="P14" s="197">
        <f t="shared" si="2"/>
        <v>100</v>
      </c>
      <c r="Q14" s="182"/>
      <c r="R14" s="145">
        <f t="shared" si="1"/>
        <v>45.690499510284035</v>
      </c>
      <c r="S14" s="145">
        <f t="shared" si="1"/>
        <v>54.309500489715965</v>
      </c>
      <c r="T14" s="145">
        <f t="shared" si="1"/>
        <v>0</v>
      </c>
      <c r="U14" s="198">
        <f t="shared" si="1"/>
        <v>100</v>
      </c>
      <c r="V14" s="44"/>
      <c r="W14" s="44"/>
      <c r="X14" s="43"/>
      <c r="Y14" s="44"/>
      <c r="Z14" s="44"/>
      <c r="AA14" s="44"/>
      <c r="AB14" s="44"/>
      <c r="AC14" s="44"/>
      <c r="AD14" s="44"/>
      <c r="AE14" s="44"/>
      <c r="AF14" s="44"/>
      <c r="AG14" s="44"/>
      <c r="AH14" s="44"/>
      <c r="AI14" s="44"/>
      <c r="AJ14" s="43"/>
      <c r="AK14" s="44"/>
      <c r="AL14" s="44"/>
      <c r="AM14" s="44"/>
      <c r="AN14" s="44"/>
      <c r="AO14" s="44"/>
      <c r="AP14" s="44"/>
      <c r="AQ14" s="44"/>
      <c r="AR14" s="43"/>
      <c r="AS14" s="44"/>
    </row>
    <row r="15" spans="1:45" ht="15" customHeight="1" x14ac:dyDescent="0.2">
      <c r="A15" s="823"/>
      <c r="B15" s="822" t="s">
        <v>20</v>
      </c>
      <c r="C15" s="148">
        <v>4443</v>
      </c>
      <c r="D15" s="148">
        <v>3387</v>
      </c>
      <c r="E15" s="148">
        <v>0</v>
      </c>
      <c r="F15" s="195">
        <f t="shared" si="3"/>
        <v>7830</v>
      </c>
      <c r="G15" s="195"/>
      <c r="H15" s="148">
        <v>1613</v>
      </c>
      <c r="I15" s="148">
        <v>2599</v>
      </c>
      <c r="J15" s="148">
        <v>0</v>
      </c>
      <c r="K15" s="195">
        <f t="shared" si="4"/>
        <v>4212</v>
      </c>
      <c r="L15" s="148"/>
      <c r="M15" s="196">
        <f t="shared" si="2"/>
        <v>56.743295019157088</v>
      </c>
      <c r="N15" s="196">
        <f t="shared" si="2"/>
        <v>43.256704980842912</v>
      </c>
      <c r="O15" s="196">
        <f t="shared" si="2"/>
        <v>0</v>
      </c>
      <c r="P15" s="197">
        <f t="shared" si="2"/>
        <v>100</v>
      </c>
      <c r="Q15" s="182"/>
      <c r="R15" s="145">
        <f t="shared" si="1"/>
        <v>38.295346628679958</v>
      </c>
      <c r="S15" s="145">
        <f t="shared" si="1"/>
        <v>61.704653371320042</v>
      </c>
      <c r="T15" s="145">
        <f t="shared" si="1"/>
        <v>0</v>
      </c>
      <c r="U15" s="198">
        <f t="shared" si="1"/>
        <v>100</v>
      </c>
      <c r="V15" s="44"/>
      <c r="W15" s="44"/>
      <c r="X15" s="43"/>
      <c r="Y15" s="44"/>
      <c r="Z15" s="44"/>
      <c r="AA15" s="44"/>
      <c r="AB15" s="44"/>
      <c r="AC15" s="44"/>
      <c r="AD15" s="44"/>
      <c r="AE15" s="44"/>
      <c r="AF15" s="44"/>
      <c r="AG15" s="44"/>
      <c r="AH15" s="44"/>
      <c r="AI15" s="44"/>
      <c r="AJ15" s="43"/>
      <c r="AK15" s="44"/>
      <c r="AL15" s="44"/>
      <c r="AM15" s="44"/>
      <c r="AN15" s="44"/>
      <c r="AO15" s="44"/>
      <c r="AP15" s="44"/>
      <c r="AQ15" s="44"/>
      <c r="AR15" s="43"/>
      <c r="AS15" s="44"/>
    </row>
    <row r="16" spans="1:45" ht="15" customHeight="1" x14ac:dyDescent="0.2">
      <c r="A16" s="823"/>
      <c r="B16" s="822" t="s">
        <v>21</v>
      </c>
      <c r="C16" s="148">
        <v>3819</v>
      </c>
      <c r="D16" s="148">
        <v>2889</v>
      </c>
      <c r="E16" s="148">
        <v>31</v>
      </c>
      <c r="F16" s="195">
        <f t="shared" si="3"/>
        <v>6739</v>
      </c>
      <c r="G16" s="195"/>
      <c r="H16" s="148">
        <v>1088</v>
      </c>
      <c r="I16" s="148">
        <v>2096</v>
      </c>
      <c r="J16" s="148">
        <v>30</v>
      </c>
      <c r="K16" s="195">
        <f t="shared" si="4"/>
        <v>3214</v>
      </c>
      <c r="L16" s="148"/>
      <c r="M16" s="196">
        <f t="shared" si="2"/>
        <v>56.670129099272891</v>
      </c>
      <c r="N16" s="196">
        <f t="shared" si="2"/>
        <v>42.869861997328975</v>
      </c>
      <c r="O16" s="196">
        <f t="shared" si="2"/>
        <v>0.46000890339813028</v>
      </c>
      <c r="P16" s="197">
        <f t="shared" si="2"/>
        <v>100</v>
      </c>
      <c r="Q16" s="182"/>
      <c r="R16" s="145">
        <f t="shared" si="1"/>
        <v>33.851897946484129</v>
      </c>
      <c r="S16" s="145">
        <f t="shared" si="1"/>
        <v>65.214685749844421</v>
      </c>
      <c r="T16" s="145">
        <f t="shared" si="1"/>
        <v>0.93341630367143735</v>
      </c>
      <c r="U16" s="198">
        <f t="shared" si="1"/>
        <v>100</v>
      </c>
      <c r="V16" s="44"/>
      <c r="W16" s="44"/>
      <c r="X16" s="43"/>
      <c r="Y16" s="44"/>
      <c r="Z16" s="44"/>
      <c r="AA16" s="44"/>
      <c r="AB16" s="44"/>
      <c r="AC16" s="44"/>
      <c r="AD16" s="44"/>
      <c r="AE16" s="44"/>
      <c r="AF16" s="44"/>
      <c r="AG16" s="44"/>
      <c r="AH16" s="44"/>
      <c r="AI16" s="44"/>
      <c r="AJ16" s="43"/>
      <c r="AK16" s="44"/>
      <c r="AL16" s="44"/>
      <c r="AM16" s="44"/>
      <c r="AN16" s="44"/>
      <c r="AO16" s="44"/>
      <c r="AP16" s="44"/>
      <c r="AQ16" s="44"/>
      <c r="AR16" s="43"/>
      <c r="AS16" s="44"/>
    </row>
    <row r="17" spans="1:45" ht="15" customHeight="1" x14ac:dyDescent="0.2">
      <c r="A17" s="823"/>
      <c r="B17" s="822" t="s">
        <v>121</v>
      </c>
      <c r="C17" s="148">
        <v>2794</v>
      </c>
      <c r="D17" s="148">
        <v>1332</v>
      </c>
      <c r="E17" s="148">
        <v>0</v>
      </c>
      <c r="F17" s="195">
        <f t="shared" si="3"/>
        <v>4126</v>
      </c>
      <c r="G17" s="195"/>
      <c r="H17" s="36" t="s">
        <v>22</v>
      </c>
      <c r="I17" s="36" t="s">
        <v>22</v>
      </c>
      <c r="J17" s="36" t="s">
        <v>22</v>
      </c>
      <c r="K17" s="39" t="s">
        <v>22</v>
      </c>
      <c r="L17" s="148"/>
      <c r="M17" s="196">
        <f t="shared" si="2"/>
        <v>67.716917111003397</v>
      </c>
      <c r="N17" s="196">
        <f>(D17/$F17)*100</f>
        <v>32.283082888996603</v>
      </c>
      <c r="O17" s="196">
        <f t="shared" si="2"/>
        <v>0</v>
      </c>
      <c r="P17" s="197">
        <f t="shared" si="2"/>
        <v>100</v>
      </c>
      <c r="Q17" s="182"/>
      <c r="R17" s="145" t="s">
        <v>89</v>
      </c>
      <c r="S17" s="145" t="s">
        <v>89</v>
      </c>
      <c r="T17" s="145" t="s">
        <v>89</v>
      </c>
      <c r="U17" s="198" t="s">
        <v>89</v>
      </c>
      <c r="V17" s="44"/>
      <c r="W17" s="44"/>
      <c r="X17" s="43"/>
      <c r="Y17" s="44"/>
      <c r="Z17" s="44"/>
      <c r="AA17" s="44"/>
      <c r="AB17" s="44"/>
      <c r="AC17" s="44"/>
      <c r="AD17" s="44"/>
      <c r="AE17" s="44"/>
      <c r="AF17" s="44"/>
      <c r="AG17" s="44"/>
      <c r="AH17" s="44"/>
      <c r="AI17" s="44"/>
      <c r="AJ17" s="43"/>
      <c r="AK17" s="44"/>
      <c r="AL17" s="44"/>
      <c r="AM17" s="44"/>
      <c r="AN17" s="44"/>
      <c r="AO17" s="44"/>
      <c r="AP17" s="44"/>
      <c r="AQ17" s="44"/>
      <c r="AR17" s="43"/>
      <c r="AS17" s="44"/>
    </row>
    <row r="18" spans="1:45" ht="15" customHeight="1" x14ac:dyDescent="0.2">
      <c r="A18" s="823"/>
      <c r="B18" s="822" t="s">
        <v>24</v>
      </c>
      <c r="C18" s="148">
        <v>1213</v>
      </c>
      <c r="D18" s="148">
        <v>1207</v>
      </c>
      <c r="E18" s="148">
        <v>0</v>
      </c>
      <c r="F18" s="195">
        <f t="shared" si="3"/>
        <v>2420</v>
      </c>
      <c r="G18" s="195"/>
      <c r="H18" s="148">
        <v>618</v>
      </c>
      <c r="I18" s="148">
        <v>1015</v>
      </c>
      <c r="J18" s="148">
        <v>0</v>
      </c>
      <c r="K18" s="195">
        <f t="shared" si="4"/>
        <v>1633</v>
      </c>
      <c r="L18" s="148"/>
      <c r="M18" s="196">
        <f t="shared" si="2"/>
        <v>50.123966942148755</v>
      </c>
      <c r="N18" s="196">
        <f t="shared" si="2"/>
        <v>49.876033057851238</v>
      </c>
      <c r="O18" s="196">
        <f t="shared" si="2"/>
        <v>0</v>
      </c>
      <c r="P18" s="197">
        <f t="shared" si="2"/>
        <v>100</v>
      </c>
      <c r="Q18" s="182"/>
      <c r="R18" s="145">
        <f t="shared" si="1"/>
        <v>37.844458052663811</v>
      </c>
      <c r="S18" s="145">
        <f t="shared" si="1"/>
        <v>62.155541947336189</v>
      </c>
      <c r="T18" s="145">
        <f t="shared" si="1"/>
        <v>0</v>
      </c>
      <c r="U18" s="198">
        <f t="shared" si="1"/>
        <v>100</v>
      </c>
      <c r="V18" s="44"/>
      <c r="W18" s="44"/>
      <c r="X18" s="43"/>
      <c r="Y18" s="44"/>
      <c r="Z18" s="44"/>
      <c r="AA18" s="44"/>
      <c r="AB18" s="44"/>
      <c r="AC18" s="44"/>
      <c r="AD18" s="44"/>
      <c r="AE18" s="44"/>
      <c r="AF18" s="44"/>
      <c r="AG18" s="44"/>
      <c r="AH18" s="44"/>
      <c r="AI18" s="44"/>
      <c r="AJ18" s="43"/>
      <c r="AK18" s="44"/>
      <c r="AL18" s="44"/>
      <c r="AM18" s="44"/>
      <c r="AN18" s="44"/>
      <c r="AO18" s="44"/>
      <c r="AP18" s="44"/>
      <c r="AQ18" s="44"/>
      <c r="AR18" s="43"/>
      <c r="AS18" s="44"/>
    </row>
    <row r="19" spans="1:45" ht="15" customHeight="1" x14ac:dyDescent="0.2">
      <c r="A19" s="823"/>
      <c r="B19" s="822" t="s">
        <v>25</v>
      </c>
      <c r="C19" s="148">
        <v>5107</v>
      </c>
      <c r="D19" s="148">
        <v>3059</v>
      </c>
      <c r="E19" s="148">
        <v>0</v>
      </c>
      <c r="F19" s="195">
        <f t="shared" si="3"/>
        <v>8166</v>
      </c>
      <c r="G19" s="195"/>
      <c r="H19" s="148">
        <v>1850</v>
      </c>
      <c r="I19" s="148">
        <v>2497</v>
      </c>
      <c r="J19" s="148">
        <v>0</v>
      </c>
      <c r="K19" s="195">
        <f t="shared" si="4"/>
        <v>4347</v>
      </c>
      <c r="L19" s="148"/>
      <c r="M19" s="196">
        <f t="shared" si="2"/>
        <v>62.539799167278964</v>
      </c>
      <c r="N19" s="196">
        <f t="shared" si="2"/>
        <v>37.460200832721043</v>
      </c>
      <c r="O19" s="196">
        <f t="shared" si="2"/>
        <v>0</v>
      </c>
      <c r="P19" s="197">
        <f t="shared" si="2"/>
        <v>100</v>
      </c>
      <c r="Q19" s="182"/>
      <c r="R19" s="145">
        <f t="shared" si="1"/>
        <v>42.558086036346907</v>
      </c>
      <c r="S19" s="145">
        <f t="shared" si="1"/>
        <v>57.441913963653093</v>
      </c>
      <c r="T19" s="145">
        <f t="shared" si="1"/>
        <v>0</v>
      </c>
      <c r="U19" s="198">
        <f t="shared" si="1"/>
        <v>100</v>
      </c>
      <c r="V19" s="44"/>
      <c r="W19" s="44"/>
      <c r="X19" s="43"/>
      <c r="Y19" s="44"/>
      <c r="Z19" s="44"/>
      <c r="AA19" s="44"/>
      <c r="AB19" s="44"/>
      <c r="AC19" s="44"/>
      <c r="AD19" s="44"/>
      <c r="AE19" s="44"/>
      <c r="AF19" s="44"/>
      <c r="AG19" s="44"/>
      <c r="AH19" s="44"/>
      <c r="AI19" s="44"/>
      <c r="AJ19" s="43"/>
      <c r="AK19" s="44"/>
      <c r="AL19" s="44"/>
      <c r="AM19" s="44"/>
      <c r="AN19" s="44"/>
      <c r="AO19" s="44"/>
      <c r="AP19" s="44"/>
      <c r="AQ19" s="44"/>
      <c r="AR19" s="43"/>
      <c r="AS19" s="44"/>
    </row>
    <row r="20" spans="1:45" ht="15" customHeight="1" x14ac:dyDescent="0.2">
      <c r="A20" s="823"/>
      <c r="B20" s="822" t="s">
        <v>26</v>
      </c>
      <c r="C20" s="148">
        <v>2069</v>
      </c>
      <c r="D20" s="148">
        <v>1393</v>
      </c>
      <c r="E20" s="148">
        <v>0</v>
      </c>
      <c r="F20" s="195">
        <f t="shared" si="3"/>
        <v>3462</v>
      </c>
      <c r="G20" s="195"/>
      <c r="H20" s="148">
        <v>499</v>
      </c>
      <c r="I20" s="148">
        <v>995</v>
      </c>
      <c r="J20" s="148">
        <v>0</v>
      </c>
      <c r="K20" s="195">
        <f t="shared" si="4"/>
        <v>1494</v>
      </c>
      <c r="L20" s="148"/>
      <c r="M20" s="196">
        <f t="shared" si="2"/>
        <v>59.763142692085502</v>
      </c>
      <c r="N20" s="196">
        <f t="shared" si="2"/>
        <v>40.236857307914498</v>
      </c>
      <c r="O20" s="196">
        <f t="shared" si="2"/>
        <v>0</v>
      </c>
      <c r="P20" s="197">
        <f t="shared" si="2"/>
        <v>100</v>
      </c>
      <c r="Q20" s="182"/>
      <c r="R20" s="145">
        <f t="shared" si="1"/>
        <v>33.400267737617135</v>
      </c>
      <c r="S20" s="145">
        <f t="shared" si="1"/>
        <v>66.599732262382858</v>
      </c>
      <c r="T20" s="145">
        <f t="shared" si="1"/>
        <v>0</v>
      </c>
      <c r="U20" s="198">
        <f t="shared" si="1"/>
        <v>100</v>
      </c>
      <c r="V20" s="44"/>
      <c r="W20" s="44"/>
      <c r="X20" s="43"/>
      <c r="Y20" s="44"/>
      <c r="Z20" s="44"/>
      <c r="AA20" s="44"/>
      <c r="AB20" s="44"/>
      <c r="AC20" s="44"/>
      <c r="AD20" s="44"/>
      <c r="AE20" s="44"/>
      <c r="AF20" s="44"/>
      <c r="AG20" s="44"/>
      <c r="AH20" s="44"/>
      <c r="AI20" s="44"/>
      <c r="AJ20" s="43"/>
      <c r="AK20" s="44"/>
      <c r="AL20" s="44"/>
      <c r="AM20" s="44"/>
      <c r="AN20" s="44"/>
      <c r="AO20" s="44"/>
      <c r="AP20" s="44"/>
      <c r="AQ20" s="44"/>
      <c r="AR20" s="43"/>
      <c r="AS20" s="44"/>
    </row>
    <row r="21" spans="1:45" ht="15" customHeight="1" x14ac:dyDescent="0.2">
      <c r="A21" s="823"/>
      <c r="B21" s="822" t="s">
        <v>70</v>
      </c>
      <c r="C21" s="148">
        <v>15832</v>
      </c>
      <c r="D21" s="148">
        <v>19143</v>
      </c>
      <c r="E21" s="148">
        <v>121</v>
      </c>
      <c r="F21" s="195">
        <f t="shared" si="3"/>
        <v>35096</v>
      </c>
      <c r="G21" s="195"/>
      <c r="H21" s="148">
        <v>5855</v>
      </c>
      <c r="I21" s="148">
        <v>12504</v>
      </c>
      <c r="J21" s="148">
        <v>121</v>
      </c>
      <c r="K21" s="195">
        <f t="shared" si="4"/>
        <v>18480</v>
      </c>
      <c r="L21" s="148"/>
      <c r="M21" s="196">
        <f t="shared" si="2"/>
        <v>45.110553909277414</v>
      </c>
      <c r="N21" s="196">
        <f t="shared" si="2"/>
        <v>54.544677456120361</v>
      </c>
      <c r="O21" s="196">
        <f t="shared" si="2"/>
        <v>0.34476863460223384</v>
      </c>
      <c r="P21" s="197">
        <f t="shared" si="2"/>
        <v>100</v>
      </c>
      <c r="Q21" s="182"/>
      <c r="R21" s="145">
        <f t="shared" si="1"/>
        <v>31.682900432900436</v>
      </c>
      <c r="S21" s="145">
        <f t="shared" si="1"/>
        <v>67.662337662337663</v>
      </c>
      <c r="T21" s="145">
        <f t="shared" si="1"/>
        <v>0.65476190476190477</v>
      </c>
      <c r="U21" s="198">
        <f t="shared" si="1"/>
        <v>100</v>
      </c>
      <c r="V21" s="44"/>
      <c r="W21" s="44"/>
      <c r="X21" s="43"/>
      <c r="Y21" s="44"/>
      <c r="Z21" s="44"/>
      <c r="AA21" s="44"/>
      <c r="AB21" s="44"/>
      <c r="AC21" s="44"/>
      <c r="AD21" s="44"/>
      <c r="AE21" s="44"/>
      <c r="AF21" s="44"/>
      <c r="AG21" s="44"/>
      <c r="AH21" s="44"/>
      <c r="AI21" s="44"/>
      <c r="AJ21" s="43"/>
      <c r="AK21" s="44"/>
      <c r="AL21" s="44"/>
      <c r="AM21" s="44"/>
      <c r="AN21" s="44"/>
      <c r="AO21" s="44"/>
      <c r="AP21" s="44"/>
      <c r="AQ21" s="44"/>
      <c r="AR21" s="43"/>
      <c r="AS21" s="44"/>
    </row>
    <row r="22" spans="1:45" ht="15" customHeight="1" x14ac:dyDescent="0.2">
      <c r="A22" s="823"/>
      <c r="B22" s="822" t="s">
        <v>28</v>
      </c>
      <c r="C22" s="148">
        <v>3328</v>
      </c>
      <c r="D22" s="148">
        <v>1014</v>
      </c>
      <c r="E22" s="148">
        <v>0</v>
      </c>
      <c r="F22" s="195">
        <f t="shared" si="3"/>
        <v>4342</v>
      </c>
      <c r="G22" s="195"/>
      <c r="H22" s="148">
        <v>825</v>
      </c>
      <c r="I22" s="148">
        <v>782</v>
      </c>
      <c r="J22" s="148">
        <v>0</v>
      </c>
      <c r="K22" s="195">
        <f t="shared" si="4"/>
        <v>1607</v>
      </c>
      <c r="L22" s="148"/>
      <c r="M22" s="196">
        <f t="shared" si="2"/>
        <v>76.646706586826355</v>
      </c>
      <c r="N22" s="196">
        <f t="shared" si="2"/>
        <v>23.353293413173652</v>
      </c>
      <c r="O22" s="196">
        <f t="shared" si="2"/>
        <v>0</v>
      </c>
      <c r="P22" s="197">
        <f t="shared" si="2"/>
        <v>100</v>
      </c>
      <c r="Q22" s="182"/>
      <c r="R22" s="145">
        <f t="shared" ref="R22:U48" si="5">(H22/$K22)*100</f>
        <v>51.337896701929061</v>
      </c>
      <c r="S22" s="145">
        <f t="shared" si="5"/>
        <v>48.662103298070939</v>
      </c>
      <c r="T22" s="145">
        <f t="shared" si="5"/>
        <v>0</v>
      </c>
      <c r="U22" s="198">
        <f t="shared" si="5"/>
        <v>100</v>
      </c>
      <c r="V22" s="44"/>
      <c r="W22" s="44"/>
      <c r="X22" s="43"/>
      <c r="Y22" s="44"/>
      <c r="Z22" s="44"/>
      <c r="AA22" s="44"/>
      <c r="AB22" s="44"/>
      <c r="AC22" s="44"/>
      <c r="AD22" s="44"/>
      <c r="AE22" s="44"/>
      <c r="AF22" s="44"/>
      <c r="AG22" s="44"/>
      <c r="AH22" s="44"/>
      <c r="AI22" s="44"/>
      <c r="AJ22" s="43"/>
      <c r="AK22" s="44"/>
      <c r="AL22" s="44"/>
      <c r="AM22" s="44"/>
      <c r="AN22" s="44"/>
      <c r="AO22" s="44"/>
      <c r="AP22" s="44"/>
      <c r="AQ22" s="44"/>
      <c r="AR22" s="43"/>
      <c r="AS22" s="44"/>
    </row>
    <row r="23" spans="1:45" ht="15" customHeight="1" x14ac:dyDescent="0.2">
      <c r="A23" s="823"/>
      <c r="B23" s="822" t="s">
        <v>29</v>
      </c>
      <c r="C23" s="148">
        <v>5674</v>
      </c>
      <c r="D23" s="148">
        <v>3244</v>
      </c>
      <c r="E23" s="148">
        <v>284</v>
      </c>
      <c r="F23" s="195">
        <f t="shared" si="3"/>
        <v>9202</v>
      </c>
      <c r="G23" s="195"/>
      <c r="H23" s="148">
        <v>2065</v>
      </c>
      <c r="I23" s="148">
        <v>2536</v>
      </c>
      <c r="J23" s="148">
        <v>10</v>
      </c>
      <c r="K23" s="195">
        <f t="shared" si="4"/>
        <v>4611</v>
      </c>
      <c r="L23" s="148"/>
      <c r="M23" s="196">
        <f t="shared" si="2"/>
        <v>61.660508585090199</v>
      </c>
      <c r="N23" s="196">
        <f t="shared" si="2"/>
        <v>35.253205824820697</v>
      </c>
      <c r="O23" s="196">
        <f t="shared" si="2"/>
        <v>3.0862855900891111</v>
      </c>
      <c r="P23" s="197">
        <f t="shared" si="2"/>
        <v>100</v>
      </c>
      <c r="Q23" s="182"/>
      <c r="R23" s="145">
        <f t="shared" si="5"/>
        <v>44.78421166775103</v>
      </c>
      <c r="S23" s="145">
        <f t="shared" si="5"/>
        <v>54.99891563652136</v>
      </c>
      <c r="T23" s="145">
        <f t="shared" si="5"/>
        <v>0.21687269572760789</v>
      </c>
      <c r="U23" s="198">
        <f t="shared" si="5"/>
        <v>100</v>
      </c>
      <c r="V23" s="44"/>
      <c r="W23" s="44"/>
      <c r="X23" s="43"/>
      <c r="Y23" s="44"/>
      <c r="Z23" s="44"/>
      <c r="AA23" s="44"/>
      <c r="AB23" s="44"/>
      <c r="AC23" s="44"/>
      <c r="AD23" s="44"/>
      <c r="AE23" s="44"/>
      <c r="AF23" s="44"/>
      <c r="AG23" s="44"/>
      <c r="AH23" s="44"/>
      <c r="AI23" s="44"/>
      <c r="AJ23" s="43"/>
      <c r="AK23" s="44"/>
      <c r="AL23" s="44"/>
      <c r="AM23" s="44"/>
      <c r="AN23" s="44"/>
      <c r="AO23" s="44"/>
      <c r="AP23" s="44"/>
      <c r="AQ23" s="44"/>
      <c r="AR23" s="43"/>
      <c r="AS23" s="44"/>
    </row>
    <row r="24" spans="1:45" ht="15" customHeight="1" x14ac:dyDescent="0.2">
      <c r="A24" s="823"/>
      <c r="B24" s="822" t="s">
        <v>30</v>
      </c>
      <c r="C24" s="148">
        <v>2668</v>
      </c>
      <c r="D24" s="148">
        <v>1795</v>
      </c>
      <c r="E24" s="148">
        <v>0</v>
      </c>
      <c r="F24" s="195">
        <f t="shared" si="3"/>
        <v>4463</v>
      </c>
      <c r="G24" s="195"/>
      <c r="H24" s="148">
        <v>998</v>
      </c>
      <c r="I24" s="148">
        <v>1517</v>
      </c>
      <c r="J24" s="148">
        <v>0</v>
      </c>
      <c r="K24" s="195">
        <f t="shared" si="4"/>
        <v>2515</v>
      </c>
      <c r="L24" s="148"/>
      <c r="M24" s="196">
        <f t="shared" si="2"/>
        <v>59.780416760026888</v>
      </c>
      <c r="N24" s="196">
        <f t="shared" si="2"/>
        <v>40.219583239973112</v>
      </c>
      <c r="O24" s="196">
        <f t="shared" si="2"/>
        <v>0</v>
      </c>
      <c r="P24" s="197">
        <f t="shared" si="2"/>
        <v>100</v>
      </c>
      <c r="Q24" s="182"/>
      <c r="R24" s="145">
        <f t="shared" si="5"/>
        <v>39.681908548707753</v>
      </c>
      <c r="S24" s="145">
        <f t="shared" si="5"/>
        <v>60.318091451292247</v>
      </c>
      <c r="T24" s="145">
        <f t="shared" si="5"/>
        <v>0</v>
      </c>
      <c r="U24" s="198">
        <f t="shared" si="5"/>
        <v>100</v>
      </c>
      <c r="V24" s="44"/>
      <c r="W24" s="44"/>
      <c r="X24" s="43"/>
      <c r="Y24" s="44"/>
      <c r="Z24" s="44"/>
      <c r="AA24" s="44"/>
      <c r="AB24" s="44"/>
      <c r="AC24" s="44"/>
      <c r="AD24" s="44"/>
      <c r="AE24" s="44"/>
      <c r="AF24" s="44"/>
      <c r="AG24" s="44"/>
      <c r="AH24" s="44"/>
      <c r="AI24" s="44"/>
      <c r="AJ24" s="43"/>
      <c r="AK24" s="44"/>
      <c r="AL24" s="44"/>
      <c r="AM24" s="44"/>
      <c r="AN24" s="44"/>
      <c r="AO24" s="44"/>
      <c r="AP24" s="44"/>
      <c r="AQ24" s="44"/>
      <c r="AR24" s="43"/>
      <c r="AS24" s="44"/>
    </row>
    <row r="25" spans="1:45" ht="15" customHeight="1" x14ac:dyDescent="0.2">
      <c r="A25" s="823"/>
      <c r="B25" s="822" t="s">
        <v>31</v>
      </c>
      <c r="C25" s="148">
        <v>5000</v>
      </c>
      <c r="D25" s="148">
        <v>1731</v>
      </c>
      <c r="E25" s="148">
        <v>0</v>
      </c>
      <c r="F25" s="195">
        <f t="shared" si="3"/>
        <v>6731</v>
      </c>
      <c r="G25" s="195"/>
      <c r="H25" s="148">
        <v>1313</v>
      </c>
      <c r="I25" s="148">
        <v>1368</v>
      </c>
      <c r="J25" s="148">
        <v>0</v>
      </c>
      <c r="K25" s="195">
        <f t="shared" si="4"/>
        <v>2681</v>
      </c>
      <c r="L25" s="148"/>
      <c r="M25" s="196">
        <f t="shared" si="2"/>
        <v>74.283167434259397</v>
      </c>
      <c r="N25" s="196">
        <f t="shared" si="2"/>
        <v>25.716832565740606</v>
      </c>
      <c r="O25" s="196">
        <f t="shared" si="2"/>
        <v>0</v>
      </c>
      <c r="P25" s="197">
        <f t="shared" si="2"/>
        <v>100</v>
      </c>
      <c r="Q25" s="182"/>
      <c r="R25" s="145">
        <f t="shared" si="5"/>
        <v>48.974263334576648</v>
      </c>
      <c r="S25" s="145">
        <f t="shared" si="5"/>
        <v>51.025736665423352</v>
      </c>
      <c r="T25" s="145">
        <f t="shared" si="5"/>
        <v>0</v>
      </c>
      <c r="U25" s="198">
        <f t="shared" si="5"/>
        <v>100</v>
      </c>
      <c r="V25" s="44"/>
      <c r="W25" s="44"/>
      <c r="X25" s="43"/>
      <c r="Y25" s="44"/>
      <c r="Z25" s="44"/>
      <c r="AA25" s="44"/>
      <c r="AB25" s="44"/>
      <c r="AC25" s="44"/>
      <c r="AD25" s="44"/>
      <c r="AE25" s="44"/>
      <c r="AF25" s="44"/>
      <c r="AG25" s="44"/>
      <c r="AH25" s="44"/>
      <c r="AI25" s="44"/>
      <c r="AJ25" s="43"/>
      <c r="AK25" s="44"/>
      <c r="AL25" s="44"/>
      <c r="AM25" s="44"/>
      <c r="AN25" s="44"/>
      <c r="AO25" s="44"/>
      <c r="AP25" s="44"/>
      <c r="AQ25" s="44"/>
      <c r="AR25" s="43"/>
      <c r="AS25" s="44"/>
    </row>
    <row r="26" spans="1:45" ht="15" customHeight="1" x14ac:dyDescent="0.2">
      <c r="A26" s="823"/>
      <c r="B26" s="822" t="s">
        <v>32</v>
      </c>
      <c r="C26" s="148">
        <v>8269</v>
      </c>
      <c r="D26" s="148">
        <v>3714</v>
      </c>
      <c r="E26" s="148">
        <v>0</v>
      </c>
      <c r="F26" s="195">
        <f>SUM(C26:E26)</f>
        <v>11983</v>
      </c>
      <c r="G26" s="195"/>
      <c r="H26" s="148">
        <v>2391</v>
      </c>
      <c r="I26" s="148">
        <v>2786</v>
      </c>
      <c r="J26" s="148">
        <v>0</v>
      </c>
      <c r="K26" s="195">
        <f t="shared" si="4"/>
        <v>5177</v>
      </c>
      <c r="L26" s="148"/>
      <c r="M26" s="196">
        <f t="shared" si="2"/>
        <v>69.00609196361512</v>
      </c>
      <c r="N26" s="196">
        <f t="shared" si="2"/>
        <v>30.993908036384877</v>
      </c>
      <c r="O26" s="196">
        <f t="shared" si="2"/>
        <v>0</v>
      </c>
      <c r="P26" s="197">
        <f t="shared" si="2"/>
        <v>100</v>
      </c>
      <c r="Q26" s="182"/>
      <c r="R26" s="145">
        <f t="shared" si="5"/>
        <v>46.185049256326053</v>
      </c>
      <c r="S26" s="145">
        <f t="shared" si="5"/>
        <v>53.81495074367394</v>
      </c>
      <c r="T26" s="145">
        <f t="shared" si="5"/>
        <v>0</v>
      </c>
      <c r="U26" s="198">
        <f t="shared" si="5"/>
        <v>100</v>
      </c>
      <c r="V26" s="44"/>
      <c r="W26" s="44"/>
      <c r="X26" s="43"/>
      <c r="Y26" s="44"/>
      <c r="Z26" s="44"/>
      <c r="AA26" s="44"/>
      <c r="AB26" s="44"/>
      <c r="AC26" s="44"/>
      <c r="AD26" s="44"/>
      <c r="AE26" s="44"/>
      <c r="AF26" s="44"/>
      <c r="AG26" s="44"/>
      <c r="AH26" s="44"/>
      <c r="AI26" s="44"/>
      <c r="AJ26" s="43"/>
      <c r="AK26" s="44"/>
      <c r="AL26" s="44"/>
      <c r="AM26" s="44"/>
      <c r="AN26" s="44"/>
      <c r="AO26" s="44"/>
      <c r="AP26" s="44"/>
      <c r="AQ26" s="44"/>
      <c r="AR26" s="43"/>
      <c r="AS26" s="44"/>
    </row>
    <row r="27" spans="1:45" ht="15" customHeight="1" x14ac:dyDescent="0.2">
      <c r="A27" s="823"/>
      <c r="B27" s="822" t="s">
        <v>33</v>
      </c>
      <c r="C27" s="148">
        <v>3818</v>
      </c>
      <c r="D27" s="148">
        <v>1823</v>
      </c>
      <c r="E27" s="148">
        <v>90</v>
      </c>
      <c r="F27" s="195">
        <f t="shared" si="3"/>
        <v>5731</v>
      </c>
      <c r="G27" s="195"/>
      <c r="H27" s="148">
        <v>1463</v>
      </c>
      <c r="I27" s="148">
        <v>1534</v>
      </c>
      <c r="J27" s="148">
        <v>0</v>
      </c>
      <c r="K27" s="195">
        <f t="shared" si="4"/>
        <v>2997</v>
      </c>
      <c r="L27" s="148"/>
      <c r="M27" s="196">
        <f t="shared" si="2"/>
        <v>66.620136101901934</v>
      </c>
      <c r="N27" s="196">
        <f t="shared" si="2"/>
        <v>31.809457337288432</v>
      </c>
      <c r="O27" s="196">
        <f t="shared" si="2"/>
        <v>1.570406560809632</v>
      </c>
      <c r="P27" s="197">
        <f t="shared" si="2"/>
        <v>100</v>
      </c>
      <c r="Q27" s="182"/>
      <c r="R27" s="145">
        <f t="shared" si="5"/>
        <v>48.815482148815484</v>
      </c>
      <c r="S27" s="145">
        <f t="shared" si="5"/>
        <v>51.184517851184516</v>
      </c>
      <c r="T27" s="145">
        <f t="shared" si="5"/>
        <v>0</v>
      </c>
      <c r="U27" s="198">
        <f t="shared" si="5"/>
        <v>100</v>
      </c>
      <c r="V27" s="44"/>
      <c r="W27" s="44"/>
      <c r="X27" s="43"/>
      <c r="Y27" s="44"/>
      <c r="Z27" s="44"/>
      <c r="AA27" s="44"/>
      <c r="AB27" s="44"/>
      <c r="AC27" s="44"/>
      <c r="AD27" s="44"/>
      <c r="AE27" s="44"/>
      <c r="AF27" s="44"/>
      <c r="AG27" s="44"/>
      <c r="AH27" s="44"/>
      <c r="AI27" s="44"/>
      <c r="AJ27" s="43"/>
      <c r="AK27" s="44"/>
      <c r="AL27" s="44"/>
      <c r="AM27" s="44"/>
      <c r="AN27" s="44"/>
      <c r="AO27" s="44"/>
      <c r="AP27" s="44"/>
      <c r="AQ27" s="44"/>
      <c r="AR27" s="43"/>
      <c r="AS27" s="44"/>
    </row>
    <row r="28" spans="1:45" ht="15" customHeight="1" x14ac:dyDescent="0.2">
      <c r="A28" s="823"/>
      <c r="B28" s="822" t="s">
        <v>34</v>
      </c>
      <c r="C28" s="148">
        <v>3132</v>
      </c>
      <c r="D28" s="148">
        <v>1732</v>
      </c>
      <c r="E28" s="148">
        <v>0</v>
      </c>
      <c r="F28" s="195">
        <f t="shared" si="3"/>
        <v>4864</v>
      </c>
      <c r="G28" s="195"/>
      <c r="H28" s="148">
        <v>1056</v>
      </c>
      <c r="I28" s="148">
        <v>1385</v>
      </c>
      <c r="J28" s="148">
        <v>0</v>
      </c>
      <c r="K28" s="195">
        <f t="shared" si="4"/>
        <v>2441</v>
      </c>
      <c r="L28" s="148"/>
      <c r="M28" s="196">
        <f t="shared" si="2"/>
        <v>64.391447368421055</v>
      </c>
      <c r="N28" s="196">
        <f t="shared" si="2"/>
        <v>35.608552631578952</v>
      </c>
      <c r="O28" s="196">
        <f t="shared" si="2"/>
        <v>0</v>
      </c>
      <c r="P28" s="197">
        <f t="shared" si="2"/>
        <v>100</v>
      </c>
      <c r="Q28" s="182"/>
      <c r="R28" s="145">
        <f t="shared" si="5"/>
        <v>43.260958623514952</v>
      </c>
      <c r="S28" s="145">
        <f t="shared" si="5"/>
        <v>56.739041376485048</v>
      </c>
      <c r="T28" s="145">
        <f t="shared" si="5"/>
        <v>0</v>
      </c>
      <c r="U28" s="198">
        <f t="shared" si="5"/>
        <v>100</v>
      </c>
      <c r="V28" s="44"/>
      <c r="W28" s="44"/>
      <c r="X28" s="43"/>
      <c r="Y28" s="44"/>
      <c r="Z28" s="44"/>
      <c r="AA28" s="44"/>
      <c r="AB28" s="44"/>
      <c r="AC28" s="44"/>
      <c r="AD28" s="44"/>
      <c r="AE28" s="44"/>
      <c r="AF28" s="44"/>
      <c r="AG28" s="44"/>
      <c r="AH28" s="44"/>
      <c r="AI28" s="44"/>
      <c r="AJ28" s="43"/>
      <c r="AK28" s="44"/>
      <c r="AL28" s="44"/>
      <c r="AM28" s="44"/>
      <c r="AN28" s="44"/>
      <c r="AO28" s="44"/>
      <c r="AP28" s="44"/>
      <c r="AQ28" s="44"/>
      <c r="AR28" s="43"/>
      <c r="AS28" s="44"/>
    </row>
    <row r="29" spans="1:45" ht="15" customHeight="1" x14ac:dyDescent="0.2">
      <c r="A29" s="823"/>
      <c r="B29" s="822" t="s">
        <v>35</v>
      </c>
      <c r="C29" s="148">
        <v>1541</v>
      </c>
      <c r="D29" s="148">
        <v>1316</v>
      </c>
      <c r="E29" s="148">
        <v>0</v>
      </c>
      <c r="F29" s="195">
        <f t="shared" si="3"/>
        <v>2857</v>
      </c>
      <c r="G29" s="195"/>
      <c r="H29" s="148">
        <v>722</v>
      </c>
      <c r="I29" s="148">
        <v>1076</v>
      </c>
      <c r="J29" s="148">
        <v>0</v>
      </c>
      <c r="K29" s="195">
        <f t="shared" si="4"/>
        <v>1798</v>
      </c>
      <c r="L29" s="148"/>
      <c r="M29" s="196">
        <f t="shared" si="2"/>
        <v>53.937696884844243</v>
      </c>
      <c r="N29" s="196">
        <f t="shared" si="2"/>
        <v>46.062303115155757</v>
      </c>
      <c r="O29" s="196">
        <f t="shared" si="2"/>
        <v>0</v>
      </c>
      <c r="P29" s="197">
        <f t="shared" si="2"/>
        <v>100</v>
      </c>
      <c r="Q29" s="182"/>
      <c r="R29" s="145">
        <f t="shared" si="5"/>
        <v>40.155728587319246</v>
      </c>
      <c r="S29" s="145">
        <f t="shared" si="5"/>
        <v>59.844271412680762</v>
      </c>
      <c r="T29" s="145">
        <f t="shared" si="5"/>
        <v>0</v>
      </c>
      <c r="U29" s="198">
        <f t="shared" si="5"/>
        <v>100</v>
      </c>
      <c r="V29" s="44"/>
      <c r="W29" s="44"/>
      <c r="X29" s="43"/>
      <c r="Y29" s="44"/>
      <c r="Z29" s="44"/>
      <c r="AA29" s="44"/>
      <c r="AB29" s="44"/>
      <c r="AC29" s="44"/>
      <c r="AD29" s="44"/>
      <c r="AE29" s="44"/>
      <c r="AF29" s="44"/>
      <c r="AG29" s="44"/>
      <c r="AH29" s="44"/>
      <c r="AI29" s="44"/>
      <c r="AJ29" s="43"/>
      <c r="AK29" s="44"/>
      <c r="AL29" s="44"/>
      <c r="AM29" s="44"/>
      <c r="AN29" s="44"/>
      <c r="AO29" s="44"/>
      <c r="AP29" s="44"/>
      <c r="AQ29" s="44"/>
      <c r="AR29" s="43"/>
      <c r="AS29" s="44"/>
    </row>
    <row r="30" spans="1:45" ht="15" customHeight="1" x14ac:dyDescent="0.2">
      <c r="A30" s="823"/>
      <c r="B30" s="822" t="s">
        <v>36</v>
      </c>
      <c r="C30" s="148">
        <v>5436</v>
      </c>
      <c r="D30" s="148">
        <v>2057</v>
      </c>
      <c r="E30" s="148">
        <v>0</v>
      </c>
      <c r="F30" s="195">
        <f t="shared" si="3"/>
        <v>7493</v>
      </c>
      <c r="G30" s="195"/>
      <c r="H30" s="148">
        <v>1589</v>
      </c>
      <c r="I30" s="148">
        <v>1673</v>
      </c>
      <c r="J30" s="148">
        <v>0</v>
      </c>
      <c r="K30" s="195">
        <f t="shared" si="4"/>
        <v>3262</v>
      </c>
      <c r="L30" s="148"/>
      <c r="M30" s="196">
        <f t="shared" si="2"/>
        <v>72.547711197117309</v>
      </c>
      <c r="N30" s="196">
        <f t="shared" si="2"/>
        <v>27.452288802882691</v>
      </c>
      <c r="O30" s="196">
        <f t="shared" si="2"/>
        <v>0</v>
      </c>
      <c r="P30" s="197">
        <f t="shared" si="2"/>
        <v>100</v>
      </c>
      <c r="Q30" s="182"/>
      <c r="R30" s="145">
        <f t="shared" si="5"/>
        <v>48.712446351931334</v>
      </c>
      <c r="S30" s="145">
        <f t="shared" si="5"/>
        <v>51.287553648068673</v>
      </c>
      <c r="T30" s="145">
        <f t="shared" si="5"/>
        <v>0</v>
      </c>
      <c r="U30" s="198">
        <f t="shared" si="5"/>
        <v>100</v>
      </c>
      <c r="V30" s="44"/>
      <c r="W30" s="44"/>
      <c r="X30" s="43"/>
      <c r="Y30" s="44"/>
      <c r="Z30" s="44"/>
      <c r="AA30" s="44"/>
      <c r="AB30" s="44"/>
      <c r="AC30" s="44"/>
      <c r="AD30" s="44"/>
      <c r="AE30" s="44"/>
      <c r="AF30" s="44"/>
      <c r="AG30" s="44"/>
      <c r="AH30" s="44"/>
      <c r="AI30" s="44"/>
      <c r="AJ30" s="43"/>
      <c r="AK30" s="44"/>
      <c r="AL30" s="44"/>
      <c r="AM30" s="44"/>
      <c r="AN30" s="44"/>
      <c r="AO30" s="44"/>
      <c r="AP30" s="44"/>
      <c r="AQ30" s="44"/>
      <c r="AR30" s="43"/>
      <c r="AS30" s="44"/>
    </row>
    <row r="31" spans="1:45" ht="15" customHeight="1" x14ac:dyDescent="0.2">
      <c r="A31" s="823"/>
      <c r="B31" s="822" t="s">
        <v>37</v>
      </c>
      <c r="C31" s="148">
        <v>30273</v>
      </c>
      <c r="D31" s="148">
        <v>21492</v>
      </c>
      <c r="E31" s="148">
        <v>0</v>
      </c>
      <c r="F31" s="195">
        <f t="shared" si="3"/>
        <v>51765</v>
      </c>
      <c r="G31" s="195"/>
      <c r="H31" s="148">
        <v>9385</v>
      </c>
      <c r="I31" s="148">
        <v>12104</v>
      </c>
      <c r="J31" s="148">
        <v>0</v>
      </c>
      <c r="K31" s="195">
        <f t="shared" si="4"/>
        <v>21489</v>
      </c>
      <c r="L31" s="148"/>
      <c r="M31" s="196">
        <f t="shared" si="2"/>
        <v>58.481599536366268</v>
      </c>
      <c r="N31" s="196">
        <f t="shared" si="2"/>
        <v>41.518400463633732</v>
      </c>
      <c r="O31" s="196">
        <f t="shared" si="2"/>
        <v>0</v>
      </c>
      <c r="P31" s="197">
        <f t="shared" si="2"/>
        <v>100</v>
      </c>
      <c r="Q31" s="182"/>
      <c r="R31" s="145">
        <f t="shared" si="5"/>
        <v>43.67350737586672</v>
      </c>
      <c r="S31" s="145">
        <f t="shared" si="5"/>
        <v>56.326492624133273</v>
      </c>
      <c r="T31" s="145">
        <f t="shared" si="5"/>
        <v>0</v>
      </c>
      <c r="U31" s="198">
        <f t="shared" si="5"/>
        <v>100</v>
      </c>
      <c r="V31" s="44"/>
      <c r="W31" s="44"/>
      <c r="X31" s="43"/>
      <c r="Y31" s="44"/>
      <c r="Z31" s="44"/>
      <c r="AA31" s="44"/>
      <c r="AB31" s="44"/>
      <c r="AC31" s="44"/>
      <c r="AD31" s="44"/>
      <c r="AE31" s="44"/>
      <c r="AF31" s="44"/>
      <c r="AG31" s="44"/>
      <c r="AH31" s="44"/>
      <c r="AI31" s="44"/>
      <c r="AJ31" s="43"/>
      <c r="AK31" s="44"/>
      <c r="AL31" s="44"/>
      <c r="AM31" s="44"/>
      <c r="AN31" s="44"/>
      <c r="AO31" s="44"/>
      <c r="AP31" s="44"/>
      <c r="AQ31" s="44"/>
      <c r="AR31" s="43"/>
      <c r="AS31" s="44"/>
    </row>
    <row r="32" spans="1:45" ht="15" customHeight="1" x14ac:dyDescent="0.2">
      <c r="A32" s="823"/>
      <c r="B32" s="822" t="s">
        <v>38</v>
      </c>
      <c r="C32" s="148">
        <v>2818</v>
      </c>
      <c r="D32" s="148">
        <v>1607</v>
      </c>
      <c r="E32" s="148">
        <v>0</v>
      </c>
      <c r="F32" s="195">
        <f t="shared" si="3"/>
        <v>4425</v>
      </c>
      <c r="G32" s="195"/>
      <c r="H32" s="148">
        <v>879</v>
      </c>
      <c r="I32" s="148">
        <v>1192</v>
      </c>
      <c r="J32" s="148">
        <v>0</v>
      </c>
      <c r="K32" s="195">
        <f t="shared" si="4"/>
        <v>2071</v>
      </c>
      <c r="L32" s="148"/>
      <c r="M32" s="196">
        <f t="shared" si="2"/>
        <v>63.683615819209038</v>
      </c>
      <c r="N32" s="196">
        <f t="shared" si="2"/>
        <v>36.316384180790962</v>
      </c>
      <c r="O32" s="196">
        <f t="shared" si="2"/>
        <v>0</v>
      </c>
      <c r="P32" s="197">
        <f t="shared" si="2"/>
        <v>100</v>
      </c>
      <c r="Q32" s="182"/>
      <c r="R32" s="145">
        <f t="shared" si="5"/>
        <v>42.443264123611776</v>
      </c>
      <c r="S32" s="145">
        <f t="shared" si="5"/>
        <v>57.556735876388224</v>
      </c>
      <c r="T32" s="145">
        <f t="shared" si="5"/>
        <v>0</v>
      </c>
      <c r="U32" s="198">
        <f t="shared" si="5"/>
        <v>100</v>
      </c>
      <c r="V32" s="44"/>
      <c r="W32" s="44"/>
      <c r="X32" s="43"/>
      <c r="Y32" s="44"/>
      <c r="Z32" s="44"/>
      <c r="AA32" s="44"/>
      <c r="AB32" s="44"/>
      <c r="AC32" s="44"/>
      <c r="AD32" s="44"/>
      <c r="AE32" s="44"/>
      <c r="AF32" s="44"/>
      <c r="AG32" s="44"/>
      <c r="AH32" s="44"/>
      <c r="AI32" s="44"/>
      <c r="AJ32" s="43"/>
      <c r="AK32" s="44"/>
      <c r="AL32" s="44"/>
      <c r="AM32" s="44"/>
      <c r="AN32" s="44"/>
      <c r="AO32" s="44"/>
      <c r="AP32" s="44"/>
      <c r="AQ32" s="44"/>
      <c r="AR32" s="43"/>
      <c r="AS32" s="44"/>
    </row>
    <row r="33" spans="1:45" ht="15" customHeight="1" x14ac:dyDescent="0.2">
      <c r="A33" s="823"/>
      <c r="B33" s="822" t="s">
        <v>122</v>
      </c>
      <c r="C33" s="148">
        <v>1562</v>
      </c>
      <c r="D33" s="148">
        <v>847</v>
      </c>
      <c r="E33" s="148">
        <v>2</v>
      </c>
      <c r="F33" s="195">
        <f t="shared" si="3"/>
        <v>2411</v>
      </c>
      <c r="G33" s="195"/>
      <c r="H33" s="148">
        <v>718</v>
      </c>
      <c r="I33" s="148">
        <v>706</v>
      </c>
      <c r="J33" s="148">
        <v>2</v>
      </c>
      <c r="K33" s="195">
        <f t="shared" si="4"/>
        <v>1426</v>
      </c>
      <c r="L33" s="148"/>
      <c r="M33" s="196">
        <f t="shared" si="2"/>
        <v>64.78639568643716</v>
      </c>
      <c r="N33" s="196">
        <f t="shared" si="2"/>
        <v>35.130651182082126</v>
      </c>
      <c r="O33" s="196">
        <f t="shared" si="2"/>
        <v>8.2953131480713385E-2</v>
      </c>
      <c r="P33" s="197">
        <f t="shared" si="2"/>
        <v>100</v>
      </c>
      <c r="Q33" s="182"/>
      <c r="R33" s="145">
        <f t="shared" si="5"/>
        <v>50.350631136044875</v>
      </c>
      <c r="S33" s="145">
        <f t="shared" si="5"/>
        <v>49.509116409537171</v>
      </c>
      <c r="T33" s="145">
        <f t="shared" si="5"/>
        <v>0.14025245441795231</v>
      </c>
      <c r="U33" s="198">
        <f t="shared" si="5"/>
        <v>100</v>
      </c>
      <c r="V33" s="44"/>
      <c r="W33" s="44"/>
      <c r="X33" s="43"/>
      <c r="Y33" s="44"/>
      <c r="Z33" s="44"/>
      <c r="AA33" s="44"/>
      <c r="AB33" s="44"/>
      <c r="AC33" s="44"/>
      <c r="AD33" s="44"/>
      <c r="AE33" s="44"/>
      <c r="AF33" s="44"/>
      <c r="AG33" s="44"/>
      <c r="AH33" s="44"/>
      <c r="AI33" s="44"/>
      <c r="AJ33" s="43"/>
      <c r="AK33" s="44"/>
      <c r="AL33" s="44"/>
      <c r="AM33" s="44"/>
      <c r="AN33" s="44"/>
      <c r="AO33" s="44"/>
      <c r="AP33" s="44"/>
      <c r="AQ33" s="44"/>
      <c r="AR33" s="43"/>
      <c r="AS33" s="44"/>
    </row>
    <row r="34" spans="1:45" ht="15" customHeight="1" x14ac:dyDescent="0.2">
      <c r="A34" s="823"/>
      <c r="B34" s="47" t="s">
        <v>40</v>
      </c>
      <c r="C34" s="148">
        <v>1699</v>
      </c>
      <c r="D34" s="148">
        <v>723</v>
      </c>
      <c r="E34" s="148">
        <v>9</v>
      </c>
      <c r="F34" s="195">
        <f t="shared" si="3"/>
        <v>2431</v>
      </c>
      <c r="G34" s="195"/>
      <c r="H34" s="148">
        <v>655</v>
      </c>
      <c r="I34" s="148">
        <v>649</v>
      </c>
      <c r="J34" s="148">
        <v>6</v>
      </c>
      <c r="K34" s="195">
        <f t="shared" si="4"/>
        <v>1310</v>
      </c>
      <c r="L34" s="148"/>
      <c r="M34" s="196">
        <f t="shared" si="2"/>
        <v>69.888934594816945</v>
      </c>
      <c r="N34" s="196">
        <f t="shared" si="2"/>
        <v>29.740847387906211</v>
      </c>
      <c r="O34" s="196">
        <f t="shared" si="2"/>
        <v>0.37021801727684078</v>
      </c>
      <c r="P34" s="197">
        <f t="shared" si="2"/>
        <v>100</v>
      </c>
      <c r="Q34" s="182"/>
      <c r="R34" s="145">
        <f t="shared" si="5"/>
        <v>50</v>
      </c>
      <c r="S34" s="145">
        <f t="shared" si="5"/>
        <v>49.541984732824432</v>
      </c>
      <c r="T34" s="145">
        <f t="shared" si="5"/>
        <v>0.45801526717557256</v>
      </c>
      <c r="U34" s="198">
        <f t="shared" si="5"/>
        <v>100</v>
      </c>
      <c r="V34" s="44"/>
      <c r="W34" s="44"/>
      <c r="X34" s="43"/>
      <c r="Y34" s="44"/>
      <c r="Z34" s="44"/>
      <c r="AA34" s="44"/>
      <c r="AB34" s="44"/>
      <c r="AC34" s="44"/>
      <c r="AD34" s="44"/>
      <c r="AE34" s="44"/>
      <c r="AF34" s="44"/>
      <c r="AG34" s="44"/>
      <c r="AH34" s="44"/>
      <c r="AI34" s="44"/>
      <c r="AJ34" s="43"/>
      <c r="AK34" s="44"/>
      <c r="AL34" s="44"/>
      <c r="AM34" s="44"/>
      <c r="AN34" s="44"/>
      <c r="AO34" s="44"/>
      <c r="AP34" s="44"/>
      <c r="AQ34" s="44"/>
      <c r="AR34" s="43"/>
      <c r="AS34" s="44"/>
    </row>
    <row r="35" spans="1:45" ht="15" customHeight="1" x14ac:dyDescent="0.2">
      <c r="A35" s="823"/>
      <c r="B35" s="822" t="s">
        <v>41</v>
      </c>
      <c r="C35" s="148">
        <v>2280</v>
      </c>
      <c r="D35" s="148">
        <v>1494</v>
      </c>
      <c r="E35" s="148">
        <v>0</v>
      </c>
      <c r="F35" s="195">
        <f t="shared" si="3"/>
        <v>3774</v>
      </c>
      <c r="G35" s="195"/>
      <c r="H35" s="148">
        <v>794</v>
      </c>
      <c r="I35" s="148">
        <v>1143</v>
      </c>
      <c r="J35" s="148">
        <v>0</v>
      </c>
      <c r="K35" s="195">
        <f t="shared" si="4"/>
        <v>1937</v>
      </c>
      <c r="L35" s="148"/>
      <c r="M35" s="196">
        <f t="shared" si="2"/>
        <v>60.413354531001595</v>
      </c>
      <c r="N35" s="196">
        <f t="shared" si="2"/>
        <v>39.586645468998412</v>
      </c>
      <c r="O35" s="196">
        <f t="shared" si="2"/>
        <v>0</v>
      </c>
      <c r="P35" s="197">
        <f t="shared" si="2"/>
        <v>100</v>
      </c>
      <c r="Q35" s="182"/>
      <c r="R35" s="145">
        <f t="shared" si="5"/>
        <v>40.991223541559116</v>
      </c>
      <c r="S35" s="145">
        <f t="shared" si="5"/>
        <v>59.008776458440892</v>
      </c>
      <c r="T35" s="145">
        <f t="shared" si="5"/>
        <v>0</v>
      </c>
      <c r="U35" s="198">
        <f t="shared" si="5"/>
        <v>100</v>
      </c>
      <c r="V35" s="44"/>
      <c r="W35" s="44"/>
      <c r="X35" s="43"/>
      <c r="Y35" s="44"/>
      <c r="Z35" s="44"/>
      <c r="AA35" s="44"/>
      <c r="AB35" s="44"/>
      <c r="AC35" s="44"/>
      <c r="AD35" s="44"/>
      <c r="AE35" s="44"/>
      <c r="AF35" s="44"/>
      <c r="AG35" s="44"/>
      <c r="AH35" s="44"/>
      <c r="AI35" s="44"/>
      <c r="AJ35" s="43"/>
      <c r="AK35" s="44"/>
      <c r="AL35" s="44"/>
      <c r="AM35" s="44"/>
      <c r="AN35" s="44"/>
      <c r="AO35" s="44"/>
      <c r="AP35" s="44"/>
      <c r="AQ35" s="44"/>
      <c r="AR35" s="43"/>
      <c r="AS35" s="44"/>
    </row>
    <row r="36" spans="1:45" ht="15" customHeight="1" x14ac:dyDescent="0.2">
      <c r="A36" s="823"/>
      <c r="B36" s="822" t="s">
        <v>42</v>
      </c>
      <c r="C36" s="148">
        <v>5863</v>
      </c>
      <c r="D36" s="148">
        <v>4681</v>
      </c>
      <c r="E36" s="148">
        <v>0</v>
      </c>
      <c r="F36" s="195">
        <f t="shared" si="3"/>
        <v>10544</v>
      </c>
      <c r="G36" s="195"/>
      <c r="H36" s="148">
        <v>1708</v>
      </c>
      <c r="I36" s="148">
        <v>3162</v>
      </c>
      <c r="J36" s="148">
        <v>0</v>
      </c>
      <c r="K36" s="195">
        <f t="shared" si="4"/>
        <v>4870</v>
      </c>
      <c r="L36" s="148"/>
      <c r="M36" s="196">
        <f t="shared" si="2"/>
        <v>55.605083459787551</v>
      </c>
      <c r="N36" s="196">
        <f t="shared" si="2"/>
        <v>44.394916540212442</v>
      </c>
      <c r="O36" s="196">
        <f t="shared" si="2"/>
        <v>0</v>
      </c>
      <c r="P36" s="197">
        <f t="shared" si="2"/>
        <v>100</v>
      </c>
      <c r="Q36" s="182"/>
      <c r="R36" s="145">
        <f t="shared" si="5"/>
        <v>35.071868583162221</v>
      </c>
      <c r="S36" s="145">
        <f t="shared" si="5"/>
        <v>64.928131416837786</v>
      </c>
      <c r="T36" s="145">
        <f t="shared" si="5"/>
        <v>0</v>
      </c>
      <c r="U36" s="198">
        <f t="shared" si="5"/>
        <v>100</v>
      </c>
      <c r="V36" s="44"/>
      <c r="W36" s="44"/>
      <c r="X36" s="43"/>
      <c r="Y36" s="44"/>
      <c r="Z36" s="44"/>
      <c r="AA36" s="44"/>
      <c r="AB36" s="44"/>
      <c r="AC36" s="44"/>
      <c r="AD36" s="44"/>
      <c r="AE36" s="44"/>
      <c r="AF36" s="44"/>
      <c r="AG36" s="44"/>
      <c r="AH36" s="44"/>
      <c r="AI36" s="44"/>
      <c r="AJ36" s="43"/>
      <c r="AK36" s="44"/>
      <c r="AL36" s="44"/>
      <c r="AM36" s="44"/>
      <c r="AN36" s="44"/>
      <c r="AO36" s="44"/>
      <c r="AP36" s="44"/>
      <c r="AQ36" s="44"/>
      <c r="AR36" s="43"/>
      <c r="AS36" s="44"/>
    </row>
    <row r="37" spans="1:45" ht="15" customHeight="1" x14ac:dyDescent="0.2">
      <c r="A37" s="823"/>
      <c r="B37" s="822" t="s">
        <v>43</v>
      </c>
      <c r="C37" s="148">
        <v>1872</v>
      </c>
      <c r="D37" s="148">
        <v>982</v>
      </c>
      <c r="E37" s="148">
        <v>0</v>
      </c>
      <c r="F37" s="195">
        <f t="shared" si="3"/>
        <v>2854</v>
      </c>
      <c r="G37" s="195"/>
      <c r="H37" s="148">
        <v>901</v>
      </c>
      <c r="I37" s="148">
        <v>821</v>
      </c>
      <c r="J37" s="148">
        <v>0</v>
      </c>
      <c r="K37" s="195">
        <f t="shared" si="4"/>
        <v>1722</v>
      </c>
      <c r="L37" s="148"/>
      <c r="M37" s="196">
        <f t="shared" si="2"/>
        <v>65.592151366503145</v>
      </c>
      <c r="N37" s="196">
        <f t="shared" si="2"/>
        <v>34.407848633496847</v>
      </c>
      <c r="O37" s="196">
        <f t="shared" si="2"/>
        <v>0</v>
      </c>
      <c r="P37" s="197">
        <f t="shared" si="2"/>
        <v>100</v>
      </c>
      <c r="Q37" s="182"/>
      <c r="R37" s="145">
        <f t="shared" si="5"/>
        <v>52.322880371660865</v>
      </c>
      <c r="S37" s="145">
        <f t="shared" si="5"/>
        <v>47.677119628339142</v>
      </c>
      <c r="T37" s="145">
        <f t="shared" si="5"/>
        <v>0</v>
      </c>
      <c r="U37" s="198">
        <f t="shared" si="5"/>
        <v>100</v>
      </c>
      <c r="V37" s="44"/>
      <c r="W37" s="44"/>
      <c r="X37" s="43"/>
      <c r="Y37" s="44"/>
      <c r="Z37" s="44"/>
      <c r="AA37" s="44"/>
      <c r="AB37" s="44"/>
      <c r="AC37" s="44"/>
      <c r="AD37" s="44"/>
      <c r="AE37" s="44"/>
      <c r="AF37" s="44"/>
      <c r="AG37" s="44"/>
      <c r="AH37" s="44"/>
      <c r="AI37" s="44"/>
      <c r="AJ37" s="43"/>
      <c r="AK37" s="44"/>
      <c r="AL37" s="44"/>
      <c r="AM37" s="44"/>
      <c r="AN37" s="44"/>
      <c r="AO37" s="44"/>
      <c r="AP37" s="44"/>
      <c r="AQ37" s="44"/>
      <c r="AR37" s="43"/>
      <c r="AS37" s="44"/>
    </row>
    <row r="38" spans="1:45" ht="15" customHeight="1" x14ac:dyDescent="0.2">
      <c r="A38" s="823"/>
      <c r="B38" s="822" t="s">
        <v>44</v>
      </c>
      <c r="C38" s="148">
        <v>5247</v>
      </c>
      <c r="D38" s="148">
        <v>3528</v>
      </c>
      <c r="E38" s="148">
        <v>3</v>
      </c>
      <c r="F38" s="195">
        <f t="shared" si="3"/>
        <v>8778</v>
      </c>
      <c r="G38" s="195"/>
      <c r="H38" s="148">
        <v>1542</v>
      </c>
      <c r="I38" s="148">
        <v>2709</v>
      </c>
      <c r="J38" s="148">
        <v>3</v>
      </c>
      <c r="K38" s="195">
        <f t="shared" si="4"/>
        <v>4254</v>
      </c>
      <c r="L38" s="148"/>
      <c r="M38" s="196">
        <f t="shared" si="2"/>
        <v>59.774436090225571</v>
      </c>
      <c r="N38" s="196">
        <f t="shared" si="2"/>
        <v>40.191387559808611</v>
      </c>
      <c r="O38" s="196">
        <f t="shared" si="2"/>
        <v>3.4176349965823652E-2</v>
      </c>
      <c r="P38" s="197">
        <f t="shared" si="2"/>
        <v>100</v>
      </c>
      <c r="Q38" s="182"/>
      <c r="R38" s="145">
        <f t="shared" si="5"/>
        <v>36.248236953455567</v>
      </c>
      <c r="S38" s="145">
        <f t="shared" si="5"/>
        <v>63.681241184767281</v>
      </c>
      <c r="T38" s="145">
        <f t="shared" si="5"/>
        <v>7.0521861777150918E-2</v>
      </c>
      <c r="U38" s="198">
        <f t="shared" si="5"/>
        <v>100</v>
      </c>
      <c r="V38" s="44"/>
      <c r="W38" s="44"/>
      <c r="X38" s="43"/>
      <c r="Y38" s="44"/>
      <c r="Z38" s="44"/>
      <c r="AA38" s="44"/>
      <c r="AB38" s="44"/>
      <c r="AC38" s="44"/>
      <c r="AD38" s="44"/>
      <c r="AE38" s="44"/>
      <c r="AF38" s="44"/>
      <c r="AG38" s="44"/>
      <c r="AH38" s="44"/>
      <c r="AI38" s="44"/>
      <c r="AJ38" s="43"/>
      <c r="AK38" s="44"/>
      <c r="AL38" s="44"/>
      <c r="AM38" s="44"/>
      <c r="AN38" s="44"/>
      <c r="AO38" s="44"/>
      <c r="AP38" s="44"/>
      <c r="AQ38" s="44"/>
      <c r="AR38" s="43"/>
      <c r="AS38" s="44"/>
    </row>
    <row r="39" spans="1:45" ht="15" customHeight="1" x14ac:dyDescent="0.2">
      <c r="A39" s="823"/>
      <c r="B39" s="822" t="s">
        <v>90</v>
      </c>
      <c r="C39" s="148">
        <v>4875</v>
      </c>
      <c r="D39" s="148">
        <v>3151</v>
      </c>
      <c r="E39" s="148">
        <v>23</v>
      </c>
      <c r="F39" s="195">
        <f t="shared" si="3"/>
        <v>8049</v>
      </c>
      <c r="G39" s="195"/>
      <c r="H39" s="36" t="s">
        <v>22</v>
      </c>
      <c r="I39" s="36" t="s">
        <v>22</v>
      </c>
      <c r="J39" s="36" t="s">
        <v>22</v>
      </c>
      <c r="K39" s="39" t="s">
        <v>22</v>
      </c>
      <c r="L39" s="148"/>
      <c r="M39" s="196">
        <f t="shared" si="2"/>
        <v>60.566530003727173</v>
      </c>
      <c r="N39" s="196">
        <f t="shared" si="2"/>
        <v>39.147720213691137</v>
      </c>
      <c r="O39" s="196">
        <f t="shared" si="2"/>
        <v>0.28574978258168715</v>
      </c>
      <c r="P39" s="197">
        <f t="shared" si="2"/>
        <v>100</v>
      </c>
      <c r="Q39" s="182"/>
      <c r="R39" s="145" t="s">
        <v>89</v>
      </c>
      <c r="S39" s="145" t="s">
        <v>89</v>
      </c>
      <c r="T39" s="145" t="s">
        <v>89</v>
      </c>
      <c r="U39" s="198" t="s">
        <v>89</v>
      </c>
      <c r="V39" s="44"/>
      <c r="W39" s="44"/>
      <c r="X39" s="43"/>
      <c r="Y39" s="44"/>
      <c r="Z39" s="44"/>
      <c r="AA39" s="44"/>
      <c r="AB39" s="44"/>
      <c r="AC39" s="44"/>
      <c r="AD39" s="44"/>
      <c r="AE39" s="44"/>
      <c r="AF39" s="44"/>
      <c r="AG39" s="44"/>
      <c r="AH39" s="44"/>
      <c r="AI39" s="44"/>
      <c r="AJ39" s="43"/>
      <c r="AK39" s="44"/>
      <c r="AL39" s="44"/>
      <c r="AM39" s="44"/>
      <c r="AN39" s="44"/>
      <c r="AO39" s="44"/>
      <c r="AP39" s="44"/>
      <c r="AQ39" s="44"/>
      <c r="AR39" s="43"/>
      <c r="AS39" s="44"/>
    </row>
    <row r="40" spans="1:45" ht="15" customHeight="1" x14ac:dyDescent="0.2">
      <c r="A40" s="823"/>
      <c r="B40" s="822" t="s">
        <v>46</v>
      </c>
      <c r="C40" s="148">
        <v>2530</v>
      </c>
      <c r="D40" s="148">
        <v>1149</v>
      </c>
      <c r="E40" s="148">
        <v>0</v>
      </c>
      <c r="F40" s="195">
        <f t="shared" si="3"/>
        <v>3679</v>
      </c>
      <c r="G40" s="195"/>
      <c r="H40" s="148">
        <v>854</v>
      </c>
      <c r="I40" s="148">
        <v>978</v>
      </c>
      <c r="J40" s="148">
        <v>0</v>
      </c>
      <c r="K40" s="195">
        <f t="shared" si="4"/>
        <v>1832</v>
      </c>
      <c r="L40" s="148"/>
      <c r="M40" s="196">
        <f t="shared" si="2"/>
        <v>68.768687143245444</v>
      </c>
      <c r="N40" s="196">
        <f t="shared" si="2"/>
        <v>31.231312856754549</v>
      </c>
      <c r="O40" s="196">
        <f t="shared" si="2"/>
        <v>0</v>
      </c>
      <c r="P40" s="197">
        <f t="shared" si="2"/>
        <v>100</v>
      </c>
      <c r="Q40" s="182"/>
      <c r="R40" s="145">
        <f t="shared" si="5"/>
        <v>46.615720524017469</v>
      </c>
      <c r="S40" s="145">
        <f t="shared" si="5"/>
        <v>53.384279475982531</v>
      </c>
      <c r="T40" s="145">
        <f t="shared" si="5"/>
        <v>0</v>
      </c>
      <c r="U40" s="198">
        <f t="shared" si="5"/>
        <v>100</v>
      </c>
      <c r="V40" s="44"/>
      <c r="W40" s="44"/>
      <c r="X40" s="43"/>
      <c r="Y40" s="44"/>
      <c r="Z40" s="44"/>
      <c r="AA40" s="44"/>
      <c r="AB40" s="44"/>
      <c r="AC40" s="44"/>
      <c r="AD40" s="44"/>
      <c r="AE40" s="44"/>
      <c r="AF40" s="44"/>
      <c r="AG40" s="44"/>
      <c r="AH40" s="44"/>
      <c r="AI40" s="44"/>
      <c r="AJ40" s="43"/>
      <c r="AK40" s="44"/>
      <c r="AL40" s="44"/>
      <c r="AM40" s="44"/>
      <c r="AN40" s="44"/>
      <c r="AO40" s="44"/>
      <c r="AP40" s="44"/>
      <c r="AQ40" s="44"/>
      <c r="AR40" s="43"/>
      <c r="AS40" s="44"/>
    </row>
    <row r="41" spans="1:45" ht="15" customHeight="1" x14ac:dyDescent="0.2">
      <c r="A41" s="823"/>
      <c r="B41" s="822" t="s">
        <v>47</v>
      </c>
      <c r="C41" s="148">
        <v>2555</v>
      </c>
      <c r="D41" s="148">
        <v>1092</v>
      </c>
      <c r="E41" s="148">
        <v>0</v>
      </c>
      <c r="F41" s="195">
        <f t="shared" si="3"/>
        <v>3647</v>
      </c>
      <c r="G41" s="195"/>
      <c r="H41" s="148">
        <v>699</v>
      </c>
      <c r="I41" s="148">
        <v>910</v>
      </c>
      <c r="J41" s="148">
        <v>0</v>
      </c>
      <c r="K41" s="195">
        <f t="shared" si="4"/>
        <v>1609</v>
      </c>
      <c r="L41" s="148"/>
      <c r="M41" s="196">
        <f t="shared" si="2"/>
        <v>70.057581573896357</v>
      </c>
      <c r="N41" s="196">
        <f t="shared" si="2"/>
        <v>29.942418426103647</v>
      </c>
      <c r="O41" s="196">
        <f t="shared" si="2"/>
        <v>0</v>
      </c>
      <c r="P41" s="197">
        <f t="shared" si="2"/>
        <v>100</v>
      </c>
      <c r="Q41" s="182"/>
      <c r="R41" s="145">
        <f t="shared" si="5"/>
        <v>43.443132380360474</v>
      </c>
      <c r="S41" s="145">
        <f t="shared" si="5"/>
        <v>56.556867619639526</v>
      </c>
      <c r="T41" s="145">
        <f t="shared" si="5"/>
        <v>0</v>
      </c>
      <c r="U41" s="198">
        <f t="shared" si="5"/>
        <v>100</v>
      </c>
      <c r="V41" s="44"/>
      <c r="W41" s="44"/>
      <c r="X41" s="43"/>
      <c r="Y41" s="44"/>
      <c r="Z41" s="44"/>
      <c r="AA41" s="44"/>
      <c r="AB41" s="44"/>
      <c r="AC41" s="44"/>
      <c r="AD41" s="44"/>
      <c r="AE41" s="44"/>
      <c r="AF41" s="44"/>
      <c r="AG41" s="44"/>
      <c r="AH41" s="44"/>
      <c r="AI41" s="44"/>
      <c r="AJ41" s="43"/>
      <c r="AK41" s="44"/>
      <c r="AL41" s="44"/>
      <c r="AM41" s="44"/>
      <c r="AN41" s="44"/>
      <c r="AO41" s="44"/>
      <c r="AP41" s="44"/>
      <c r="AQ41" s="44"/>
      <c r="AR41" s="43"/>
      <c r="AS41" s="44"/>
    </row>
    <row r="42" spans="1:45" ht="15" customHeight="1" x14ac:dyDescent="0.2">
      <c r="A42" s="823"/>
      <c r="B42" s="822" t="s">
        <v>48</v>
      </c>
      <c r="C42" s="148">
        <v>1848</v>
      </c>
      <c r="D42" s="148">
        <v>1417</v>
      </c>
      <c r="E42" s="148">
        <v>230</v>
      </c>
      <c r="F42" s="195">
        <f t="shared" si="3"/>
        <v>3495</v>
      </c>
      <c r="G42" s="195"/>
      <c r="H42" s="148">
        <v>1230</v>
      </c>
      <c r="I42" s="148">
        <v>1323</v>
      </c>
      <c r="J42" s="148">
        <v>12</v>
      </c>
      <c r="K42" s="195">
        <f t="shared" si="4"/>
        <v>2565</v>
      </c>
      <c r="L42" s="148"/>
      <c r="M42" s="196">
        <f t="shared" si="2"/>
        <v>52.875536480686691</v>
      </c>
      <c r="N42" s="196">
        <f t="shared" si="2"/>
        <v>40.543633762517885</v>
      </c>
      <c r="O42" s="196">
        <f t="shared" si="2"/>
        <v>6.5808297567954224</v>
      </c>
      <c r="P42" s="197">
        <f t="shared" si="2"/>
        <v>100</v>
      </c>
      <c r="Q42" s="182"/>
      <c r="R42" s="145">
        <f t="shared" si="5"/>
        <v>47.953216374269005</v>
      </c>
      <c r="S42" s="145">
        <f t="shared" si="5"/>
        <v>51.578947368421055</v>
      </c>
      <c r="T42" s="145">
        <f t="shared" si="5"/>
        <v>0.46783625730994155</v>
      </c>
      <c r="U42" s="198">
        <f t="shared" si="5"/>
        <v>100</v>
      </c>
      <c r="V42" s="44"/>
      <c r="W42" s="44"/>
      <c r="X42" s="43"/>
      <c r="Y42" s="44"/>
      <c r="Z42" s="44"/>
      <c r="AA42" s="44"/>
      <c r="AB42" s="44"/>
      <c r="AC42" s="44"/>
      <c r="AD42" s="44"/>
      <c r="AE42" s="44"/>
      <c r="AF42" s="44"/>
      <c r="AG42" s="44"/>
      <c r="AH42" s="44"/>
      <c r="AI42" s="44"/>
      <c r="AJ42" s="43"/>
      <c r="AK42" s="44"/>
      <c r="AL42" s="44"/>
      <c r="AM42" s="44"/>
      <c r="AN42" s="44"/>
      <c r="AO42" s="44"/>
      <c r="AP42" s="44"/>
      <c r="AQ42" s="44"/>
      <c r="AR42" s="43"/>
      <c r="AS42" s="44"/>
    </row>
    <row r="43" spans="1:45" ht="15" customHeight="1" x14ac:dyDescent="0.2">
      <c r="A43" s="54"/>
      <c r="B43" s="55" t="s">
        <v>49</v>
      </c>
      <c r="C43" s="199">
        <v>6652</v>
      </c>
      <c r="D43" s="199">
        <v>2877</v>
      </c>
      <c r="E43" s="199">
        <v>0</v>
      </c>
      <c r="F43" s="200">
        <f t="shared" si="3"/>
        <v>9529</v>
      </c>
      <c r="G43" s="200"/>
      <c r="H43" s="199">
        <v>1772</v>
      </c>
      <c r="I43" s="199">
        <v>2245</v>
      </c>
      <c r="J43" s="199">
        <v>0</v>
      </c>
      <c r="K43" s="200">
        <f t="shared" si="4"/>
        <v>4017</v>
      </c>
      <c r="L43" s="199"/>
      <c r="M43" s="201">
        <f t="shared" si="2"/>
        <v>69.807954664707736</v>
      </c>
      <c r="N43" s="201">
        <f t="shared" si="2"/>
        <v>30.192045335292267</v>
      </c>
      <c r="O43" s="201">
        <f t="shared" si="2"/>
        <v>0</v>
      </c>
      <c r="P43" s="202">
        <f t="shared" si="2"/>
        <v>100</v>
      </c>
      <c r="Q43" s="203"/>
      <c r="R43" s="204">
        <f t="shared" si="5"/>
        <v>44.112521782424693</v>
      </c>
      <c r="S43" s="204">
        <f t="shared" si="5"/>
        <v>55.887478217575307</v>
      </c>
      <c r="T43" s="204">
        <f t="shared" si="5"/>
        <v>0</v>
      </c>
      <c r="U43" s="205">
        <f t="shared" si="5"/>
        <v>100</v>
      </c>
      <c r="V43" s="44"/>
      <c r="W43" s="44"/>
      <c r="X43" s="43"/>
      <c r="Y43" s="44"/>
      <c r="Z43" s="44"/>
      <c r="AA43" s="44"/>
      <c r="AB43" s="44"/>
      <c r="AC43" s="44"/>
      <c r="AD43" s="44"/>
      <c r="AE43" s="44"/>
      <c r="AF43" s="44"/>
      <c r="AG43" s="44"/>
      <c r="AH43" s="44"/>
      <c r="AI43" s="44"/>
      <c r="AJ43" s="43"/>
      <c r="AK43" s="44"/>
      <c r="AL43" s="44"/>
      <c r="AM43" s="44"/>
      <c r="AN43" s="44"/>
      <c r="AO43" s="44"/>
      <c r="AP43" s="44"/>
      <c r="AQ43" s="44"/>
      <c r="AR43" s="43"/>
      <c r="AS43" s="44"/>
    </row>
    <row r="44" spans="1:45" ht="15" customHeight="1" x14ac:dyDescent="0.2">
      <c r="A44" s="823"/>
      <c r="B44" s="822" t="s">
        <v>50</v>
      </c>
      <c r="C44" s="148">
        <v>7933</v>
      </c>
      <c r="D44" s="148">
        <v>5265</v>
      </c>
      <c r="E44" s="148">
        <v>0</v>
      </c>
      <c r="F44" s="195">
        <f t="shared" si="3"/>
        <v>13198</v>
      </c>
      <c r="G44" s="195"/>
      <c r="H44" s="148">
        <v>3191</v>
      </c>
      <c r="I44" s="148">
        <v>4273</v>
      </c>
      <c r="J44" s="148">
        <v>0</v>
      </c>
      <c r="K44" s="195">
        <f t="shared" si="4"/>
        <v>7464</v>
      </c>
      <c r="L44" s="148"/>
      <c r="M44" s="196">
        <f t="shared" si="2"/>
        <v>60.10759205940294</v>
      </c>
      <c r="N44" s="196">
        <f t="shared" si="2"/>
        <v>39.89240794059706</v>
      </c>
      <c r="O44" s="196">
        <f t="shared" si="2"/>
        <v>0</v>
      </c>
      <c r="P44" s="197">
        <f t="shared" si="2"/>
        <v>100</v>
      </c>
      <c r="Q44" s="182"/>
      <c r="R44" s="145">
        <f t="shared" si="5"/>
        <v>42.751875669882097</v>
      </c>
      <c r="S44" s="145">
        <f t="shared" si="5"/>
        <v>57.248124330117903</v>
      </c>
      <c r="T44" s="145">
        <f t="shared" si="5"/>
        <v>0</v>
      </c>
      <c r="U44" s="198">
        <f t="shared" si="5"/>
        <v>100</v>
      </c>
      <c r="V44" s="44"/>
      <c r="W44" s="44"/>
      <c r="X44" s="43"/>
      <c r="Y44" s="44"/>
      <c r="Z44" s="44"/>
      <c r="AA44" s="44"/>
      <c r="AB44" s="44"/>
      <c r="AC44" s="44"/>
      <c r="AD44" s="44"/>
      <c r="AE44" s="44"/>
      <c r="AF44" s="44"/>
      <c r="AG44" s="44"/>
      <c r="AH44" s="44"/>
      <c r="AI44" s="44"/>
      <c r="AJ44" s="43"/>
      <c r="AK44" s="44"/>
      <c r="AL44" s="44"/>
      <c r="AM44" s="44"/>
      <c r="AN44" s="44"/>
      <c r="AO44" s="44"/>
      <c r="AP44" s="44"/>
      <c r="AQ44" s="44"/>
      <c r="AR44" s="43"/>
      <c r="AS44" s="44"/>
    </row>
    <row r="45" spans="1:45" ht="15" customHeight="1" x14ac:dyDescent="0.2">
      <c r="A45" s="823"/>
      <c r="B45" s="822" t="s">
        <v>51</v>
      </c>
      <c r="C45" s="148">
        <v>3765</v>
      </c>
      <c r="D45" s="148">
        <v>2084</v>
      </c>
      <c r="E45" s="148">
        <v>0</v>
      </c>
      <c r="F45" s="195">
        <f t="shared" si="3"/>
        <v>5849</v>
      </c>
      <c r="G45" s="195"/>
      <c r="H45" s="148">
        <v>1529</v>
      </c>
      <c r="I45" s="148">
        <v>1786</v>
      </c>
      <c r="J45" s="148">
        <v>0</v>
      </c>
      <c r="K45" s="195">
        <f t="shared" si="4"/>
        <v>3315</v>
      </c>
      <c r="L45" s="148"/>
      <c r="M45" s="196">
        <f t="shared" si="2"/>
        <v>64.369977773978462</v>
      </c>
      <c r="N45" s="196">
        <f t="shared" si="2"/>
        <v>35.630022226021538</v>
      </c>
      <c r="O45" s="196">
        <f t="shared" si="2"/>
        <v>0</v>
      </c>
      <c r="P45" s="197">
        <f t="shared" si="2"/>
        <v>100</v>
      </c>
      <c r="Q45" s="182"/>
      <c r="R45" s="145">
        <f t="shared" si="5"/>
        <v>46.1236802413273</v>
      </c>
      <c r="S45" s="145">
        <f t="shared" si="5"/>
        <v>53.8763197586727</v>
      </c>
      <c r="T45" s="145">
        <f t="shared" si="5"/>
        <v>0</v>
      </c>
      <c r="U45" s="198">
        <f t="shared" si="5"/>
        <v>100</v>
      </c>
      <c r="V45" s="44"/>
      <c r="W45" s="44"/>
      <c r="X45" s="43"/>
      <c r="Y45" s="44"/>
      <c r="Z45" s="44"/>
      <c r="AA45" s="44"/>
      <c r="AB45" s="44"/>
      <c r="AC45" s="44"/>
      <c r="AD45" s="44"/>
      <c r="AE45" s="44"/>
      <c r="AF45" s="44"/>
      <c r="AG45" s="44"/>
      <c r="AH45" s="44"/>
      <c r="AI45" s="44"/>
      <c r="AJ45" s="43"/>
      <c r="AK45" s="44"/>
      <c r="AL45" s="44"/>
      <c r="AM45" s="44"/>
      <c r="AN45" s="44"/>
      <c r="AO45" s="44"/>
      <c r="AP45" s="44"/>
      <c r="AQ45" s="44"/>
      <c r="AR45" s="43"/>
      <c r="AS45" s="44"/>
    </row>
    <row r="46" spans="1:45" ht="15" customHeight="1" x14ac:dyDescent="0.2">
      <c r="A46" s="823"/>
      <c r="B46" s="822" t="s">
        <v>76</v>
      </c>
      <c r="C46" s="148">
        <v>10549</v>
      </c>
      <c r="D46" s="148">
        <v>4609</v>
      </c>
      <c r="E46" s="148">
        <v>0</v>
      </c>
      <c r="F46" s="195">
        <f t="shared" si="3"/>
        <v>15158</v>
      </c>
      <c r="G46" s="195"/>
      <c r="H46" s="148">
        <v>4241</v>
      </c>
      <c r="I46" s="148">
        <v>3788</v>
      </c>
      <c r="J46" s="148">
        <v>0</v>
      </c>
      <c r="K46" s="195">
        <f t="shared" si="4"/>
        <v>8029</v>
      </c>
      <c r="L46" s="148"/>
      <c r="M46" s="196">
        <f t="shared" si="2"/>
        <v>69.593613933236583</v>
      </c>
      <c r="N46" s="196">
        <f t="shared" si="2"/>
        <v>30.406386066763424</v>
      </c>
      <c r="O46" s="196">
        <f t="shared" si="2"/>
        <v>0</v>
      </c>
      <c r="P46" s="197">
        <f t="shared" si="2"/>
        <v>100</v>
      </c>
      <c r="Q46" s="182"/>
      <c r="R46" s="145">
        <f t="shared" si="5"/>
        <v>52.821023788765721</v>
      </c>
      <c r="S46" s="145">
        <f t="shared" si="5"/>
        <v>47.178976211234271</v>
      </c>
      <c r="T46" s="145">
        <f t="shared" si="5"/>
        <v>0</v>
      </c>
      <c r="U46" s="198">
        <f t="shared" si="5"/>
        <v>100</v>
      </c>
      <c r="V46" s="44"/>
      <c r="W46" s="44"/>
      <c r="X46" s="43"/>
      <c r="Y46" s="44"/>
      <c r="Z46" s="44"/>
      <c r="AA46" s="44"/>
      <c r="AB46" s="44"/>
      <c r="AC46" s="44"/>
      <c r="AD46" s="44"/>
      <c r="AE46" s="44"/>
      <c r="AF46" s="44"/>
      <c r="AG46" s="44"/>
      <c r="AH46" s="44"/>
      <c r="AI46" s="44"/>
      <c r="AJ46" s="43"/>
      <c r="AK46" s="44"/>
      <c r="AL46" s="44"/>
      <c r="AM46" s="44"/>
      <c r="AN46" s="44"/>
      <c r="AO46" s="44"/>
      <c r="AP46" s="44"/>
      <c r="AQ46" s="44"/>
      <c r="AR46" s="43"/>
      <c r="AS46" s="44"/>
    </row>
    <row r="47" spans="1:45" ht="15" customHeight="1" x14ac:dyDescent="0.2">
      <c r="A47" s="823"/>
      <c r="B47" s="822" t="s">
        <v>53</v>
      </c>
      <c r="C47" s="148">
        <v>9797</v>
      </c>
      <c r="D47" s="148">
        <v>5744</v>
      </c>
      <c r="E47" s="148">
        <v>48</v>
      </c>
      <c r="F47" s="195">
        <f t="shared" si="3"/>
        <v>15589</v>
      </c>
      <c r="G47" s="195"/>
      <c r="H47" s="148">
        <v>3638</v>
      </c>
      <c r="I47" s="148">
        <v>4460</v>
      </c>
      <c r="J47" s="148">
        <v>33</v>
      </c>
      <c r="K47" s="195">
        <f t="shared" si="4"/>
        <v>8131</v>
      </c>
      <c r="L47" s="148"/>
      <c r="M47" s="196">
        <f t="shared" si="2"/>
        <v>62.84559625376869</v>
      </c>
      <c r="N47" s="196">
        <f t="shared" si="2"/>
        <v>36.846494322920009</v>
      </c>
      <c r="O47" s="196">
        <f t="shared" si="2"/>
        <v>0.30790942331130927</v>
      </c>
      <c r="P47" s="197">
        <f t="shared" si="2"/>
        <v>100</v>
      </c>
      <c r="Q47" s="182"/>
      <c r="R47" s="145">
        <f t="shared" si="5"/>
        <v>44.742344115114989</v>
      </c>
      <c r="S47" s="145">
        <f t="shared" si="5"/>
        <v>54.851801746402664</v>
      </c>
      <c r="T47" s="145">
        <f t="shared" si="5"/>
        <v>0.40585413848235147</v>
      </c>
      <c r="U47" s="198">
        <f t="shared" si="5"/>
        <v>100</v>
      </c>
      <c r="V47" s="44"/>
      <c r="W47" s="44"/>
      <c r="X47" s="43"/>
      <c r="Y47" s="44"/>
      <c r="Z47" s="44"/>
      <c r="AA47" s="44"/>
      <c r="AB47" s="44"/>
      <c r="AC47" s="44"/>
      <c r="AD47" s="44"/>
      <c r="AE47" s="44"/>
      <c r="AF47" s="44"/>
      <c r="AG47" s="44"/>
      <c r="AH47" s="44"/>
      <c r="AI47" s="44"/>
      <c r="AJ47" s="43"/>
      <c r="AK47" s="44"/>
      <c r="AL47" s="44"/>
      <c r="AM47" s="44"/>
      <c r="AN47" s="44"/>
      <c r="AO47" s="44"/>
      <c r="AP47" s="44"/>
      <c r="AQ47" s="44"/>
      <c r="AR47" s="43"/>
      <c r="AS47" s="44"/>
    </row>
    <row r="48" spans="1:45" ht="15" customHeight="1" x14ac:dyDescent="0.2">
      <c r="A48" s="823"/>
      <c r="B48" s="822" t="s">
        <v>54</v>
      </c>
      <c r="C48" s="148">
        <v>1403</v>
      </c>
      <c r="D48" s="148">
        <v>966</v>
      </c>
      <c r="E48" s="148">
        <v>1</v>
      </c>
      <c r="F48" s="195">
        <f t="shared" si="3"/>
        <v>2370</v>
      </c>
      <c r="G48" s="195"/>
      <c r="H48" s="148">
        <v>622</v>
      </c>
      <c r="I48" s="148">
        <v>792</v>
      </c>
      <c r="J48" s="148">
        <v>1</v>
      </c>
      <c r="K48" s="195">
        <f t="shared" si="4"/>
        <v>1415</v>
      </c>
      <c r="L48" s="148"/>
      <c r="M48" s="196">
        <f>(C48/$F48)*100</f>
        <v>59.198312236286924</v>
      </c>
      <c r="N48" s="196">
        <f>(D48/$F48)*100</f>
        <v>40.75949367088608</v>
      </c>
      <c r="O48" s="196">
        <f t="shared" ref="O48:P48" si="6">(E48/$F48)*100</f>
        <v>4.2194092827004218E-2</v>
      </c>
      <c r="P48" s="197">
        <f t="shared" si="6"/>
        <v>100</v>
      </c>
      <c r="Q48" s="182"/>
      <c r="R48" s="145">
        <f t="shared" si="5"/>
        <v>43.957597173144876</v>
      </c>
      <c r="S48" s="145">
        <f t="shared" si="5"/>
        <v>55.971731448763251</v>
      </c>
      <c r="T48" s="145">
        <f t="shared" si="5"/>
        <v>7.0671378091872794E-2</v>
      </c>
      <c r="U48" s="198">
        <f t="shared" si="5"/>
        <v>100</v>
      </c>
      <c r="V48" s="44"/>
      <c r="W48" s="44"/>
      <c r="X48" s="43"/>
      <c r="Y48" s="44"/>
      <c r="Z48" s="44"/>
      <c r="AA48" s="44"/>
      <c r="AB48" s="44"/>
      <c r="AC48" s="44"/>
      <c r="AD48" s="44"/>
      <c r="AE48" s="44"/>
      <c r="AF48" s="44"/>
      <c r="AG48" s="44"/>
      <c r="AH48" s="44"/>
      <c r="AI48" s="44"/>
      <c r="AJ48" s="43"/>
      <c r="AK48" s="44"/>
      <c r="AL48" s="44"/>
      <c r="AM48" s="44"/>
      <c r="AN48" s="44"/>
      <c r="AO48" s="44"/>
      <c r="AP48" s="44"/>
      <c r="AQ48" s="44"/>
      <c r="AR48" s="43"/>
      <c r="AS48" s="44"/>
    </row>
    <row r="49" spans="1:45" s="553" customFormat="1" ht="30.75" customHeight="1" x14ac:dyDescent="0.2">
      <c r="A49" s="172" t="s">
        <v>123</v>
      </c>
      <c r="B49" s="134"/>
      <c r="C49" s="139">
        <v>5723</v>
      </c>
      <c r="D49" s="139">
        <v>5598</v>
      </c>
      <c r="E49" s="134">
        <v>5</v>
      </c>
      <c r="F49" s="139">
        <f t="shared" si="3"/>
        <v>11326</v>
      </c>
      <c r="G49" s="139"/>
      <c r="H49" s="139">
        <v>1562</v>
      </c>
      <c r="I49" s="139">
        <v>4058</v>
      </c>
      <c r="J49" s="139">
        <v>0</v>
      </c>
      <c r="K49" s="139">
        <f t="shared" si="4"/>
        <v>5620</v>
      </c>
      <c r="L49" s="139"/>
      <c r="M49" s="190">
        <f>(C49/$F49)*100</f>
        <v>50.529754547059859</v>
      </c>
      <c r="N49" s="190">
        <f>(D49/$F49)*100</f>
        <v>49.426099240685147</v>
      </c>
      <c r="O49" s="190">
        <f>(E49/$F49)*100</f>
        <v>4.4146212254988521E-2</v>
      </c>
      <c r="P49" s="191">
        <f>(F49/$F49)*100</f>
        <v>100</v>
      </c>
      <c r="Q49" s="180"/>
      <c r="R49" s="141">
        <f>(H49/$K49)*100</f>
        <v>27.793594306049823</v>
      </c>
      <c r="S49" s="141">
        <f>(I49/$K49)*100</f>
        <v>72.206405693950188</v>
      </c>
      <c r="T49" s="141">
        <f>(J49/$K49)*100</f>
        <v>0</v>
      </c>
      <c r="U49" s="192">
        <f>(K49/$K49)*100</f>
        <v>100</v>
      </c>
      <c r="V49" s="858"/>
      <c r="W49" s="10"/>
      <c r="X49" s="10"/>
      <c r="Y49" s="10"/>
      <c r="Z49" s="10"/>
      <c r="AA49" s="10"/>
      <c r="AB49" s="10"/>
      <c r="AC49" s="10"/>
      <c r="AD49" s="10"/>
      <c r="AE49" s="10"/>
      <c r="AF49" s="10"/>
      <c r="AG49" s="10"/>
      <c r="AH49" s="10"/>
      <c r="AI49" s="10"/>
      <c r="AJ49" s="10"/>
      <c r="AK49" s="194"/>
      <c r="AL49" s="194"/>
      <c r="AM49" s="194"/>
      <c r="AN49" s="194"/>
      <c r="AO49" s="194"/>
      <c r="AP49" s="194"/>
      <c r="AQ49" s="194"/>
      <c r="AR49" s="194"/>
      <c r="AS49" s="194"/>
    </row>
    <row r="50" spans="1:45" s="553" customFormat="1" ht="30.75" customHeight="1" x14ac:dyDescent="0.2">
      <c r="A50" s="403" t="s">
        <v>124</v>
      </c>
      <c r="B50" s="404"/>
      <c r="C50" s="218">
        <v>10435</v>
      </c>
      <c r="D50" s="218">
        <v>5993</v>
      </c>
      <c r="E50" s="218">
        <v>5</v>
      </c>
      <c r="F50" s="218">
        <f t="shared" si="3"/>
        <v>16433</v>
      </c>
      <c r="G50" s="218"/>
      <c r="H50" s="330" t="s">
        <v>22</v>
      </c>
      <c r="I50" s="330" t="s">
        <v>22</v>
      </c>
      <c r="J50" s="330" t="s">
        <v>22</v>
      </c>
      <c r="K50" s="330" t="s">
        <v>22</v>
      </c>
      <c r="L50" s="218"/>
      <c r="M50" s="843" t="s">
        <v>89</v>
      </c>
      <c r="N50" s="843" t="s">
        <v>89</v>
      </c>
      <c r="O50" s="859">
        <f>(E50/$F50)*100</f>
        <v>3.0426580660865329E-2</v>
      </c>
      <c r="P50" s="860">
        <f>(F50/$F50)*100</f>
        <v>100</v>
      </c>
      <c r="Q50" s="861"/>
      <c r="R50" s="843" t="s">
        <v>89</v>
      </c>
      <c r="S50" s="843" t="s">
        <v>89</v>
      </c>
      <c r="T50" s="843" t="s">
        <v>89</v>
      </c>
      <c r="U50" s="862" t="s">
        <v>89</v>
      </c>
      <c r="V50" s="858"/>
      <c r="W50" s="10"/>
      <c r="X50" s="10"/>
      <c r="Y50" s="10"/>
      <c r="Z50" s="10"/>
      <c r="AA50" s="10"/>
      <c r="AB50" s="10"/>
      <c r="AC50" s="10"/>
      <c r="AD50" s="10"/>
      <c r="AE50" s="10"/>
      <c r="AF50" s="10"/>
      <c r="AG50" s="10"/>
      <c r="AH50" s="10"/>
      <c r="AI50" s="10"/>
      <c r="AJ50" s="10"/>
      <c r="AK50" s="194"/>
      <c r="AL50" s="194"/>
      <c r="AM50" s="194"/>
      <c r="AN50" s="194"/>
      <c r="AO50" s="194"/>
      <c r="AP50" s="194"/>
      <c r="AQ50" s="194"/>
      <c r="AR50" s="194"/>
      <c r="AS50" s="194"/>
    </row>
    <row r="51" spans="1:45" ht="15" customHeight="1" x14ac:dyDescent="0.2">
      <c r="A51" s="209"/>
      <c r="B51" s="157"/>
      <c r="C51" s="210"/>
      <c r="D51" s="210"/>
      <c r="E51" s="210"/>
      <c r="F51" s="144"/>
      <c r="G51" s="211"/>
      <c r="H51" s="210"/>
      <c r="I51" s="210"/>
      <c r="J51" s="210"/>
      <c r="K51" s="211"/>
      <c r="L51" s="157"/>
      <c r="M51" s="157"/>
      <c r="N51" s="157"/>
      <c r="O51" s="157"/>
      <c r="P51" s="157"/>
      <c r="Q51" s="157"/>
      <c r="R51" s="157"/>
      <c r="S51" s="157"/>
      <c r="T51" s="157"/>
      <c r="U51" s="158"/>
      <c r="V51" s="160"/>
      <c r="W51" s="160"/>
      <c r="X51" s="160"/>
      <c r="Y51" s="160"/>
      <c r="Z51" s="160"/>
      <c r="AA51" s="160"/>
      <c r="AB51" s="160"/>
      <c r="AC51" s="160"/>
      <c r="AD51" s="160"/>
      <c r="AE51" s="160"/>
      <c r="AF51" s="160"/>
      <c r="AG51" s="160"/>
      <c r="AH51" s="160"/>
      <c r="AI51" s="160"/>
      <c r="AJ51" s="160"/>
      <c r="AK51" s="185"/>
      <c r="AL51" s="185"/>
      <c r="AM51" s="185"/>
      <c r="AN51" s="185"/>
      <c r="AO51" s="185"/>
      <c r="AP51" s="185"/>
      <c r="AQ51" s="185"/>
      <c r="AR51" s="160"/>
      <c r="AS51" s="185"/>
    </row>
    <row r="52" spans="1:45" x14ac:dyDescent="0.2">
      <c r="A52" s="939" t="s">
        <v>125</v>
      </c>
      <c r="B52" s="937"/>
      <c r="C52" s="937"/>
      <c r="D52" s="937"/>
      <c r="E52" s="937"/>
      <c r="F52" s="937"/>
      <c r="G52" s="937"/>
      <c r="H52" s="937"/>
      <c r="I52" s="937"/>
      <c r="J52" s="937"/>
      <c r="K52" s="937"/>
      <c r="L52" s="937"/>
      <c r="M52" s="937"/>
      <c r="N52" s="937"/>
      <c r="O52" s="937"/>
      <c r="P52" s="937"/>
      <c r="Q52" s="937"/>
      <c r="R52" s="937"/>
      <c r="S52" s="937"/>
      <c r="T52" s="937"/>
      <c r="U52" s="187"/>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row>
    <row r="53" spans="1:45" x14ac:dyDescent="0.2">
      <c r="A53" s="939" t="s">
        <v>126</v>
      </c>
      <c r="B53" s="937"/>
      <c r="C53" s="937"/>
      <c r="D53" s="937"/>
      <c r="E53" s="937"/>
      <c r="F53" s="937"/>
      <c r="G53" s="937"/>
      <c r="H53" s="937"/>
      <c r="I53" s="937"/>
      <c r="J53" s="937"/>
      <c r="K53" s="937"/>
      <c r="L53" s="937"/>
      <c r="M53" s="937"/>
      <c r="N53" s="937"/>
      <c r="O53" s="937"/>
      <c r="P53" s="937"/>
      <c r="Q53" s="937"/>
      <c r="R53" s="937"/>
      <c r="S53" s="937"/>
      <c r="T53" s="937"/>
      <c r="U53" s="187"/>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row>
    <row r="54" spans="1:45" x14ac:dyDescent="0.2">
      <c r="A54" s="16" t="s">
        <v>127</v>
      </c>
      <c r="B54" s="212"/>
      <c r="C54" s="212"/>
      <c r="D54" s="212"/>
      <c r="E54" s="212"/>
      <c r="F54" s="212"/>
      <c r="G54" s="212"/>
      <c r="H54" s="212"/>
      <c r="I54" s="212"/>
      <c r="J54" s="212"/>
      <c r="K54" s="212"/>
      <c r="L54" s="212"/>
      <c r="M54" s="212"/>
      <c r="N54" s="212"/>
      <c r="O54" s="212"/>
      <c r="P54" s="212"/>
      <c r="Q54" s="212"/>
      <c r="R54" s="212"/>
      <c r="S54" s="212"/>
      <c r="T54" s="212"/>
      <c r="U54" s="187"/>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row>
    <row r="55" spans="1:45" x14ac:dyDescent="0.2">
      <c r="A55" s="939" t="s">
        <v>128</v>
      </c>
      <c r="B55" s="937"/>
      <c r="C55" s="937"/>
      <c r="D55" s="937"/>
      <c r="E55" s="937"/>
      <c r="F55" s="937"/>
      <c r="G55" s="937"/>
      <c r="H55" s="937"/>
      <c r="I55" s="937"/>
      <c r="J55" s="937"/>
      <c r="K55" s="937"/>
      <c r="L55" s="937"/>
      <c r="M55" s="937"/>
      <c r="N55" s="937"/>
      <c r="O55" s="937"/>
      <c r="P55" s="937"/>
      <c r="Q55" s="937"/>
      <c r="R55" s="937"/>
      <c r="S55" s="937"/>
      <c r="T55" s="937"/>
      <c r="U55" s="187"/>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row>
    <row r="56" spans="1:45" x14ac:dyDescent="0.2">
      <c r="A56" s="16" t="s">
        <v>129</v>
      </c>
      <c r="B56" s="212"/>
      <c r="C56" s="212"/>
      <c r="D56" s="212"/>
      <c r="E56" s="212"/>
      <c r="F56" s="212"/>
      <c r="G56" s="212"/>
      <c r="H56" s="212"/>
      <c r="I56" s="212"/>
      <c r="J56" s="212"/>
      <c r="K56" s="212"/>
      <c r="L56" s="212"/>
      <c r="M56" s="212"/>
      <c r="N56" s="212"/>
      <c r="O56" s="212"/>
      <c r="P56" s="212"/>
      <c r="Q56" s="212"/>
      <c r="R56" s="212"/>
      <c r="S56" s="212"/>
      <c r="T56" s="212"/>
      <c r="U56" s="187"/>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row>
    <row r="57" spans="1:45" x14ac:dyDescent="0.2">
      <c r="A57" s="16" t="s">
        <v>58</v>
      </c>
      <c r="B57" s="17"/>
      <c r="C57" s="17"/>
      <c r="D57" s="17"/>
      <c r="E57" s="17"/>
      <c r="F57" s="17"/>
      <c r="G57" s="17"/>
      <c r="H57" s="17"/>
      <c r="I57" s="17"/>
      <c r="J57" s="17"/>
      <c r="K57" s="157"/>
      <c r="L57" s="17"/>
      <c r="M57" s="17"/>
      <c r="N57" s="17"/>
      <c r="O57" s="17"/>
      <c r="P57" s="17"/>
      <c r="Q57" s="17"/>
      <c r="R57" s="17"/>
      <c r="S57" s="17"/>
      <c r="T57" s="17"/>
      <c r="U57" s="187"/>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row>
    <row r="58" spans="1:45" x14ac:dyDescent="0.2">
      <c r="A58" s="16" t="s">
        <v>59</v>
      </c>
      <c r="B58" s="17"/>
      <c r="C58" s="17"/>
      <c r="D58" s="17"/>
      <c r="E58" s="17"/>
      <c r="F58" s="17"/>
      <c r="G58" s="17"/>
      <c r="H58" s="17"/>
      <c r="I58" s="17"/>
      <c r="J58" s="17"/>
      <c r="K58" s="157"/>
      <c r="L58" s="17"/>
      <c r="M58" s="17"/>
      <c r="N58" s="17"/>
      <c r="O58" s="17"/>
      <c r="P58" s="17"/>
      <c r="Q58" s="17"/>
      <c r="R58" s="17"/>
      <c r="S58" s="17"/>
      <c r="T58" s="17"/>
      <c r="U58" s="187"/>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row>
    <row r="59" spans="1:45" x14ac:dyDescent="0.2">
      <c r="A59" s="54"/>
      <c r="B59" s="55"/>
      <c r="C59" s="55"/>
      <c r="D59" s="55"/>
      <c r="E59" s="55"/>
      <c r="F59" s="55"/>
      <c r="G59" s="55"/>
      <c r="H59" s="55"/>
      <c r="I59" s="55"/>
      <c r="J59" s="55"/>
      <c r="K59" s="152"/>
      <c r="L59" s="55"/>
      <c r="M59" s="55"/>
      <c r="N59" s="55"/>
      <c r="O59" s="55"/>
      <c r="P59" s="55"/>
      <c r="Q59" s="55"/>
      <c r="R59" s="55"/>
      <c r="S59" s="55"/>
      <c r="T59" s="55"/>
      <c r="U59" s="188"/>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row>
    <row r="60" spans="1:45" x14ac:dyDescent="0.2">
      <c r="A60" s="20"/>
      <c r="B60" s="20"/>
      <c r="C60" s="20"/>
      <c r="D60" s="20"/>
      <c r="E60" s="20"/>
      <c r="F60" s="20"/>
      <c r="G60" s="20"/>
      <c r="H60" s="20"/>
      <c r="I60" s="20"/>
      <c r="J60" s="20"/>
      <c r="K60" s="16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row>
    <row r="61" spans="1:45" x14ac:dyDescent="0.2">
      <c r="A61" s="20"/>
      <c r="B61" s="20"/>
      <c r="C61" s="20"/>
      <c r="D61" s="20"/>
      <c r="E61" s="20"/>
      <c r="F61" s="20"/>
      <c r="G61" s="20"/>
      <c r="H61" s="20"/>
      <c r="I61" s="20"/>
      <c r="J61" s="20"/>
      <c r="K61" s="16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row>
    <row r="62" spans="1:45" x14ac:dyDescent="0.2">
      <c r="A62" s="20"/>
      <c r="B62" s="20"/>
      <c r="C62" s="20"/>
      <c r="D62" s="20"/>
      <c r="E62" s="20"/>
      <c r="F62" s="20"/>
      <c r="G62" s="20"/>
      <c r="H62" s="20"/>
      <c r="I62" s="20"/>
      <c r="J62" s="20"/>
      <c r="K62" s="16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row>
    <row r="63" spans="1:45" x14ac:dyDescent="0.2">
      <c r="A63" s="20"/>
      <c r="B63" s="20"/>
      <c r="C63" s="20"/>
      <c r="D63" s="20"/>
      <c r="E63" s="20"/>
      <c r="F63" s="20"/>
      <c r="G63" s="20"/>
      <c r="H63" s="20"/>
      <c r="I63" s="20"/>
      <c r="J63" s="20"/>
      <c r="K63" s="16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row>
    <row r="64" spans="1:45" x14ac:dyDescent="0.2">
      <c r="A64" s="20"/>
      <c r="B64" s="20"/>
      <c r="C64" s="20"/>
      <c r="D64" s="20"/>
      <c r="E64" s="20"/>
      <c r="F64" s="20"/>
      <c r="G64" s="20"/>
      <c r="H64" s="20"/>
      <c r="I64" s="20"/>
      <c r="J64" s="20"/>
      <c r="K64" s="16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row>
    <row r="65" spans="1:45" x14ac:dyDescent="0.2">
      <c r="A65" s="20"/>
      <c r="B65" s="20"/>
      <c r="C65" s="20"/>
      <c r="D65" s="20"/>
      <c r="E65" s="20"/>
      <c r="F65" s="20"/>
      <c r="G65" s="20"/>
      <c r="H65" s="20"/>
      <c r="I65" s="20"/>
      <c r="J65" s="20"/>
      <c r="K65" s="16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row>
    <row r="66" spans="1:45" x14ac:dyDescent="0.2">
      <c r="A66" s="20"/>
      <c r="B66" s="20"/>
      <c r="C66" s="20"/>
      <c r="D66" s="20"/>
      <c r="E66" s="20"/>
      <c r="F66" s="20"/>
      <c r="G66" s="20"/>
      <c r="H66" s="20"/>
      <c r="I66" s="20"/>
      <c r="J66" s="20"/>
      <c r="K66" s="16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row>
    <row r="67" spans="1:45" x14ac:dyDescent="0.2">
      <c r="A67" s="20"/>
      <c r="B67" s="20"/>
      <c r="C67" s="20"/>
      <c r="D67" s="20"/>
      <c r="E67" s="20"/>
      <c r="F67" s="20"/>
      <c r="G67" s="20"/>
      <c r="H67" s="20"/>
      <c r="I67" s="20"/>
      <c r="J67" s="20"/>
      <c r="K67" s="16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row>
    <row r="68" spans="1:45" x14ac:dyDescent="0.2">
      <c r="A68" s="20"/>
      <c r="B68" s="20"/>
      <c r="C68" s="20"/>
      <c r="D68" s="20"/>
      <c r="E68" s="20"/>
      <c r="F68" s="20"/>
      <c r="G68" s="20"/>
      <c r="H68" s="20"/>
      <c r="I68" s="20"/>
      <c r="J68" s="20"/>
      <c r="K68" s="16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row>
    <row r="69" spans="1:45" x14ac:dyDescent="0.2">
      <c r="A69" s="20"/>
      <c r="B69" s="20"/>
      <c r="C69" s="20"/>
      <c r="D69" s="20"/>
      <c r="E69" s="20"/>
      <c r="F69" s="20"/>
      <c r="G69" s="20"/>
      <c r="H69" s="20"/>
      <c r="I69" s="20"/>
      <c r="J69" s="20"/>
      <c r="K69" s="16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row>
    <row r="70" spans="1:45" x14ac:dyDescent="0.2">
      <c r="A70" s="20"/>
      <c r="B70" s="20"/>
      <c r="C70" s="20"/>
      <c r="D70" s="20"/>
      <c r="E70" s="20"/>
      <c r="F70" s="20"/>
      <c r="G70" s="20"/>
      <c r="H70" s="20"/>
      <c r="I70" s="20"/>
      <c r="J70" s="20"/>
      <c r="K70" s="16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row>
    <row r="71" spans="1:45" x14ac:dyDescent="0.2">
      <c r="A71" s="20"/>
      <c r="B71" s="20"/>
      <c r="C71" s="20"/>
      <c r="D71" s="20"/>
      <c r="E71" s="20"/>
      <c r="F71" s="20"/>
      <c r="G71" s="20"/>
      <c r="H71" s="20"/>
      <c r="I71" s="20"/>
      <c r="J71" s="20"/>
      <c r="K71" s="16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row>
    <row r="72" spans="1:45" x14ac:dyDescent="0.2">
      <c r="A72" s="20"/>
      <c r="B72" s="20"/>
      <c r="C72" s="20"/>
      <c r="D72" s="20"/>
      <c r="E72" s="20"/>
      <c r="F72" s="20"/>
      <c r="G72" s="20"/>
      <c r="H72" s="20"/>
      <c r="I72" s="20"/>
      <c r="J72" s="20"/>
      <c r="K72" s="16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row>
    <row r="73" spans="1:45" x14ac:dyDescent="0.2">
      <c r="A73" s="20"/>
      <c r="B73" s="20"/>
      <c r="C73" s="20"/>
      <c r="D73" s="20"/>
      <c r="E73" s="20"/>
      <c r="F73" s="20"/>
      <c r="G73" s="20"/>
      <c r="H73" s="20"/>
      <c r="I73" s="20"/>
      <c r="J73" s="20"/>
      <c r="K73" s="16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row>
    <row r="74" spans="1:45" x14ac:dyDescent="0.2">
      <c r="A74" s="20"/>
      <c r="B74" s="20"/>
      <c r="C74" s="20"/>
      <c r="D74" s="20"/>
      <c r="E74" s="20"/>
      <c r="F74" s="20"/>
      <c r="G74" s="20"/>
      <c r="H74" s="20"/>
      <c r="I74" s="20"/>
      <c r="J74" s="20"/>
      <c r="K74" s="16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row>
    <row r="75" spans="1:45" x14ac:dyDescent="0.2">
      <c r="A75" s="20"/>
      <c r="B75" s="20"/>
      <c r="C75" s="20"/>
      <c r="D75" s="20"/>
      <c r="E75" s="20"/>
      <c r="F75" s="20"/>
      <c r="G75" s="20"/>
      <c r="H75" s="20"/>
      <c r="I75" s="20"/>
      <c r="J75" s="20"/>
      <c r="K75" s="16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row>
    <row r="76" spans="1:45" x14ac:dyDescent="0.2">
      <c r="A76" s="20"/>
      <c r="B76" s="20"/>
      <c r="C76" s="20"/>
      <c r="D76" s="20"/>
      <c r="E76" s="20"/>
      <c r="F76" s="20"/>
      <c r="G76" s="20"/>
      <c r="H76" s="20"/>
      <c r="I76" s="20"/>
      <c r="J76" s="20"/>
      <c r="K76" s="16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row>
    <row r="77" spans="1:45" x14ac:dyDescent="0.2">
      <c r="A77" s="20"/>
      <c r="B77" s="20"/>
      <c r="C77" s="20"/>
      <c r="D77" s="20"/>
      <c r="E77" s="20"/>
      <c r="F77" s="20"/>
      <c r="G77" s="20"/>
      <c r="H77" s="20"/>
      <c r="I77" s="20"/>
      <c r="J77" s="20"/>
      <c r="K77" s="16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row>
    <row r="78" spans="1:45" x14ac:dyDescent="0.2">
      <c r="A78" s="20"/>
      <c r="B78" s="20"/>
      <c r="C78" s="20"/>
      <c r="D78" s="20"/>
      <c r="E78" s="20"/>
      <c r="F78" s="20"/>
      <c r="G78" s="20"/>
      <c r="H78" s="20"/>
      <c r="I78" s="20"/>
      <c r="J78" s="20"/>
      <c r="K78" s="16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row>
    <row r="79" spans="1:45" x14ac:dyDescent="0.2">
      <c r="A79" s="20"/>
      <c r="B79" s="20"/>
      <c r="C79" s="20"/>
      <c r="D79" s="20"/>
      <c r="E79" s="20"/>
      <c r="F79" s="20"/>
      <c r="G79" s="20"/>
      <c r="H79" s="20"/>
      <c r="I79" s="20"/>
      <c r="J79" s="20"/>
      <c r="K79" s="16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row>
    <row r="80" spans="1:45" x14ac:dyDescent="0.2">
      <c r="A80" s="20"/>
      <c r="B80" s="20"/>
      <c r="C80" s="20"/>
      <c r="D80" s="20"/>
      <c r="E80" s="20"/>
      <c r="F80" s="20"/>
      <c r="G80" s="20"/>
      <c r="H80" s="20"/>
      <c r="I80" s="20"/>
      <c r="J80" s="20"/>
      <c r="K80" s="16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row>
    <row r="81" spans="1:45" x14ac:dyDescent="0.2">
      <c r="A81" s="20"/>
      <c r="B81" s="20"/>
      <c r="C81" s="20"/>
      <c r="D81" s="20"/>
      <c r="E81" s="20"/>
      <c r="F81" s="20"/>
      <c r="G81" s="20"/>
      <c r="H81" s="20"/>
      <c r="I81" s="20"/>
      <c r="J81" s="20"/>
      <c r="K81" s="16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row>
    <row r="82" spans="1:45" x14ac:dyDescent="0.2">
      <c r="A82" s="20"/>
      <c r="B82" s="20"/>
      <c r="C82" s="20"/>
      <c r="D82" s="20"/>
      <c r="E82" s="20"/>
      <c r="F82" s="20"/>
      <c r="G82" s="20"/>
      <c r="H82" s="20"/>
      <c r="I82" s="20"/>
      <c r="J82" s="20"/>
      <c r="K82" s="16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row>
    <row r="83" spans="1:45" x14ac:dyDescent="0.2">
      <c r="A83" s="20"/>
      <c r="B83" s="20"/>
      <c r="C83" s="20"/>
      <c r="D83" s="20"/>
      <c r="E83" s="20"/>
      <c r="F83" s="20"/>
      <c r="G83" s="20"/>
      <c r="H83" s="20"/>
      <c r="I83" s="20"/>
      <c r="J83" s="20"/>
      <c r="K83" s="16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row>
    <row r="84" spans="1:45" x14ac:dyDescent="0.2">
      <c r="A84" s="20"/>
      <c r="B84" s="20"/>
      <c r="C84" s="20"/>
      <c r="D84" s="20"/>
      <c r="E84" s="20"/>
      <c r="F84" s="20"/>
      <c r="G84" s="20"/>
      <c r="H84" s="20"/>
      <c r="I84" s="20"/>
      <c r="J84" s="20"/>
      <c r="K84" s="16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row>
    <row r="85" spans="1:45" x14ac:dyDescent="0.2">
      <c r="A85" s="20"/>
      <c r="B85" s="20"/>
      <c r="C85" s="20"/>
      <c r="D85" s="20"/>
      <c r="E85" s="20"/>
      <c r="F85" s="20"/>
      <c r="G85" s="20"/>
      <c r="H85" s="20"/>
      <c r="I85" s="20"/>
      <c r="J85" s="20"/>
      <c r="K85" s="16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row>
    <row r="86" spans="1:45" x14ac:dyDescent="0.2">
      <c r="A86" s="20"/>
      <c r="B86" s="20"/>
      <c r="C86" s="20"/>
      <c r="D86" s="20"/>
      <c r="E86" s="20"/>
      <c r="F86" s="20"/>
      <c r="G86" s="20"/>
      <c r="H86" s="20"/>
      <c r="I86" s="20"/>
      <c r="J86" s="20"/>
      <c r="K86" s="16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row>
    <row r="87" spans="1:45" x14ac:dyDescent="0.2">
      <c r="A87" s="20"/>
      <c r="B87" s="20"/>
      <c r="C87" s="20"/>
      <c r="D87" s="20"/>
      <c r="E87" s="20"/>
      <c r="F87" s="20"/>
      <c r="G87" s="20"/>
      <c r="H87" s="20"/>
      <c r="I87" s="20"/>
      <c r="J87" s="20"/>
      <c r="K87" s="16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row>
    <row r="88" spans="1:45" x14ac:dyDescent="0.2">
      <c r="A88" s="20"/>
      <c r="B88" s="20"/>
      <c r="C88" s="20"/>
      <c r="D88" s="20"/>
      <c r="E88" s="20"/>
      <c r="F88" s="20"/>
      <c r="G88" s="20"/>
      <c r="H88" s="20"/>
      <c r="I88" s="20"/>
      <c r="J88" s="20"/>
      <c r="K88" s="16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row>
    <row r="89" spans="1:45" x14ac:dyDescent="0.2">
      <c r="A89" s="20"/>
      <c r="B89" s="20"/>
      <c r="C89" s="20"/>
      <c r="D89" s="20"/>
      <c r="E89" s="20"/>
      <c r="F89" s="20"/>
      <c r="G89" s="20"/>
      <c r="H89" s="20"/>
      <c r="I89" s="20"/>
      <c r="J89" s="20"/>
      <c r="K89" s="16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row>
    <row r="90" spans="1:45" x14ac:dyDescent="0.2">
      <c r="A90" s="20"/>
      <c r="B90" s="20"/>
      <c r="C90" s="20"/>
      <c r="D90" s="20"/>
      <c r="E90" s="20"/>
      <c r="F90" s="20"/>
      <c r="G90" s="20"/>
      <c r="H90" s="20"/>
      <c r="I90" s="20"/>
      <c r="J90" s="20"/>
      <c r="K90" s="16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row>
    <row r="91" spans="1:45" x14ac:dyDescent="0.2">
      <c r="A91" s="20"/>
      <c r="B91" s="20"/>
      <c r="C91" s="20"/>
      <c r="D91" s="20"/>
      <c r="E91" s="20"/>
      <c r="F91" s="20"/>
      <c r="G91" s="20"/>
      <c r="H91" s="20"/>
      <c r="I91" s="20"/>
      <c r="J91" s="20"/>
      <c r="K91" s="16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row>
    <row r="92" spans="1:45" x14ac:dyDescent="0.2">
      <c r="A92" s="20"/>
      <c r="B92" s="20"/>
      <c r="C92" s="20"/>
      <c r="D92" s="20"/>
      <c r="E92" s="20"/>
      <c r="F92" s="20"/>
      <c r="G92" s="20"/>
      <c r="H92" s="20"/>
      <c r="I92" s="20"/>
      <c r="J92" s="20"/>
      <c r="K92" s="16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row>
    <row r="93" spans="1:45" x14ac:dyDescent="0.2">
      <c r="A93" s="20"/>
      <c r="B93" s="20"/>
      <c r="C93" s="20"/>
      <c r="D93" s="20"/>
      <c r="E93" s="20"/>
      <c r="F93" s="20"/>
      <c r="G93" s="20"/>
      <c r="H93" s="20"/>
      <c r="I93" s="20"/>
      <c r="J93" s="20"/>
      <c r="K93" s="16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row>
    <row r="94" spans="1:45" x14ac:dyDescent="0.2">
      <c r="A94" s="20"/>
      <c r="B94" s="20"/>
      <c r="C94" s="20"/>
      <c r="D94" s="20"/>
      <c r="E94" s="20"/>
      <c r="F94" s="20"/>
      <c r="G94" s="20"/>
      <c r="H94" s="20"/>
      <c r="I94" s="20"/>
      <c r="J94" s="20"/>
      <c r="K94" s="16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row>
    <row r="95" spans="1:45" x14ac:dyDescent="0.2">
      <c r="A95" s="20"/>
      <c r="B95" s="20"/>
      <c r="C95" s="20"/>
      <c r="D95" s="20"/>
      <c r="E95" s="20"/>
      <c r="F95" s="20"/>
      <c r="G95" s="20"/>
      <c r="H95" s="20"/>
      <c r="I95" s="20"/>
      <c r="J95" s="20"/>
      <c r="K95" s="16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row>
    <row r="96" spans="1:45" x14ac:dyDescent="0.2">
      <c r="A96" s="20"/>
      <c r="B96" s="20"/>
      <c r="C96" s="20"/>
      <c r="D96" s="20"/>
      <c r="E96" s="20"/>
      <c r="F96" s="20"/>
      <c r="G96" s="20"/>
      <c r="H96" s="20"/>
      <c r="I96" s="20"/>
      <c r="J96" s="20"/>
      <c r="K96" s="16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row>
    <row r="97" spans="1:45" x14ac:dyDescent="0.2">
      <c r="A97" s="20"/>
      <c r="B97" s="20"/>
      <c r="C97" s="20"/>
      <c r="D97" s="20"/>
      <c r="E97" s="20"/>
      <c r="F97" s="20"/>
      <c r="G97" s="20"/>
      <c r="H97" s="20"/>
      <c r="I97" s="20"/>
      <c r="J97" s="20"/>
      <c r="K97" s="16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row>
    <row r="98" spans="1:45" x14ac:dyDescent="0.2">
      <c r="A98" s="20"/>
      <c r="B98" s="20"/>
      <c r="C98" s="20"/>
      <c r="D98" s="20"/>
      <c r="E98" s="20"/>
      <c r="F98" s="20"/>
      <c r="G98" s="20"/>
      <c r="H98" s="20"/>
      <c r="I98" s="20"/>
      <c r="J98" s="20"/>
      <c r="K98" s="16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row>
    <row r="99" spans="1:45" x14ac:dyDescent="0.2">
      <c r="A99" s="20"/>
      <c r="B99" s="20"/>
      <c r="C99" s="20"/>
      <c r="D99" s="20"/>
      <c r="E99" s="20"/>
      <c r="F99" s="20"/>
      <c r="G99" s="20"/>
      <c r="H99" s="20"/>
      <c r="I99" s="20"/>
      <c r="J99" s="20"/>
      <c r="K99" s="16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row>
    <row r="100" spans="1:45" x14ac:dyDescent="0.2">
      <c r="A100" s="20"/>
      <c r="B100" s="20"/>
      <c r="C100" s="20"/>
      <c r="D100" s="20"/>
      <c r="E100" s="20"/>
      <c r="F100" s="20"/>
      <c r="G100" s="20"/>
      <c r="H100" s="20"/>
      <c r="I100" s="20"/>
      <c r="J100" s="20"/>
      <c r="K100" s="16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row>
    <row r="101" spans="1:45" x14ac:dyDescent="0.2">
      <c r="A101" s="20"/>
      <c r="B101" s="20"/>
      <c r="C101" s="20"/>
      <c r="D101" s="20"/>
      <c r="E101" s="20"/>
      <c r="F101" s="20"/>
      <c r="G101" s="20"/>
      <c r="H101" s="20"/>
      <c r="I101" s="20"/>
      <c r="J101" s="20"/>
      <c r="K101" s="16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row>
    <row r="102" spans="1:45" x14ac:dyDescent="0.2">
      <c r="A102" s="20"/>
      <c r="B102" s="20"/>
      <c r="C102" s="20"/>
      <c r="D102" s="20"/>
      <c r="E102" s="20"/>
      <c r="F102" s="20"/>
      <c r="G102" s="20"/>
      <c r="H102" s="20"/>
      <c r="I102" s="20"/>
      <c r="J102" s="20"/>
      <c r="K102" s="16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row>
    <row r="103" spans="1:45" x14ac:dyDescent="0.2">
      <c r="A103" s="20"/>
      <c r="B103" s="20"/>
      <c r="C103" s="20"/>
      <c r="D103" s="20"/>
      <c r="E103" s="20"/>
      <c r="F103" s="20"/>
      <c r="G103" s="20"/>
      <c r="H103" s="20"/>
      <c r="I103" s="20"/>
      <c r="J103" s="20"/>
      <c r="K103" s="16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row>
    <row r="104" spans="1:45" x14ac:dyDescent="0.2">
      <c r="A104" s="20"/>
      <c r="B104" s="20"/>
      <c r="C104" s="20"/>
      <c r="D104" s="20"/>
      <c r="E104" s="20"/>
      <c r="F104" s="20"/>
      <c r="G104" s="20"/>
      <c r="H104" s="20"/>
      <c r="I104" s="20"/>
      <c r="J104" s="20"/>
      <c r="K104" s="16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row>
    <row r="105" spans="1:45" x14ac:dyDescent="0.2">
      <c r="A105" s="20"/>
      <c r="B105" s="20"/>
      <c r="C105" s="20"/>
      <c r="D105" s="20"/>
      <c r="E105" s="20"/>
      <c r="F105" s="20"/>
      <c r="G105" s="20"/>
      <c r="H105" s="20"/>
      <c r="I105" s="20"/>
      <c r="J105" s="20"/>
      <c r="K105" s="16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row>
    <row r="106" spans="1:45" x14ac:dyDescent="0.2">
      <c r="A106" s="20"/>
      <c r="B106" s="20"/>
      <c r="C106" s="20"/>
      <c r="D106" s="20"/>
      <c r="E106" s="20"/>
      <c r="F106" s="20"/>
      <c r="G106" s="20"/>
      <c r="H106" s="20"/>
      <c r="I106" s="20"/>
      <c r="J106" s="20"/>
      <c r="K106" s="16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row>
    <row r="107" spans="1:45" x14ac:dyDescent="0.2">
      <c r="A107" s="20"/>
      <c r="B107" s="20"/>
      <c r="C107" s="20"/>
      <c r="D107" s="20"/>
      <c r="E107" s="20"/>
      <c r="F107" s="20"/>
      <c r="G107" s="20"/>
      <c r="H107" s="20"/>
      <c r="I107" s="20"/>
      <c r="J107" s="20"/>
      <c r="K107" s="16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row>
    <row r="108" spans="1:45" x14ac:dyDescent="0.2">
      <c r="A108" s="20"/>
      <c r="B108" s="20"/>
      <c r="C108" s="20"/>
      <c r="D108" s="20"/>
      <c r="E108" s="20"/>
      <c r="F108" s="20"/>
      <c r="G108" s="20"/>
      <c r="H108" s="20"/>
      <c r="I108" s="20"/>
      <c r="J108" s="20"/>
      <c r="K108" s="16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row>
    <row r="109" spans="1:45" x14ac:dyDescent="0.2">
      <c r="A109" s="20"/>
      <c r="B109" s="20"/>
      <c r="C109" s="20"/>
      <c r="D109" s="20"/>
      <c r="E109" s="20"/>
      <c r="F109" s="20"/>
      <c r="G109" s="20"/>
      <c r="H109" s="20"/>
      <c r="I109" s="20"/>
      <c r="J109" s="20"/>
      <c r="K109" s="16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row>
    <row r="110" spans="1:45" x14ac:dyDescent="0.2">
      <c r="A110" s="20"/>
      <c r="B110" s="20"/>
      <c r="C110" s="20"/>
      <c r="D110" s="20"/>
      <c r="E110" s="20"/>
      <c r="F110" s="20"/>
      <c r="G110" s="20"/>
      <c r="H110" s="20"/>
      <c r="I110" s="20"/>
      <c r="J110" s="20"/>
      <c r="K110" s="16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row>
    <row r="111" spans="1:45" x14ac:dyDescent="0.2">
      <c r="A111" s="20"/>
      <c r="B111" s="20"/>
      <c r="C111" s="20"/>
      <c r="D111" s="20"/>
      <c r="E111" s="20"/>
      <c r="F111" s="20"/>
      <c r="G111" s="20"/>
      <c r="H111" s="20"/>
      <c r="I111" s="20"/>
      <c r="J111" s="20"/>
      <c r="K111" s="16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row>
    <row r="112" spans="1:45" x14ac:dyDescent="0.2">
      <c r="A112" s="20"/>
      <c r="B112" s="20"/>
      <c r="C112" s="20"/>
      <c r="D112" s="20"/>
      <c r="E112" s="20"/>
      <c r="F112" s="20"/>
      <c r="G112" s="20"/>
      <c r="H112" s="20"/>
      <c r="I112" s="20"/>
      <c r="J112" s="20"/>
      <c r="K112" s="16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row>
    <row r="113" spans="1:45" x14ac:dyDescent="0.2">
      <c r="A113" s="20"/>
      <c r="B113" s="20"/>
      <c r="C113" s="20"/>
      <c r="D113" s="20"/>
      <c r="E113" s="20"/>
      <c r="F113" s="20"/>
      <c r="G113" s="20"/>
      <c r="H113" s="20"/>
      <c r="I113" s="20"/>
      <c r="J113" s="20"/>
      <c r="K113" s="16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row>
    <row r="114" spans="1:45" x14ac:dyDescent="0.2">
      <c r="A114" s="20"/>
      <c r="B114" s="20"/>
      <c r="C114" s="20"/>
      <c r="D114" s="20"/>
      <c r="E114" s="20"/>
      <c r="F114" s="20"/>
      <c r="G114" s="20"/>
      <c r="H114" s="20"/>
      <c r="I114" s="20"/>
      <c r="J114" s="20"/>
      <c r="K114" s="16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row>
    <row r="115" spans="1:45" x14ac:dyDescent="0.2">
      <c r="A115" s="20"/>
      <c r="B115" s="20"/>
      <c r="C115" s="20"/>
      <c r="D115" s="20"/>
      <c r="E115" s="20"/>
      <c r="F115" s="20"/>
      <c r="G115" s="20"/>
      <c r="H115" s="20"/>
      <c r="I115" s="20"/>
      <c r="J115" s="20"/>
      <c r="K115" s="16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row>
    <row r="116" spans="1:45" x14ac:dyDescent="0.2">
      <c r="A116" s="20"/>
      <c r="B116" s="20"/>
      <c r="C116" s="20"/>
      <c r="D116" s="20"/>
      <c r="E116" s="20"/>
      <c r="F116" s="20"/>
      <c r="G116" s="20"/>
      <c r="H116" s="20"/>
      <c r="I116" s="20"/>
      <c r="J116" s="20"/>
      <c r="K116" s="16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row>
    <row r="117" spans="1:45" x14ac:dyDescent="0.2">
      <c r="A117" s="20"/>
      <c r="B117" s="20"/>
      <c r="C117" s="20"/>
      <c r="D117" s="20"/>
      <c r="E117" s="20"/>
      <c r="F117" s="20"/>
      <c r="G117" s="20"/>
      <c r="H117" s="20"/>
      <c r="I117" s="20"/>
      <c r="J117" s="20"/>
      <c r="K117" s="16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row>
    <row r="118" spans="1:45" x14ac:dyDescent="0.2">
      <c r="A118" s="20"/>
      <c r="B118" s="20"/>
      <c r="C118" s="20"/>
      <c r="D118" s="20"/>
      <c r="E118" s="20"/>
      <c r="F118" s="20"/>
      <c r="G118" s="20"/>
      <c r="H118" s="20"/>
      <c r="I118" s="20"/>
      <c r="J118" s="20"/>
      <c r="K118" s="16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row>
    <row r="119" spans="1:45" x14ac:dyDescent="0.2">
      <c r="A119" s="20"/>
      <c r="B119" s="20"/>
      <c r="C119" s="20"/>
      <c r="D119" s="20"/>
      <c r="E119" s="20"/>
      <c r="F119" s="20"/>
      <c r="G119" s="20"/>
      <c r="H119" s="20"/>
      <c r="I119" s="20"/>
      <c r="J119" s="20"/>
      <c r="K119" s="16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row>
    <row r="120" spans="1:45" x14ac:dyDescent="0.2">
      <c r="A120" s="20"/>
      <c r="B120" s="20"/>
      <c r="C120" s="20"/>
      <c r="D120" s="20"/>
      <c r="E120" s="20"/>
      <c r="F120" s="20"/>
      <c r="G120" s="20"/>
      <c r="H120" s="20"/>
      <c r="I120" s="20"/>
      <c r="J120" s="20"/>
      <c r="K120" s="16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row>
    <row r="121" spans="1:45" x14ac:dyDescent="0.2">
      <c r="A121" s="20"/>
      <c r="B121" s="20"/>
      <c r="C121" s="20"/>
      <c r="D121" s="20"/>
      <c r="E121" s="20"/>
      <c r="F121" s="20"/>
      <c r="G121" s="20"/>
      <c r="H121" s="20"/>
      <c r="I121" s="20"/>
      <c r="J121" s="20"/>
      <c r="K121" s="16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row>
    <row r="122" spans="1:45" x14ac:dyDescent="0.2">
      <c r="A122" s="20"/>
      <c r="B122" s="20"/>
      <c r="C122" s="20"/>
      <c r="D122" s="20"/>
      <c r="E122" s="20"/>
      <c r="F122" s="20"/>
      <c r="G122" s="20"/>
      <c r="H122" s="20"/>
      <c r="I122" s="20"/>
      <c r="J122" s="20"/>
      <c r="K122" s="16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row>
    <row r="123" spans="1:45" x14ac:dyDescent="0.2">
      <c r="A123" s="20"/>
      <c r="B123" s="20"/>
      <c r="C123" s="20"/>
      <c r="D123" s="20"/>
      <c r="E123" s="20"/>
      <c r="F123" s="20"/>
      <c r="G123" s="20"/>
      <c r="H123" s="20"/>
      <c r="I123" s="20"/>
      <c r="J123" s="20"/>
      <c r="K123" s="16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row>
    <row r="124" spans="1:45" x14ac:dyDescent="0.2">
      <c r="A124" s="20"/>
      <c r="B124" s="20"/>
      <c r="C124" s="20"/>
      <c r="D124" s="20"/>
      <c r="E124" s="20"/>
      <c r="F124" s="20"/>
      <c r="G124" s="20"/>
      <c r="H124" s="20"/>
      <c r="I124" s="20"/>
      <c r="J124" s="20"/>
      <c r="K124" s="16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row>
    <row r="125" spans="1:45" x14ac:dyDescent="0.2">
      <c r="A125" s="20"/>
      <c r="B125" s="20"/>
      <c r="C125" s="20"/>
      <c r="D125" s="20"/>
      <c r="E125" s="20"/>
      <c r="F125" s="20"/>
      <c r="G125" s="20"/>
      <c r="H125" s="20"/>
      <c r="I125" s="20"/>
      <c r="J125" s="20"/>
      <c r="K125" s="16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row>
    <row r="126" spans="1:45" x14ac:dyDescent="0.2">
      <c r="A126" s="20"/>
      <c r="B126" s="20"/>
      <c r="C126" s="20"/>
      <c r="D126" s="20"/>
      <c r="E126" s="20"/>
      <c r="F126" s="20"/>
      <c r="G126" s="20"/>
      <c r="H126" s="20"/>
      <c r="I126" s="20"/>
      <c r="J126" s="20"/>
      <c r="K126" s="16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row>
    <row r="127" spans="1:45" x14ac:dyDescent="0.2">
      <c r="A127" s="20"/>
      <c r="B127" s="20"/>
      <c r="C127" s="20"/>
      <c r="D127" s="20"/>
      <c r="E127" s="20"/>
      <c r="F127" s="20"/>
      <c r="G127" s="20"/>
      <c r="H127" s="20"/>
      <c r="I127" s="20"/>
      <c r="J127" s="20"/>
      <c r="K127" s="16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row>
    <row r="128" spans="1:45" x14ac:dyDescent="0.2">
      <c r="A128" s="20"/>
      <c r="B128" s="20"/>
      <c r="C128" s="20"/>
      <c r="D128" s="20"/>
      <c r="E128" s="20"/>
      <c r="F128" s="20"/>
      <c r="G128" s="20"/>
      <c r="H128" s="20"/>
      <c r="I128" s="20"/>
      <c r="J128" s="20"/>
      <c r="K128" s="16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row>
    <row r="129" spans="1:45" x14ac:dyDescent="0.2">
      <c r="A129" s="20"/>
      <c r="B129" s="20"/>
      <c r="C129" s="20"/>
      <c r="D129" s="20"/>
      <c r="E129" s="20"/>
      <c r="F129" s="20"/>
      <c r="G129" s="20"/>
      <c r="H129" s="20"/>
      <c r="I129" s="20"/>
      <c r="J129" s="20"/>
      <c r="K129" s="16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row>
    <row r="130" spans="1:45" x14ac:dyDescent="0.2">
      <c r="A130" s="20"/>
      <c r="B130" s="20"/>
      <c r="C130" s="20"/>
      <c r="D130" s="20"/>
      <c r="E130" s="20"/>
      <c r="F130" s="20"/>
      <c r="G130" s="20"/>
      <c r="H130" s="20"/>
      <c r="I130" s="20"/>
      <c r="J130" s="20"/>
      <c r="K130" s="16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row>
    <row r="131" spans="1:45" x14ac:dyDescent="0.2">
      <c r="A131" s="20"/>
      <c r="B131" s="20"/>
      <c r="C131" s="20"/>
      <c r="D131" s="20"/>
      <c r="E131" s="20"/>
      <c r="F131" s="20"/>
      <c r="G131" s="20"/>
      <c r="H131" s="20"/>
      <c r="I131" s="20"/>
      <c r="J131" s="20"/>
      <c r="K131" s="16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row>
    <row r="132" spans="1:45" x14ac:dyDescent="0.2">
      <c r="A132" s="20"/>
      <c r="B132" s="20"/>
      <c r="C132" s="20"/>
      <c r="D132" s="20"/>
      <c r="E132" s="20"/>
      <c r="F132" s="20"/>
      <c r="G132" s="20"/>
      <c r="H132" s="20"/>
      <c r="I132" s="20"/>
      <c r="J132" s="20"/>
      <c r="K132" s="16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row>
    <row r="133" spans="1:45" x14ac:dyDescent="0.2">
      <c r="A133" s="20"/>
      <c r="B133" s="20"/>
      <c r="C133" s="20"/>
      <c r="D133" s="20"/>
      <c r="E133" s="20"/>
      <c r="F133" s="20"/>
      <c r="G133" s="20"/>
      <c r="H133" s="20"/>
      <c r="I133" s="20"/>
      <c r="J133" s="20"/>
      <c r="K133" s="16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row>
    <row r="134" spans="1:45" x14ac:dyDescent="0.2">
      <c r="A134" s="20"/>
      <c r="B134" s="20"/>
      <c r="C134" s="20"/>
      <c r="D134" s="20"/>
      <c r="E134" s="20"/>
      <c r="F134" s="20"/>
      <c r="G134" s="20"/>
      <c r="H134" s="20"/>
      <c r="I134" s="20"/>
      <c r="J134" s="20"/>
      <c r="K134" s="16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row>
    <row r="135" spans="1:45" x14ac:dyDescent="0.2">
      <c r="A135" s="20"/>
      <c r="B135" s="20"/>
      <c r="C135" s="20"/>
      <c r="D135" s="20"/>
      <c r="E135" s="20"/>
      <c r="F135" s="20"/>
      <c r="G135" s="20"/>
      <c r="H135" s="20"/>
      <c r="I135" s="20"/>
      <c r="J135" s="20"/>
      <c r="K135" s="16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row>
    <row r="136" spans="1:45" x14ac:dyDescent="0.2">
      <c r="A136" s="20"/>
      <c r="B136" s="20"/>
      <c r="C136" s="20"/>
      <c r="D136" s="20"/>
      <c r="E136" s="20"/>
      <c r="F136" s="20"/>
      <c r="G136" s="20"/>
      <c r="H136" s="20"/>
      <c r="I136" s="20"/>
      <c r="J136" s="20"/>
      <c r="K136" s="16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row>
    <row r="137" spans="1:45" x14ac:dyDescent="0.2">
      <c r="A137" s="20"/>
      <c r="B137" s="20"/>
      <c r="C137" s="20"/>
      <c r="D137" s="20"/>
      <c r="E137" s="20"/>
      <c r="F137" s="20"/>
      <c r="G137" s="20"/>
      <c r="H137" s="20"/>
      <c r="I137" s="20"/>
      <c r="J137" s="20"/>
      <c r="K137" s="16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row>
  </sheetData>
  <mergeCells count="10">
    <mergeCell ref="A2:K2"/>
    <mergeCell ref="A52:T52"/>
    <mergeCell ref="A53:T53"/>
    <mergeCell ref="A55:T55"/>
    <mergeCell ref="C3:K3"/>
    <mergeCell ref="M3:U3"/>
    <mergeCell ref="C4:F4"/>
    <mergeCell ref="H4:K4"/>
    <mergeCell ref="M4:P4"/>
    <mergeCell ref="R4:U4"/>
  </mergeCells>
  <hyperlinks>
    <hyperlink ref="B1" location="CONTENTS!B15" display="Contents"/>
  </hyperlinks>
  <printOptions horizontalCentered="1"/>
  <pageMargins left="0.31496062992125984" right="0.31496062992125984" top="0.55118110236220474" bottom="0.55118110236220474" header="0.31496062992125984" footer="0.31496062992125984"/>
  <pageSetup paperSize="9" scale="70" fitToHeight="0"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rowBreaks count="1" manualBreakCount="1">
    <brk id="43"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fitToPage="1"/>
  </sheetPr>
  <dimension ref="A1:AM96"/>
  <sheetViews>
    <sheetView zoomScale="110" zoomScaleNormal="110" workbookViewId="0">
      <pane xSplit="2" ySplit="6" topLeftCell="C31"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7.5703125" customWidth="1"/>
    <col min="2" max="2" width="32.85546875" customWidth="1"/>
    <col min="3" max="5" width="13.140625" customWidth="1"/>
    <col min="6" max="6" width="15.42578125" customWidth="1"/>
    <col min="7" max="7" width="13.140625" customWidth="1"/>
    <col min="8" max="8" width="3.42578125" customWidth="1"/>
    <col min="9" max="12" width="16.5703125" customWidth="1"/>
    <col min="13" max="17" width="15.5703125" customWidth="1"/>
  </cols>
  <sheetData>
    <row r="1" spans="1:39" ht="18" customHeight="1" x14ac:dyDescent="0.2">
      <c r="A1" s="213" t="s">
        <v>0</v>
      </c>
      <c r="B1" s="2" t="s">
        <v>1</v>
      </c>
      <c r="C1" s="3"/>
      <c r="D1" s="4"/>
      <c r="E1" s="5"/>
      <c r="F1" s="5"/>
      <c r="G1" s="5"/>
      <c r="H1" s="6"/>
      <c r="I1" s="5"/>
      <c r="J1" s="7"/>
      <c r="K1" s="7"/>
      <c r="L1" s="7"/>
      <c r="M1" s="7"/>
      <c r="N1" s="9"/>
      <c r="O1" s="9"/>
      <c r="P1" s="9"/>
      <c r="Q1" s="9"/>
      <c r="R1" s="9"/>
      <c r="S1" s="9"/>
      <c r="T1" s="9"/>
      <c r="U1" s="9"/>
      <c r="V1" s="10"/>
      <c r="W1" s="9"/>
      <c r="X1" s="9"/>
      <c r="Y1" s="9"/>
      <c r="Z1" s="9"/>
      <c r="AA1" s="9"/>
      <c r="AB1" s="9"/>
      <c r="AC1" s="9"/>
      <c r="AD1" s="9"/>
      <c r="AE1" s="9"/>
      <c r="AF1" s="9"/>
      <c r="AG1" s="9"/>
      <c r="AH1" s="9"/>
      <c r="AI1" s="9"/>
      <c r="AJ1" s="9"/>
      <c r="AK1" s="9"/>
      <c r="AL1" s="9"/>
      <c r="AM1" s="9"/>
    </row>
    <row r="2" spans="1:39" ht="30" customHeight="1" x14ac:dyDescent="0.2">
      <c r="A2" s="920" t="s">
        <v>130</v>
      </c>
      <c r="B2" s="921"/>
      <c r="C2" s="921"/>
      <c r="D2" s="921"/>
      <c r="E2" s="921"/>
      <c r="F2" s="921"/>
      <c r="G2" s="921"/>
      <c r="H2" s="921"/>
      <c r="I2" s="921"/>
      <c r="J2" s="921"/>
      <c r="K2" s="12"/>
      <c r="L2" s="12"/>
      <c r="M2" s="165"/>
      <c r="N2" s="9"/>
      <c r="O2" s="9"/>
      <c r="P2" s="9"/>
      <c r="Q2" s="9"/>
      <c r="R2" s="9"/>
      <c r="S2" s="9"/>
      <c r="T2" s="9"/>
      <c r="U2" s="9"/>
      <c r="V2" s="9"/>
      <c r="W2" s="9"/>
      <c r="X2" s="9"/>
      <c r="Y2" s="9"/>
      <c r="Z2" s="9"/>
      <c r="AA2" s="9"/>
      <c r="AB2" s="9"/>
      <c r="AC2" s="9"/>
      <c r="AD2" s="9"/>
      <c r="AE2" s="9"/>
      <c r="AF2" s="9"/>
      <c r="AG2" s="9"/>
      <c r="AH2" s="9"/>
      <c r="AI2" s="9"/>
      <c r="AJ2" s="9"/>
      <c r="AK2" s="9"/>
      <c r="AL2" s="9"/>
      <c r="AM2" s="9"/>
    </row>
    <row r="3" spans="1:39" ht="30" customHeight="1" x14ac:dyDescent="0.2">
      <c r="A3" s="138"/>
      <c r="B3" s="18"/>
      <c r="C3" s="928" t="s">
        <v>3</v>
      </c>
      <c r="D3" s="928"/>
      <c r="E3" s="928"/>
      <c r="F3" s="928"/>
      <c r="G3" s="928"/>
      <c r="H3" s="18"/>
      <c r="I3" s="928" t="s">
        <v>4</v>
      </c>
      <c r="J3" s="928"/>
      <c r="K3" s="928"/>
      <c r="L3" s="928"/>
      <c r="M3" s="929"/>
      <c r="N3" s="9"/>
      <c r="O3" s="9"/>
      <c r="P3" s="9"/>
      <c r="Q3" s="9"/>
      <c r="R3" s="9"/>
      <c r="S3" s="9"/>
      <c r="T3" s="9"/>
      <c r="U3" s="9"/>
      <c r="V3" s="9"/>
      <c r="W3" s="9"/>
      <c r="X3" s="9"/>
      <c r="Y3" s="9"/>
      <c r="Z3" s="9"/>
      <c r="AA3" s="9"/>
      <c r="AB3" s="9"/>
      <c r="AC3" s="9"/>
      <c r="AD3" s="9"/>
      <c r="AE3" s="9"/>
      <c r="AF3" s="9"/>
      <c r="AG3" s="9"/>
      <c r="AH3" s="9"/>
      <c r="AI3" s="9"/>
      <c r="AJ3" s="9"/>
      <c r="AK3" s="9"/>
      <c r="AL3" s="9"/>
      <c r="AM3" s="9"/>
    </row>
    <row r="4" spans="1:39" ht="24.95" customHeight="1" x14ac:dyDescent="0.2">
      <c r="A4" s="138"/>
      <c r="B4" s="18"/>
      <c r="C4" s="23" t="s">
        <v>131</v>
      </c>
      <c r="D4" s="23" t="s">
        <v>132</v>
      </c>
      <c r="E4" s="23" t="s">
        <v>133</v>
      </c>
      <c r="F4" s="23" t="s">
        <v>119</v>
      </c>
      <c r="G4" s="23" t="s">
        <v>120</v>
      </c>
      <c r="H4" s="18"/>
      <c r="I4" s="23" t="s">
        <v>131</v>
      </c>
      <c r="J4" s="23" t="s">
        <v>132</v>
      </c>
      <c r="K4" s="23" t="s">
        <v>133</v>
      </c>
      <c r="L4" s="23" t="s">
        <v>119</v>
      </c>
      <c r="M4" s="27" t="s">
        <v>120</v>
      </c>
      <c r="N4" s="9"/>
      <c r="O4" s="9"/>
      <c r="P4" s="9"/>
      <c r="Q4" s="9"/>
      <c r="R4" s="9"/>
      <c r="S4" s="9"/>
      <c r="T4" s="9"/>
      <c r="U4" s="214"/>
      <c r="V4" s="9"/>
      <c r="W4" s="9"/>
      <c r="X4" s="9"/>
      <c r="Y4" s="9"/>
      <c r="Z4" s="9"/>
      <c r="AA4" s="9"/>
      <c r="AB4" s="9"/>
      <c r="AC4" s="9"/>
      <c r="AD4" s="9"/>
      <c r="AE4" s="9"/>
      <c r="AF4" s="9"/>
      <c r="AG4" s="9"/>
      <c r="AH4" s="9"/>
      <c r="AI4" s="9"/>
      <c r="AJ4" s="9"/>
      <c r="AK4" s="9"/>
      <c r="AL4" s="9"/>
      <c r="AM4" s="9"/>
    </row>
    <row r="5" spans="1:39" ht="24.95" customHeight="1" x14ac:dyDescent="0.2">
      <c r="A5" s="172" t="s">
        <v>11</v>
      </c>
      <c r="B5" s="134"/>
      <c r="C5" s="140">
        <f>SUM(C7:C48)</f>
        <v>131062</v>
      </c>
      <c r="D5" s="140">
        <f>SUM(D7:D48)</f>
        <v>170757</v>
      </c>
      <c r="E5" s="140">
        <f>SUM(E7:E48)</f>
        <v>319</v>
      </c>
      <c r="F5" s="140">
        <f>SUM(F7:F48)</f>
        <v>24017</v>
      </c>
      <c r="G5" s="140">
        <f>SUM(G7:G48)</f>
        <v>326155</v>
      </c>
      <c r="H5" s="18"/>
      <c r="I5" s="190">
        <f>(C5/$G5)*100</f>
        <v>40.183961613343349</v>
      </c>
      <c r="J5" s="190">
        <f>(D5/$G5)*100</f>
        <v>52.354555349450415</v>
      </c>
      <c r="K5" s="190">
        <f>(E5/$G5)*100</f>
        <v>9.7806257760880561E-2</v>
      </c>
      <c r="L5" s="190">
        <f>(F5/$G5)*100</f>
        <v>7.3636767794453561</v>
      </c>
      <c r="M5" s="215">
        <f>(G5/$G5)*100</f>
        <v>100</v>
      </c>
      <c r="N5" s="9"/>
      <c r="O5" s="9"/>
      <c r="P5" s="9"/>
      <c r="Q5" s="9"/>
      <c r="R5" s="9"/>
      <c r="S5" s="9"/>
      <c r="T5" s="9"/>
      <c r="U5" s="9"/>
      <c r="V5" s="9"/>
      <c r="W5" s="9"/>
      <c r="X5" s="9"/>
      <c r="Y5" s="9"/>
      <c r="Z5" s="9"/>
      <c r="AA5" s="9"/>
      <c r="AB5" s="9"/>
      <c r="AC5" s="9"/>
      <c r="AD5" s="9"/>
      <c r="AE5" s="9"/>
      <c r="AF5" s="9"/>
      <c r="AG5" s="9"/>
      <c r="AH5" s="9"/>
      <c r="AI5" s="9"/>
      <c r="AJ5" s="9"/>
      <c r="AK5" s="9"/>
      <c r="AL5" s="9"/>
      <c r="AM5" s="9"/>
    </row>
    <row r="6" spans="1:39" ht="24.95" customHeight="1" x14ac:dyDescent="0.2">
      <c r="A6" s="172" t="s">
        <v>134</v>
      </c>
      <c r="B6" s="134"/>
      <c r="C6" s="140">
        <v>131062</v>
      </c>
      <c r="D6" s="140">
        <v>170757</v>
      </c>
      <c r="E6" s="140">
        <v>319</v>
      </c>
      <c r="F6" s="31" t="s">
        <v>89</v>
      </c>
      <c r="G6" s="140">
        <f>SUM(C5:E5)</f>
        <v>302138</v>
      </c>
      <c r="H6" s="18"/>
      <c r="I6" s="190">
        <f>(C6/$G6)*100</f>
        <v>43.378191422462578</v>
      </c>
      <c r="J6" s="190">
        <f>(D6/$G6)*100</f>
        <v>56.516227684038419</v>
      </c>
      <c r="K6" s="190">
        <f>(E6/$G6)*100</f>
        <v>0.10558089349899714</v>
      </c>
      <c r="L6" s="141" t="s">
        <v>89</v>
      </c>
      <c r="M6" s="215">
        <f>(G6/G6)*100</f>
        <v>100</v>
      </c>
      <c r="N6" s="9"/>
      <c r="O6" s="9"/>
      <c r="P6" s="9"/>
      <c r="Q6" s="9"/>
      <c r="R6" s="9"/>
      <c r="S6" s="9"/>
      <c r="T6" s="9"/>
      <c r="U6" s="9"/>
      <c r="V6" s="9"/>
      <c r="W6" s="9"/>
      <c r="X6" s="9"/>
      <c r="Y6" s="9"/>
      <c r="Z6" s="9"/>
      <c r="AA6" s="9"/>
      <c r="AB6" s="9"/>
      <c r="AC6" s="9"/>
      <c r="AD6" s="9"/>
      <c r="AE6" s="9"/>
      <c r="AF6" s="9"/>
      <c r="AG6" s="9"/>
      <c r="AH6" s="9"/>
      <c r="AI6" s="9"/>
      <c r="AJ6" s="9"/>
      <c r="AK6" s="9"/>
      <c r="AL6" s="9"/>
      <c r="AM6" s="9"/>
    </row>
    <row r="7" spans="1:39" ht="15" customHeight="1" x14ac:dyDescent="0.2">
      <c r="A7" s="16"/>
      <c r="B7" s="17" t="s">
        <v>12</v>
      </c>
      <c r="C7" s="148">
        <v>2958</v>
      </c>
      <c r="D7" s="148">
        <v>3537</v>
      </c>
      <c r="E7" s="148">
        <v>2</v>
      </c>
      <c r="F7" s="148">
        <v>62</v>
      </c>
      <c r="G7" s="140">
        <f>SUM(C7:F7)</f>
        <v>6559</v>
      </c>
      <c r="H7" s="17"/>
      <c r="I7" s="196">
        <f t="shared" ref="I7:M47" si="0">(C7/$G7)*100</f>
        <v>45.09833816130508</v>
      </c>
      <c r="J7" s="196">
        <f t="shared" si="0"/>
        <v>53.925903338923618</v>
      </c>
      <c r="K7" s="196">
        <f t="shared" si="0"/>
        <v>3.0492453117853334E-2</v>
      </c>
      <c r="L7" s="196">
        <f t="shared" si="0"/>
        <v>0.94526604665345326</v>
      </c>
      <c r="M7" s="217">
        <f t="shared" si="0"/>
        <v>100</v>
      </c>
      <c r="N7" s="20"/>
      <c r="O7" s="20"/>
      <c r="P7" s="20"/>
      <c r="Q7" s="20"/>
      <c r="R7" s="20"/>
      <c r="S7" s="20"/>
      <c r="T7" s="20"/>
      <c r="U7" s="20"/>
      <c r="V7" s="20"/>
      <c r="W7" s="20"/>
      <c r="X7" s="20"/>
      <c r="Y7" s="20"/>
      <c r="Z7" s="20"/>
      <c r="AA7" s="20"/>
      <c r="AB7" s="20"/>
      <c r="AC7" s="20"/>
      <c r="AD7" s="20"/>
      <c r="AE7" s="20"/>
      <c r="AF7" s="20"/>
      <c r="AG7" s="20"/>
      <c r="AH7" s="20"/>
      <c r="AI7" s="20"/>
      <c r="AJ7" s="20"/>
      <c r="AK7" s="20"/>
      <c r="AL7" s="20"/>
      <c r="AM7" s="20"/>
    </row>
    <row r="8" spans="1:39" ht="15" customHeight="1" x14ac:dyDescent="0.2">
      <c r="A8" s="16"/>
      <c r="B8" s="17" t="s">
        <v>13</v>
      </c>
      <c r="C8" s="148">
        <v>1253</v>
      </c>
      <c r="D8" s="148">
        <v>2059</v>
      </c>
      <c r="E8" s="148">
        <v>0</v>
      </c>
      <c r="F8" s="148">
        <v>241</v>
      </c>
      <c r="G8" s="140">
        <f t="shared" ref="G8:G48" si="1">SUM(C8:F8)</f>
        <v>3553</v>
      </c>
      <c r="H8" s="17"/>
      <c r="I8" s="196">
        <f>(C8/$G8)*100</f>
        <v>35.265972417675208</v>
      </c>
      <c r="J8" s="196">
        <f t="shared" si="0"/>
        <v>57.951027300872504</v>
      </c>
      <c r="K8" s="196">
        <f t="shared" si="0"/>
        <v>0</v>
      </c>
      <c r="L8" s="196">
        <f t="shared" si="0"/>
        <v>6.7830002814522938</v>
      </c>
      <c r="M8" s="217">
        <f t="shared" si="0"/>
        <v>100</v>
      </c>
      <c r="N8" s="20"/>
      <c r="O8" s="20"/>
      <c r="P8" s="20"/>
      <c r="Q8" s="20"/>
      <c r="R8" s="20"/>
      <c r="S8" s="20"/>
      <c r="T8" s="20"/>
      <c r="U8" s="20"/>
      <c r="V8" s="20"/>
      <c r="W8" s="20"/>
      <c r="X8" s="20"/>
      <c r="Y8" s="20"/>
      <c r="Z8" s="20"/>
      <c r="AA8" s="20"/>
      <c r="AB8" s="20"/>
      <c r="AC8" s="20"/>
      <c r="AD8" s="20"/>
      <c r="AE8" s="20"/>
      <c r="AF8" s="20"/>
      <c r="AG8" s="20"/>
      <c r="AH8" s="20"/>
      <c r="AI8" s="20"/>
      <c r="AJ8" s="20"/>
      <c r="AK8" s="20"/>
      <c r="AL8" s="20"/>
      <c r="AM8" s="20"/>
    </row>
    <row r="9" spans="1:39" ht="15" customHeight="1" x14ac:dyDescent="0.2">
      <c r="A9" s="16"/>
      <c r="B9" s="17" t="s">
        <v>14</v>
      </c>
      <c r="C9" s="148">
        <v>1427</v>
      </c>
      <c r="D9" s="148">
        <v>2038</v>
      </c>
      <c r="E9" s="148">
        <v>1</v>
      </c>
      <c r="F9" s="148">
        <v>256</v>
      </c>
      <c r="G9" s="140">
        <f t="shared" si="1"/>
        <v>3722</v>
      </c>
      <c r="H9" s="17"/>
      <c r="I9" s="196">
        <f t="shared" si="0"/>
        <v>38.339602364320257</v>
      </c>
      <c r="J9" s="196">
        <f t="shared" si="0"/>
        <v>54.755507791509942</v>
      </c>
      <c r="K9" s="196">
        <f t="shared" si="0"/>
        <v>2.6867275658248254E-2</v>
      </c>
      <c r="L9" s="196">
        <f t="shared" si="0"/>
        <v>6.878022568511553</v>
      </c>
      <c r="M9" s="217">
        <f t="shared" si="0"/>
        <v>100</v>
      </c>
      <c r="N9" s="20"/>
      <c r="O9" s="20"/>
      <c r="P9" s="20"/>
      <c r="Q9" s="20"/>
      <c r="R9" s="20"/>
      <c r="S9" s="20"/>
      <c r="T9" s="20"/>
      <c r="U9" s="20"/>
      <c r="V9" s="20"/>
      <c r="W9" s="20"/>
      <c r="X9" s="20"/>
      <c r="Y9" s="20"/>
      <c r="Z9" s="20"/>
      <c r="AA9" s="20"/>
      <c r="AB9" s="20"/>
      <c r="AC9" s="20"/>
      <c r="AD9" s="20"/>
      <c r="AE9" s="20"/>
      <c r="AF9" s="20"/>
      <c r="AG9" s="20"/>
      <c r="AH9" s="20"/>
      <c r="AI9" s="20"/>
      <c r="AJ9" s="20"/>
      <c r="AK9" s="20"/>
      <c r="AL9" s="20"/>
      <c r="AM9" s="20"/>
    </row>
    <row r="10" spans="1:39" ht="15" customHeight="1" x14ac:dyDescent="0.2">
      <c r="A10" s="16"/>
      <c r="B10" s="17" t="s">
        <v>15</v>
      </c>
      <c r="C10" s="148">
        <v>2748</v>
      </c>
      <c r="D10" s="148">
        <v>3116</v>
      </c>
      <c r="E10" s="148">
        <v>1</v>
      </c>
      <c r="F10" s="148">
        <v>67</v>
      </c>
      <c r="G10" s="140">
        <f t="shared" si="1"/>
        <v>5932</v>
      </c>
      <c r="H10" s="17"/>
      <c r="I10" s="196">
        <f t="shared" si="0"/>
        <v>46.325016857720833</v>
      </c>
      <c r="J10" s="196">
        <f t="shared" si="0"/>
        <v>52.528658125421444</v>
      </c>
      <c r="K10" s="196">
        <f t="shared" si="0"/>
        <v>1.6857720836142953E-2</v>
      </c>
      <c r="L10" s="196">
        <f t="shared" si="0"/>
        <v>1.1294672960215779</v>
      </c>
      <c r="M10" s="217">
        <f t="shared" si="0"/>
        <v>100</v>
      </c>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row>
    <row r="11" spans="1:39" ht="15" customHeight="1" x14ac:dyDescent="0.2">
      <c r="A11" s="16"/>
      <c r="B11" s="17" t="s">
        <v>135</v>
      </c>
      <c r="C11" s="148">
        <v>24</v>
      </c>
      <c r="D11" s="148">
        <v>30</v>
      </c>
      <c r="E11" s="148">
        <v>0</v>
      </c>
      <c r="F11" s="148">
        <v>0</v>
      </c>
      <c r="G11" s="140">
        <f t="shared" si="1"/>
        <v>54</v>
      </c>
      <c r="H11" s="17"/>
      <c r="I11" s="196">
        <f t="shared" si="0"/>
        <v>44.444444444444443</v>
      </c>
      <c r="J11" s="196">
        <f>(D11/$G11)*100</f>
        <v>55.555555555555557</v>
      </c>
      <c r="K11" s="196">
        <f t="shared" si="0"/>
        <v>0</v>
      </c>
      <c r="L11" s="196">
        <f t="shared" si="0"/>
        <v>0</v>
      </c>
      <c r="M11" s="217">
        <f t="shared" si="0"/>
        <v>100</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row>
    <row r="12" spans="1:39" ht="15" customHeight="1" x14ac:dyDescent="0.2">
      <c r="A12" s="16"/>
      <c r="B12" s="17" t="s">
        <v>17</v>
      </c>
      <c r="C12" s="148">
        <v>2021</v>
      </c>
      <c r="D12" s="148">
        <v>3459</v>
      </c>
      <c r="E12" s="148">
        <v>0</v>
      </c>
      <c r="F12" s="148">
        <v>60</v>
      </c>
      <c r="G12" s="140">
        <f t="shared" si="1"/>
        <v>5540</v>
      </c>
      <c r="H12" s="17"/>
      <c r="I12" s="196">
        <f t="shared" si="0"/>
        <v>36.48014440433213</v>
      </c>
      <c r="J12" s="196">
        <f t="shared" si="0"/>
        <v>62.43682310469314</v>
      </c>
      <c r="K12" s="196">
        <f t="shared" si="0"/>
        <v>0</v>
      </c>
      <c r="L12" s="196">
        <f t="shared" si="0"/>
        <v>1.0830324909747291</v>
      </c>
      <c r="M12" s="217">
        <f t="shared" si="0"/>
        <v>100</v>
      </c>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row>
    <row r="13" spans="1:39" ht="15" customHeight="1" x14ac:dyDescent="0.2">
      <c r="A13" s="16"/>
      <c r="B13" s="17" t="s">
        <v>18</v>
      </c>
      <c r="C13" s="148">
        <v>1593</v>
      </c>
      <c r="D13" s="148">
        <v>1919</v>
      </c>
      <c r="E13" s="148">
        <v>0</v>
      </c>
      <c r="F13" s="148">
        <v>6</v>
      </c>
      <c r="G13" s="140">
        <f t="shared" si="1"/>
        <v>3518</v>
      </c>
      <c r="H13" s="17"/>
      <c r="I13" s="196">
        <f t="shared" si="0"/>
        <v>45.281409891984083</v>
      </c>
      <c r="J13" s="196">
        <f t="shared" si="0"/>
        <v>54.548038658328593</v>
      </c>
      <c r="K13" s="196">
        <f t="shared" si="0"/>
        <v>0</v>
      </c>
      <c r="L13" s="196">
        <f t="shared" si="0"/>
        <v>0.17055144968732233</v>
      </c>
      <c r="M13" s="217">
        <f t="shared" si="0"/>
        <v>100</v>
      </c>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row>
    <row r="14" spans="1:39" ht="15" customHeight="1" x14ac:dyDescent="0.2">
      <c r="A14" s="16"/>
      <c r="B14" s="17" t="s">
        <v>19</v>
      </c>
      <c r="C14" s="148">
        <v>1801</v>
      </c>
      <c r="D14" s="148">
        <v>2404</v>
      </c>
      <c r="E14" s="148">
        <v>16</v>
      </c>
      <c r="F14" s="148">
        <v>6</v>
      </c>
      <c r="G14" s="140">
        <f t="shared" si="1"/>
        <v>4227</v>
      </c>
      <c r="H14" s="17"/>
      <c r="I14" s="196">
        <f t="shared" si="0"/>
        <v>42.607049917198957</v>
      </c>
      <c r="J14" s="196">
        <f t="shared" si="0"/>
        <v>56.872486396971844</v>
      </c>
      <c r="K14" s="196">
        <f t="shared" si="0"/>
        <v>0.37851904423941329</v>
      </c>
      <c r="L14" s="196">
        <f t="shared" si="0"/>
        <v>0.14194464158977999</v>
      </c>
      <c r="M14" s="217">
        <f t="shared" si="0"/>
        <v>100</v>
      </c>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row>
    <row r="15" spans="1:39" ht="15" customHeight="1" x14ac:dyDescent="0.2">
      <c r="A15" s="16"/>
      <c r="B15" s="17" t="s">
        <v>20</v>
      </c>
      <c r="C15" s="148">
        <v>3523</v>
      </c>
      <c r="D15" s="148">
        <v>4284</v>
      </c>
      <c r="E15" s="148">
        <v>20</v>
      </c>
      <c r="F15" s="148">
        <v>3</v>
      </c>
      <c r="G15" s="140">
        <f t="shared" si="1"/>
        <v>7830</v>
      </c>
      <c r="H15" s="17"/>
      <c r="I15" s="196">
        <f t="shared" si="0"/>
        <v>44.993614303959134</v>
      </c>
      <c r="J15" s="196">
        <f t="shared" si="0"/>
        <v>54.712643678160923</v>
      </c>
      <c r="K15" s="196">
        <f t="shared" si="0"/>
        <v>0.2554278416347382</v>
      </c>
      <c r="L15" s="196">
        <f t="shared" si="0"/>
        <v>3.8314176245210732E-2</v>
      </c>
      <c r="M15" s="217">
        <f t="shared" si="0"/>
        <v>100</v>
      </c>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row>
    <row r="16" spans="1:39" ht="15" customHeight="1" x14ac:dyDescent="0.2">
      <c r="A16" s="16"/>
      <c r="B16" s="17" t="s">
        <v>21</v>
      </c>
      <c r="C16" s="148">
        <v>2936</v>
      </c>
      <c r="D16" s="148">
        <v>3708</v>
      </c>
      <c r="E16" s="148">
        <v>0</v>
      </c>
      <c r="F16" s="148">
        <v>95</v>
      </c>
      <c r="G16" s="140">
        <f t="shared" si="1"/>
        <v>6739</v>
      </c>
      <c r="H16" s="17"/>
      <c r="I16" s="196">
        <f t="shared" si="0"/>
        <v>43.56729485086808</v>
      </c>
      <c r="J16" s="196">
        <f t="shared" si="0"/>
        <v>55.023000445169913</v>
      </c>
      <c r="K16" s="196">
        <f t="shared" si="0"/>
        <v>0</v>
      </c>
      <c r="L16" s="196">
        <f t="shared" si="0"/>
        <v>1.4097047039620121</v>
      </c>
      <c r="M16" s="217">
        <f t="shared" si="0"/>
        <v>100</v>
      </c>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row>
    <row r="17" spans="1:39" ht="15" customHeight="1" x14ac:dyDescent="0.2">
      <c r="A17" s="16"/>
      <c r="B17" s="17" t="s">
        <v>23</v>
      </c>
      <c r="C17" s="148">
        <v>34</v>
      </c>
      <c r="D17" s="148">
        <v>56</v>
      </c>
      <c r="E17" s="148">
        <v>0</v>
      </c>
      <c r="F17" s="148">
        <v>4036</v>
      </c>
      <c r="G17" s="140">
        <f t="shared" si="1"/>
        <v>4126</v>
      </c>
      <c r="H17" s="17"/>
      <c r="I17" s="196">
        <f t="shared" si="0"/>
        <v>0.82404265632573925</v>
      </c>
      <c r="J17" s="196">
        <f t="shared" si="0"/>
        <v>1.3572467280659235</v>
      </c>
      <c r="K17" s="196">
        <f t="shared" si="0"/>
        <v>0</v>
      </c>
      <c r="L17" s="196">
        <f t="shared" si="0"/>
        <v>97.818710615608339</v>
      </c>
      <c r="M17" s="217">
        <f t="shared" si="0"/>
        <v>100</v>
      </c>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row>
    <row r="18" spans="1:39" ht="15" customHeight="1" x14ac:dyDescent="0.2">
      <c r="A18" s="16"/>
      <c r="B18" s="17" t="s">
        <v>24</v>
      </c>
      <c r="C18" s="148">
        <v>1059</v>
      </c>
      <c r="D18" s="148">
        <v>1354</v>
      </c>
      <c r="E18" s="148">
        <v>7</v>
      </c>
      <c r="F18" s="148">
        <v>0</v>
      </c>
      <c r="G18" s="140">
        <f t="shared" si="1"/>
        <v>2420</v>
      </c>
      <c r="H18" s="17"/>
      <c r="I18" s="196">
        <f t="shared" si="0"/>
        <v>43.760330578512395</v>
      </c>
      <c r="J18" s="196">
        <f t="shared" si="0"/>
        <v>55.950413223140494</v>
      </c>
      <c r="K18" s="196">
        <f t="shared" si="0"/>
        <v>0.28925619834710742</v>
      </c>
      <c r="L18" s="196">
        <f t="shared" si="0"/>
        <v>0</v>
      </c>
      <c r="M18" s="217">
        <f t="shared" si="0"/>
        <v>100</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row>
    <row r="19" spans="1:39" ht="15" customHeight="1" x14ac:dyDescent="0.2">
      <c r="A19" s="16"/>
      <c r="B19" s="17" t="s">
        <v>25</v>
      </c>
      <c r="C19" s="148">
        <v>3616</v>
      </c>
      <c r="D19" s="148">
        <v>4531</v>
      </c>
      <c r="E19" s="148">
        <v>19</v>
      </c>
      <c r="F19" s="148">
        <v>0</v>
      </c>
      <c r="G19" s="140">
        <f t="shared" si="1"/>
        <v>8166</v>
      </c>
      <c r="H19" s="17"/>
      <c r="I19" s="196">
        <f t="shared" si="0"/>
        <v>44.281165809453832</v>
      </c>
      <c r="J19" s="196">
        <f t="shared" si="0"/>
        <v>55.486162135684545</v>
      </c>
      <c r="K19" s="196">
        <f t="shared" si="0"/>
        <v>0.23267205486162137</v>
      </c>
      <c r="L19" s="196">
        <f t="shared" si="0"/>
        <v>0</v>
      </c>
      <c r="M19" s="217">
        <f t="shared" si="0"/>
        <v>100</v>
      </c>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row>
    <row r="20" spans="1:39" ht="15" customHeight="1" x14ac:dyDescent="0.2">
      <c r="A20" s="16"/>
      <c r="B20" s="17" t="s">
        <v>26</v>
      </c>
      <c r="C20" s="148">
        <v>1586</v>
      </c>
      <c r="D20" s="148">
        <v>1872</v>
      </c>
      <c r="E20" s="148">
        <v>3</v>
      </c>
      <c r="F20" s="148">
        <v>1</v>
      </c>
      <c r="G20" s="140">
        <f t="shared" si="1"/>
        <v>3462</v>
      </c>
      <c r="H20" s="17"/>
      <c r="I20" s="196">
        <f t="shared" si="0"/>
        <v>45.811669555170418</v>
      </c>
      <c r="J20" s="196">
        <f t="shared" si="0"/>
        <v>54.072790294627382</v>
      </c>
      <c r="K20" s="196">
        <f t="shared" si="0"/>
        <v>8.6655112651646438E-2</v>
      </c>
      <c r="L20" s="196">
        <f t="shared" si="0"/>
        <v>2.8885037550548814E-2</v>
      </c>
      <c r="M20" s="217">
        <f t="shared" si="0"/>
        <v>100</v>
      </c>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row>
    <row r="21" spans="1:39" ht="15" customHeight="1" x14ac:dyDescent="0.2">
      <c r="A21" s="16"/>
      <c r="B21" s="17" t="s">
        <v>70</v>
      </c>
      <c r="C21" s="36">
        <v>15264</v>
      </c>
      <c r="D21" s="36">
        <v>19145</v>
      </c>
      <c r="E21" s="36">
        <v>0</v>
      </c>
      <c r="F21" s="36">
        <v>687</v>
      </c>
      <c r="G21" s="140">
        <f t="shared" si="1"/>
        <v>35096</v>
      </c>
      <c r="H21" s="17"/>
      <c r="I21" s="145" t="s">
        <v>89</v>
      </c>
      <c r="J21" s="145" t="s">
        <v>89</v>
      </c>
      <c r="K21" s="145" t="s">
        <v>89</v>
      </c>
      <c r="L21" s="145">
        <v>100</v>
      </c>
      <c r="M21" s="217">
        <f t="shared" si="0"/>
        <v>100</v>
      </c>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row>
    <row r="22" spans="1:39" ht="15" customHeight="1" x14ac:dyDescent="0.2">
      <c r="A22" s="16"/>
      <c r="B22" s="17" t="s">
        <v>136</v>
      </c>
      <c r="C22" s="148">
        <v>2058</v>
      </c>
      <c r="D22" s="148">
        <v>2267</v>
      </c>
      <c r="E22" s="148">
        <v>1</v>
      </c>
      <c r="F22" s="148">
        <v>16</v>
      </c>
      <c r="G22" s="140">
        <f t="shared" si="1"/>
        <v>4342</v>
      </c>
      <c r="H22" s="17"/>
      <c r="I22" s="196">
        <f t="shared" si="0"/>
        <v>47.397512666973746</v>
      </c>
      <c r="J22" s="196">
        <f t="shared" si="0"/>
        <v>52.210962690004607</v>
      </c>
      <c r="K22" s="196">
        <f t="shared" si="0"/>
        <v>2.3030861354214647E-2</v>
      </c>
      <c r="L22" s="196">
        <f t="shared" si="0"/>
        <v>0.36849378166743435</v>
      </c>
      <c r="M22" s="217">
        <f t="shared" si="0"/>
        <v>100</v>
      </c>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row>
    <row r="23" spans="1:39" ht="15" customHeight="1" x14ac:dyDescent="0.2">
      <c r="A23" s="16"/>
      <c r="B23" s="17" t="s">
        <v>29</v>
      </c>
      <c r="C23" s="148">
        <v>3748</v>
      </c>
      <c r="D23" s="148">
        <v>5417</v>
      </c>
      <c r="E23" s="148">
        <v>2</v>
      </c>
      <c r="F23" s="148">
        <v>35</v>
      </c>
      <c r="G23" s="140">
        <f t="shared" si="1"/>
        <v>9202</v>
      </c>
      <c r="H23" s="17"/>
      <c r="I23" s="196">
        <f t="shared" si="0"/>
        <v>40.730276026950662</v>
      </c>
      <c r="J23" s="196">
        <f t="shared" si="0"/>
        <v>58.867637470115199</v>
      </c>
      <c r="K23" s="196">
        <f t="shared" si="0"/>
        <v>2.1734405564007825E-2</v>
      </c>
      <c r="L23" s="196">
        <f t="shared" si="0"/>
        <v>0.38035209737013692</v>
      </c>
      <c r="M23" s="217">
        <f t="shared" si="0"/>
        <v>100</v>
      </c>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row>
    <row r="24" spans="1:39" ht="15" customHeight="1" x14ac:dyDescent="0.2">
      <c r="A24" s="16"/>
      <c r="B24" s="17" t="s">
        <v>30</v>
      </c>
      <c r="C24" s="148">
        <v>1934</v>
      </c>
      <c r="D24" s="148">
        <v>2520</v>
      </c>
      <c r="E24" s="148">
        <v>8</v>
      </c>
      <c r="F24" s="148">
        <v>1</v>
      </c>
      <c r="G24" s="140">
        <f t="shared" si="1"/>
        <v>4463</v>
      </c>
      <c r="H24" s="17"/>
      <c r="I24" s="196">
        <f t="shared" si="0"/>
        <v>43.334080215101949</v>
      </c>
      <c r="J24" s="196">
        <f t="shared" si="0"/>
        <v>56.464261707371719</v>
      </c>
      <c r="K24" s="196">
        <f t="shared" si="0"/>
        <v>0.17925162446784673</v>
      </c>
      <c r="L24" s="196">
        <f t="shared" si="0"/>
        <v>2.2406453058480841E-2</v>
      </c>
      <c r="M24" s="217">
        <f t="shared" si="0"/>
        <v>100</v>
      </c>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row>
    <row r="25" spans="1:39" ht="15" customHeight="1" x14ac:dyDescent="0.2">
      <c r="A25" s="16"/>
      <c r="B25" s="17" t="s">
        <v>31</v>
      </c>
      <c r="C25" s="148">
        <v>3086</v>
      </c>
      <c r="D25" s="148">
        <v>3639</v>
      </c>
      <c r="E25" s="148">
        <v>4</v>
      </c>
      <c r="F25" s="148">
        <v>2</v>
      </c>
      <c r="G25" s="140">
        <f t="shared" si="1"/>
        <v>6731</v>
      </c>
      <c r="H25" s="17"/>
      <c r="I25" s="196">
        <f t="shared" si="0"/>
        <v>45.847570940424895</v>
      </c>
      <c r="J25" s="196">
        <f t="shared" si="0"/>
        <v>54.063289258653988</v>
      </c>
      <c r="K25" s="196">
        <f t="shared" si="0"/>
        <v>5.9426533947407524E-2</v>
      </c>
      <c r="L25" s="196">
        <f t="shared" si="0"/>
        <v>2.9713266973703762E-2</v>
      </c>
      <c r="M25" s="217">
        <f t="shared" si="0"/>
        <v>100</v>
      </c>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row>
    <row r="26" spans="1:39" ht="15" customHeight="1" x14ac:dyDescent="0.2">
      <c r="A26" s="16"/>
      <c r="B26" s="17" t="s">
        <v>32</v>
      </c>
      <c r="C26" s="148">
        <v>5371</v>
      </c>
      <c r="D26" s="148">
        <v>6573</v>
      </c>
      <c r="E26" s="148">
        <v>18</v>
      </c>
      <c r="F26" s="148">
        <v>21</v>
      </c>
      <c r="G26" s="140">
        <f t="shared" si="1"/>
        <v>11983</v>
      </c>
      <c r="H26" s="17"/>
      <c r="I26" s="196">
        <f t="shared" si="0"/>
        <v>44.821830927146792</v>
      </c>
      <c r="J26" s="196">
        <f t="shared" si="0"/>
        <v>54.85270800300426</v>
      </c>
      <c r="K26" s="196">
        <f t="shared" si="0"/>
        <v>0.15021280146874738</v>
      </c>
      <c r="L26" s="196">
        <f t="shared" si="0"/>
        <v>0.1752482683802053</v>
      </c>
      <c r="M26" s="217">
        <f t="shared" si="0"/>
        <v>100</v>
      </c>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row>
    <row r="27" spans="1:39" ht="15" customHeight="1" x14ac:dyDescent="0.2">
      <c r="A27" s="16"/>
      <c r="B27" s="17" t="s">
        <v>33</v>
      </c>
      <c r="C27" s="148">
        <v>2496</v>
      </c>
      <c r="D27" s="148">
        <v>3144</v>
      </c>
      <c r="E27" s="148">
        <v>6</v>
      </c>
      <c r="F27" s="148">
        <v>85</v>
      </c>
      <c r="G27" s="140">
        <f t="shared" si="1"/>
        <v>5731</v>
      </c>
      <c r="H27" s="17"/>
      <c r="I27" s="196">
        <f t="shared" si="0"/>
        <v>43.552608619787122</v>
      </c>
      <c r="J27" s="196">
        <f t="shared" si="0"/>
        <v>54.859535857616471</v>
      </c>
      <c r="K27" s="196">
        <f t="shared" si="0"/>
        <v>0.10469377072064212</v>
      </c>
      <c r="L27" s="196">
        <f t="shared" si="0"/>
        <v>1.4831617518757634</v>
      </c>
      <c r="M27" s="217">
        <f t="shared" si="0"/>
        <v>100</v>
      </c>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row>
    <row r="28" spans="1:39" ht="15" customHeight="1" x14ac:dyDescent="0.2">
      <c r="A28" s="16"/>
      <c r="B28" s="17" t="s">
        <v>34</v>
      </c>
      <c r="C28" s="148">
        <v>1994</v>
      </c>
      <c r="D28" s="148">
        <v>2663</v>
      </c>
      <c r="E28" s="148">
        <v>10</v>
      </c>
      <c r="F28" s="148">
        <v>197</v>
      </c>
      <c r="G28" s="140">
        <f t="shared" si="1"/>
        <v>4864</v>
      </c>
      <c r="H28" s="17"/>
      <c r="I28" s="196">
        <f t="shared" si="0"/>
        <v>40.995065789473685</v>
      </c>
      <c r="J28" s="196">
        <f t="shared" si="0"/>
        <v>54.749177631578952</v>
      </c>
      <c r="K28" s="196">
        <f t="shared" si="0"/>
        <v>0.20559210526315788</v>
      </c>
      <c r="L28" s="196">
        <f t="shared" si="0"/>
        <v>4.0501644736842106</v>
      </c>
      <c r="M28" s="217">
        <f t="shared" si="0"/>
        <v>100</v>
      </c>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row>
    <row r="29" spans="1:39" ht="15" customHeight="1" x14ac:dyDescent="0.2">
      <c r="A29" s="16"/>
      <c r="B29" s="17" t="s">
        <v>35</v>
      </c>
      <c r="C29" s="148">
        <v>1145</v>
      </c>
      <c r="D29" s="148">
        <v>1708</v>
      </c>
      <c r="E29" s="148">
        <v>3</v>
      </c>
      <c r="F29" s="148">
        <v>1</v>
      </c>
      <c r="G29" s="140">
        <f t="shared" si="1"/>
        <v>2857</v>
      </c>
      <c r="H29" s="17"/>
      <c r="I29" s="196">
        <f t="shared" si="0"/>
        <v>40.077003850192511</v>
      </c>
      <c r="J29" s="196">
        <f t="shared" si="0"/>
        <v>59.782989149457478</v>
      </c>
      <c r="K29" s="196">
        <f t="shared" si="0"/>
        <v>0.10500525026251313</v>
      </c>
      <c r="L29" s="196">
        <f t="shared" si="0"/>
        <v>3.5001750087504377E-2</v>
      </c>
      <c r="M29" s="217">
        <f t="shared" si="0"/>
        <v>100</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row>
    <row r="30" spans="1:39" ht="15" customHeight="1" x14ac:dyDescent="0.2">
      <c r="A30" s="16"/>
      <c r="B30" s="17" t="s">
        <v>36</v>
      </c>
      <c r="C30" s="148">
        <v>3414</v>
      </c>
      <c r="D30" s="148">
        <v>4068</v>
      </c>
      <c r="E30" s="148">
        <v>0</v>
      </c>
      <c r="F30" s="148">
        <v>11</v>
      </c>
      <c r="G30" s="140">
        <f t="shared" si="1"/>
        <v>7493</v>
      </c>
      <c r="H30" s="17"/>
      <c r="I30" s="196">
        <f t="shared" si="0"/>
        <v>45.562525023355136</v>
      </c>
      <c r="J30" s="196">
        <f t="shared" si="0"/>
        <v>54.290671293206991</v>
      </c>
      <c r="K30" s="196">
        <f t="shared" si="0"/>
        <v>0</v>
      </c>
      <c r="L30" s="196">
        <f t="shared" si="0"/>
        <v>0.14680368343787534</v>
      </c>
      <c r="M30" s="217">
        <f t="shared" si="0"/>
        <v>100</v>
      </c>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row>
    <row r="31" spans="1:39" ht="15" customHeight="1" x14ac:dyDescent="0.2">
      <c r="A31" s="16"/>
      <c r="B31" s="17" t="s">
        <v>37</v>
      </c>
      <c r="C31" s="148">
        <v>22255</v>
      </c>
      <c r="D31" s="148">
        <v>29369</v>
      </c>
      <c r="E31" s="148">
        <v>122</v>
      </c>
      <c r="F31" s="148">
        <v>19</v>
      </c>
      <c r="G31" s="140">
        <f t="shared" si="1"/>
        <v>51765</v>
      </c>
      <c r="H31" s="17"/>
      <c r="I31" s="196">
        <f t="shared" si="0"/>
        <v>42.992369361537719</v>
      </c>
      <c r="J31" s="196">
        <f t="shared" si="0"/>
        <v>56.735245822466915</v>
      </c>
      <c r="K31" s="196">
        <f t="shared" si="0"/>
        <v>0.23568047908818701</v>
      </c>
      <c r="L31" s="196">
        <f t="shared" si="0"/>
        <v>3.6704336907176664E-2</v>
      </c>
      <c r="M31" s="217">
        <f t="shared" si="0"/>
        <v>100</v>
      </c>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row>
    <row r="32" spans="1:39" ht="15" customHeight="1" x14ac:dyDescent="0.2">
      <c r="A32" s="16"/>
      <c r="B32" s="17" t="s">
        <v>38</v>
      </c>
      <c r="C32" s="148">
        <v>2056</v>
      </c>
      <c r="D32" s="148">
        <v>2363</v>
      </c>
      <c r="E32" s="148">
        <v>6</v>
      </c>
      <c r="F32" s="148">
        <v>0</v>
      </c>
      <c r="G32" s="140">
        <f t="shared" si="1"/>
        <v>4425</v>
      </c>
      <c r="H32" s="17"/>
      <c r="I32" s="196">
        <f t="shared" si="0"/>
        <v>46.463276836158194</v>
      </c>
      <c r="J32" s="196">
        <f t="shared" si="0"/>
        <v>53.401129943502823</v>
      </c>
      <c r="K32" s="196">
        <f t="shared" si="0"/>
        <v>0.13559322033898305</v>
      </c>
      <c r="L32" s="196">
        <f t="shared" si="0"/>
        <v>0</v>
      </c>
      <c r="M32" s="217">
        <f t="shared" si="0"/>
        <v>100</v>
      </c>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row>
    <row r="33" spans="1:39" ht="15" customHeight="1" x14ac:dyDescent="0.2">
      <c r="A33" s="16"/>
      <c r="B33" s="17" t="s">
        <v>39</v>
      </c>
      <c r="C33" s="148">
        <v>1106</v>
      </c>
      <c r="D33" s="148">
        <v>1305</v>
      </c>
      <c r="E33" s="148">
        <v>0</v>
      </c>
      <c r="F33" s="148">
        <v>0</v>
      </c>
      <c r="G33" s="140">
        <f t="shared" si="1"/>
        <v>2411</v>
      </c>
      <c r="H33" s="148"/>
      <c r="I33" s="196">
        <f t="shared" si="0"/>
        <v>45.873081708834505</v>
      </c>
      <c r="J33" s="196">
        <f t="shared" si="0"/>
        <v>54.126918291165495</v>
      </c>
      <c r="K33" s="196">
        <f t="shared" si="0"/>
        <v>0</v>
      </c>
      <c r="L33" s="196">
        <f t="shared" si="0"/>
        <v>0</v>
      </c>
      <c r="M33" s="217">
        <f t="shared" si="0"/>
        <v>100</v>
      </c>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row>
    <row r="34" spans="1:39" ht="15" customHeight="1" x14ac:dyDescent="0.2">
      <c r="A34" s="16"/>
      <c r="B34" s="17" t="s">
        <v>40</v>
      </c>
      <c r="C34" s="148">
        <v>1115</v>
      </c>
      <c r="D34" s="148">
        <v>1310</v>
      </c>
      <c r="E34" s="148">
        <v>0</v>
      </c>
      <c r="F34" s="148">
        <v>6</v>
      </c>
      <c r="G34" s="140">
        <f t="shared" si="1"/>
        <v>2431</v>
      </c>
      <c r="H34" s="17"/>
      <c r="I34" s="196">
        <f t="shared" si="0"/>
        <v>45.865898807075276</v>
      </c>
      <c r="J34" s="196">
        <f t="shared" si="0"/>
        <v>53.887289181406828</v>
      </c>
      <c r="K34" s="196">
        <f t="shared" si="0"/>
        <v>0</v>
      </c>
      <c r="L34" s="196">
        <f t="shared" si="0"/>
        <v>0.24681201151789386</v>
      </c>
      <c r="M34" s="217">
        <f t="shared" si="0"/>
        <v>100</v>
      </c>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row>
    <row r="35" spans="1:39" ht="15" customHeight="1" x14ac:dyDescent="0.2">
      <c r="A35" s="16"/>
      <c r="B35" s="17" t="s">
        <v>41</v>
      </c>
      <c r="C35" s="148">
        <v>1696</v>
      </c>
      <c r="D35" s="148">
        <v>1949</v>
      </c>
      <c r="E35" s="148">
        <v>1</v>
      </c>
      <c r="F35" s="148">
        <v>128</v>
      </c>
      <c r="G35" s="140">
        <f t="shared" si="1"/>
        <v>3774</v>
      </c>
      <c r="H35" s="17"/>
      <c r="I35" s="196">
        <f t="shared" si="0"/>
        <v>44.939056703762589</v>
      </c>
      <c r="J35" s="196">
        <f t="shared" si="0"/>
        <v>51.642819289878119</v>
      </c>
      <c r="K35" s="196">
        <f t="shared" si="0"/>
        <v>2.6497085320614733E-2</v>
      </c>
      <c r="L35" s="196">
        <f t="shared" si="0"/>
        <v>3.3916269210386858</v>
      </c>
      <c r="M35" s="217">
        <f t="shared" si="0"/>
        <v>100</v>
      </c>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row>
    <row r="36" spans="1:39" ht="15" customHeight="1" x14ac:dyDescent="0.2">
      <c r="A36" s="16"/>
      <c r="B36" s="17" t="s">
        <v>42</v>
      </c>
      <c r="C36" s="148">
        <v>4341</v>
      </c>
      <c r="D36" s="148">
        <v>6196</v>
      </c>
      <c r="E36" s="148">
        <v>0</v>
      </c>
      <c r="F36" s="148">
        <v>7</v>
      </c>
      <c r="G36" s="140">
        <f t="shared" si="1"/>
        <v>10544</v>
      </c>
      <c r="H36" s="17"/>
      <c r="I36" s="196">
        <f t="shared" si="0"/>
        <v>41.170333839150224</v>
      </c>
      <c r="J36" s="196">
        <f t="shared" si="0"/>
        <v>58.763277693474961</v>
      </c>
      <c r="K36" s="196">
        <f t="shared" si="0"/>
        <v>0</v>
      </c>
      <c r="L36" s="196">
        <f t="shared" si="0"/>
        <v>6.6388467374810314E-2</v>
      </c>
      <c r="M36" s="217">
        <f t="shared" si="0"/>
        <v>100</v>
      </c>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row>
    <row r="37" spans="1:39" ht="15" customHeight="1" x14ac:dyDescent="0.2">
      <c r="A37" s="16"/>
      <c r="B37" s="17" t="s">
        <v>137</v>
      </c>
      <c r="C37" s="148">
        <v>1303</v>
      </c>
      <c r="D37" s="148">
        <v>1528</v>
      </c>
      <c r="E37" s="148">
        <v>13</v>
      </c>
      <c r="F37" s="148">
        <v>10</v>
      </c>
      <c r="G37" s="140">
        <f t="shared" si="1"/>
        <v>2854</v>
      </c>
      <c r="H37" s="17"/>
      <c r="I37" s="196">
        <f t="shared" si="0"/>
        <v>45.6552207428171</v>
      </c>
      <c r="J37" s="196">
        <f t="shared" si="0"/>
        <v>53.538892782060266</v>
      </c>
      <c r="K37" s="196">
        <f t="shared" si="0"/>
        <v>0.45550105115627193</v>
      </c>
      <c r="L37" s="196">
        <f t="shared" si="0"/>
        <v>0.35038542396636296</v>
      </c>
      <c r="M37" s="217">
        <f t="shared" si="0"/>
        <v>100</v>
      </c>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row>
    <row r="38" spans="1:39" ht="15" customHeight="1" x14ac:dyDescent="0.2">
      <c r="A38" s="16"/>
      <c r="B38" s="17" t="s">
        <v>44</v>
      </c>
      <c r="C38" s="148">
        <v>3573</v>
      </c>
      <c r="D38" s="148">
        <v>5164</v>
      </c>
      <c r="E38" s="148">
        <v>2</v>
      </c>
      <c r="F38" s="148">
        <v>39</v>
      </c>
      <c r="G38" s="140">
        <f t="shared" si="1"/>
        <v>8778</v>
      </c>
      <c r="H38" s="17"/>
      <c r="I38" s="196">
        <f t="shared" si="0"/>
        <v>40.704032809295967</v>
      </c>
      <c r="J38" s="196">
        <f t="shared" si="0"/>
        <v>58.828890407837775</v>
      </c>
      <c r="K38" s="196">
        <f t="shared" si="0"/>
        <v>2.2784233310549098E-2</v>
      </c>
      <c r="L38" s="196">
        <f t="shared" si="0"/>
        <v>0.44429254955570752</v>
      </c>
      <c r="M38" s="217">
        <f t="shared" si="0"/>
        <v>100</v>
      </c>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row>
    <row r="39" spans="1:39" ht="15" customHeight="1" x14ac:dyDescent="0.2">
      <c r="A39" s="16"/>
      <c r="B39" s="17" t="s">
        <v>45</v>
      </c>
      <c r="C39" s="36" t="s">
        <v>22</v>
      </c>
      <c r="D39" s="36" t="s">
        <v>22</v>
      </c>
      <c r="E39" s="36" t="s">
        <v>22</v>
      </c>
      <c r="F39" s="36">
        <v>8049</v>
      </c>
      <c r="G39" s="140">
        <f t="shared" si="1"/>
        <v>8049</v>
      </c>
      <c r="H39" s="17"/>
      <c r="I39" s="145" t="s">
        <v>89</v>
      </c>
      <c r="J39" s="145" t="s">
        <v>89</v>
      </c>
      <c r="K39" s="145" t="s">
        <v>89</v>
      </c>
      <c r="L39" s="145">
        <v>100</v>
      </c>
      <c r="M39" s="217">
        <f t="shared" si="0"/>
        <v>100</v>
      </c>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row>
    <row r="40" spans="1:39" ht="15" customHeight="1" x14ac:dyDescent="0.2">
      <c r="A40" s="16"/>
      <c r="B40" s="17" t="s">
        <v>46</v>
      </c>
      <c r="C40" s="148">
        <v>1513</v>
      </c>
      <c r="D40" s="148">
        <v>2153</v>
      </c>
      <c r="E40" s="148">
        <v>13</v>
      </c>
      <c r="F40" s="148">
        <v>0</v>
      </c>
      <c r="G40" s="140">
        <f t="shared" si="1"/>
        <v>3679</v>
      </c>
      <c r="H40" s="17"/>
      <c r="I40" s="196">
        <f t="shared" si="0"/>
        <v>41.125305789616746</v>
      </c>
      <c r="J40" s="196">
        <f t="shared" si="0"/>
        <v>58.521337319923894</v>
      </c>
      <c r="K40" s="196">
        <f t="shared" si="0"/>
        <v>0.35335689045936397</v>
      </c>
      <c r="L40" s="196">
        <f t="shared" si="0"/>
        <v>0</v>
      </c>
      <c r="M40" s="217">
        <f t="shared" si="0"/>
        <v>100</v>
      </c>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row>
    <row r="41" spans="1:39" ht="15" customHeight="1" x14ac:dyDescent="0.2">
      <c r="A41" s="16"/>
      <c r="B41" s="17" t="s">
        <v>47</v>
      </c>
      <c r="C41" s="148">
        <v>1630</v>
      </c>
      <c r="D41" s="148">
        <v>2009</v>
      </c>
      <c r="E41" s="148">
        <v>8</v>
      </c>
      <c r="F41" s="148">
        <v>0</v>
      </c>
      <c r="G41" s="140">
        <f t="shared" si="1"/>
        <v>3647</v>
      </c>
      <c r="H41" s="17"/>
      <c r="I41" s="196">
        <f t="shared" si="0"/>
        <v>44.69426926240746</v>
      </c>
      <c r="J41" s="196">
        <f t="shared" si="0"/>
        <v>55.086372360844528</v>
      </c>
      <c r="K41" s="196">
        <f t="shared" si="0"/>
        <v>0.21935837674801206</v>
      </c>
      <c r="L41" s="196">
        <f t="shared" si="0"/>
        <v>0</v>
      </c>
      <c r="M41" s="217">
        <f t="shared" si="0"/>
        <v>100</v>
      </c>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row>
    <row r="42" spans="1:39" ht="15" customHeight="1" x14ac:dyDescent="0.2">
      <c r="A42" s="54"/>
      <c r="B42" s="55" t="s">
        <v>138</v>
      </c>
      <c r="C42" s="199">
        <v>1325</v>
      </c>
      <c r="D42" s="199">
        <v>2164</v>
      </c>
      <c r="E42" s="199">
        <v>3</v>
      </c>
      <c r="F42" s="199">
        <v>3</v>
      </c>
      <c r="G42" s="684">
        <f t="shared" si="1"/>
        <v>3495</v>
      </c>
      <c r="H42" s="55"/>
      <c r="I42" s="201">
        <f t="shared" si="0"/>
        <v>37.911301859799714</v>
      </c>
      <c r="J42" s="201">
        <f t="shared" si="0"/>
        <v>61.917024320457791</v>
      </c>
      <c r="K42" s="201">
        <f t="shared" si="0"/>
        <v>8.5836909871244635E-2</v>
      </c>
      <c r="L42" s="201">
        <f t="shared" si="0"/>
        <v>8.5836909871244635E-2</v>
      </c>
      <c r="M42" s="219">
        <f t="shared" si="0"/>
        <v>100</v>
      </c>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row>
    <row r="43" spans="1:39" ht="15" customHeight="1" x14ac:dyDescent="0.2">
      <c r="A43" s="16"/>
      <c r="B43" s="17" t="s">
        <v>139</v>
      </c>
      <c r="C43" s="36" t="s">
        <v>22</v>
      </c>
      <c r="D43" s="36" t="s">
        <v>22</v>
      </c>
      <c r="E43" s="36" t="s">
        <v>22</v>
      </c>
      <c r="F43" s="36">
        <v>9529</v>
      </c>
      <c r="G43" s="140">
        <f t="shared" si="1"/>
        <v>9529</v>
      </c>
      <c r="H43" s="17"/>
      <c r="I43" s="145" t="s">
        <v>89</v>
      </c>
      <c r="J43" s="145" t="s">
        <v>89</v>
      </c>
      <c r="K43" s="145" t="s">
        <v>89</v>
      </c>
      <c r="L43" s="145">
        <v>100</v>
      </c>
      <c r="M43" s="217">
        <f t="shared" si="0"/>
        <v>100</v>
      </c>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row>
    <row r="44" spans="1:39" ht="15" customHeight="1" x14ac:dyDescent="0.2">
      <c r="A44" s="16"/>
      <c r="B44" s="17" t="s">
        <v>50</v>
      </c>
      <c r="C44" s="148">
        <v>5192</v>
      </c>
      <c r="D44" s="148">
        <v>7937</v>
      </c>
      <c r="E44" s="148">
        <v>0</v>
      </c>
      <c r="F44" s="148">
        <v>69</v>
      </c>
      <c r="G44" s="140">
        <f t="shared" si="1"/>
        <v>13198</v>
      </c>
      <c r="H44" s="17"/>
      <c r="I44" s="196">
        <f t="shared" si="0"/>
        <v>39.339293832398845</v>
      </c>
      <c r="J44" s="196">
        <f t="shared" si="0"/>
        <v>60.137899681769966</v>
      </c>
      <c r="K44" s="196">
        <f t="shared" si="0"/>
        <v>0</v>
      </c>
      <c r="L44" s="196">
        <f t="shared" si="0"/>
        <v>0.5228064858311865</v>
      </c>
      <c r="M44" s="217">
        <f t="shared" si="0"/>
        <v>100</v>
      </c>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row>
    <row r="45" spans="1:39" ht="15" customHeight="1" x14ac:dyDescent="0.2">
      <c r="A45" s="16"/>
      <c r="B45" s="17" t="s">
        <v>51</v>
      </c>
      <c r="C45" s="148">
        <v>2476</v>
      </c>
      <c r="D45" s="148">
        <v>3369</v>
      </c>
      <c r="E45" s="148">
        <v>3</v>
      </c>
      <c r="F45" s="148">
        <v>1</v>
      </c>
      <c r="G45" s="140">
        <f t="shared" si="1"/>
        <v>5849</v>
      </c>
      <c r="H45" s="17"/>
      <c r="I45" s="196">
        <f t="shared" si="0"/>
        <v>42.332022567960337</v>
      </c>
      <c r="J45" s="196">
        <f t="shared" si="0"/>
        <v>57.599589673448449</v>
      </c>
      <c r="K45" s="196">
        <f t="shared" si="0"/>
        <v>5.1290818943409131E-2</v>
      </c>
      <c r="L45" s="196">
        <f t="shared" si="0"/>
        <v>1.7096939647803042E-2</v>
      </c>
      <c r="M45" s="217">
        <f t="shared" si="0"/>
        <v>100</v>
      </c>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row>
    <row r="46" spans="1:39" ht="15" customHeight="1" x14ac:dyDescent="0.2">
      <c r="A46" s="16"/>
      <c r="B46" s="17" t="s">
        <v>76</v>
      </c>
      <c r="C46" s="148">
        <v>6399</v>
      </c>
      <c r="D46" s="148">
        <v>8710</v>
      </c>
      <c r="E46" s="148">
        <v>27</v>
      </c>
      <c r="F46" s="148">
        <v>22</v>
      </c>
      <c r="G46" s="140">
        <f t="shared" si="1"/>
        <v>15158</v>
      </c>
      <c r="H46" s="17"/>
      <c r="I46" s="196">
        <f t="shared" si="0"/>
        <v>42.215331837973345</v>
      </c>
      <c r="J46" s="196">
        <f t="shared" si="0"/>
        <v>57.461406518010293</v>
      </c>
      <c r="K46" s="196">
        <f t="shared" si="0"/>
        <v>0.1781237630294234</v>
      </c>
      <c r="L46" s="196">
        <f t="shared" si="0"/>
        <v>0.14513788098693758</v>
      </c>
      <c r="M46" s="217">
        <f t="shared" si="0"/>
        <v>100</v>
      </c>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row>
    <row r="47" spans="1:39" ht="15" customHeight="1" x14ac:dyDescent="0.2">
      <c r="A47" s="16"/>
      <c r="B47" s="17" t="s">
        <v>53</v>
      </c>
      <c r="C47" s="148">
        <v>6925</v>
      </c>
      <c r="D47" s="148">
        <v>8418</v>
      </c>
      <c r="E47" s="148">
        <v>0</v>
      </c>
      <c r="F47" s="148">
        <v>246</v>
      </c>
      <c r="G47" s="140">
        <f t="shared" si="1"/>
        <v>15589</v>
      </c>
      <c r="H47" s="17"/>
      <c r="I47" s="196">
        <f t="shared" si="0"/>
        <v>44.422349092308679</v>
      </c>
      <c r="J47" s="196">
        <f t="shared" si="0"/>
        <v>53.999615113220855</v>
      </c>
      <c r="K47" s="196">
        <f t="shared" si="0"/>
        <v>0</v>
      </c>
      <c r="L47" s="196">
        <f t="shared" si="0"/>
        <v>1.5780357944704602</v>
      </c>
      <c r="M47" s="217">
        <f t="shared" si="0"/>
        <v>100</v>
      </c>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row>
    <row r="48" spans="1:39" ht="15" customHeight="1" x14ac:dyDescent="0.2">
      <c r="A48" s="16"/>
      <c r="B48" s="17" t="s">
        <v>54</v>
      </c>
      <c r="C48" s="36">
        <v>1068</v>
      </c>
      <c r="D48" s="36">
        <v>1302</v>
      </c>
      <c r="E48" s="36">
        <v>0</v>
      </c>
      <c r="F48" s="36">
        <v>0</v>
      </c>
      <c r="G48" s="140">
        <f t="shared" si="1"/>
        <v>2370</v>
      </c>
      <c r="H48" s="17"/>
      <c r="I48" s="145" t="s">
        <v>89</v>
      </c>
      <c r="J48" s="145" t="s">
        <v>89</v>
      </c>
      <c r="K48" s="145" t="s">
        <v>89</v>
      </c>
      <c r="L48" s="196">
        <f t="shared" ref="L48:M48" si="2">(F48/$G48)*100</f>
        <v>0</v>
      </c>
      <c r="M48" s="217">
        <f t="shared" si="2"/>
        <v>100</v>
      </c>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row>
    <row r="49" spans="1:39" s="553" customFormat="1" ht="30" customHeight="1" x14ac:dyDescent="0.2">
      <c r="A49" s="172" t="s">
        <v>123</v>
      </c>
      <c r="B49" s="134"/>
      <c r="C49" s="140">
        <v>4754</v>
      </c>
      <c r="D49" s="140">
        <v>6506</v>
      </c>
      <c r="E49" s="140">
        <v>20</v>
      </c>
      <c r="F49" s="140">
        <v>46</v>
      </c>
      <c r="G49" s="140">
        <f t="shared" ref="G49:G50" si="3">SUM(C49:F49)</f>
        <v>11326</v>
      </c>
      <c r="H49" s="293"/>
      <c r="I49" s="190">
        <f t="shared" ref="I49:M50" si="4">(C49/$G49)*100</f>
        <v>41.974218612043082</v>
      </c>
      <c r="J49" s="190">
        <f t="shared" si="4"/>
        <v>57.443051386191065</v>
      </c>
      <c r="K49" s="190">
        <f t="shared" si="4"/>
        <v>0.17658484901995408</v>
      </c>
      <c r="L49" s="190">
        <f t="shared" si="4"/>
        <v>0.40614515274589441</v>
      </c>
      <c r="M49" s="215">
        <f t="shared" si="4"/>
        <v>100</v>
      </c>
      <c r="N49" s="9"/>
      <c r="O49" s="9"/>
      <c r="P49" s="9"/>
      <c r="Q49" s="9"/>
      <c r="R49" s="9"/>
      <c r="S49" s="9"/>
      <c r="T49" s="9"/>
      <c r="U49" s="9"/>
      <c r="V49" s="9"/>
      <c r="W49" s="9"/>
      <c r="X49" s="9"/>
      <c r="Y49" s="9"/>
      <c r="Z49" s="9"/>
      <c r="AA49" s="9"/>
      <c r="AB49" s="9"/>
      <c r="AC49" s="9"/>
      <c r="AD49" s="9"/>
      <c r="AE49" s="9"/>
      <c r="AF49" s="9"/>
      <c r="AG49" s="9"/>
      <c r="AH49" s="9"/>
      <c r="AI49" s="9"/>
      <c r="AJ49" s="9"/>
      <c r="AK49" s="9"/>
      <c r="AL49" s="9"/>
      <c r="AM49" s="9"/>
    </row>
    <row r="50" spans="1:39" s="553" customFormat="1" ht="30" customHeight="1" x14ac:dyDescent="0.2">
      <c r="A50" s="172" t="s">
        <v>141</v>
      </c>
      <c r="B50" s="134"/>
      <c r="C50" s="140">
        <v>7055</v>
      </c>
      <c r="D50" s="140">
        <v>9325</v>
      </c>
      <c r="E50" s="140">
        <v>49</v>
      </c>
      <c r="F50" s="140">
        <v>4</v>
      </c>
      <c r="G50" s="140">
        <f t="shared" si="3"/>
        <v>16433</v>
      </c>
      <c r="H50" s="293"/>
      <c r="I50" s="190">
        <f t="shared" si="4"/>
        <v>42.931905312480986</v>
      </c>
      <c r="J50" s="190">
        <f t="shared" si="4"/>
        <v>56.745572932513845</v>
      </c>
      <c r="K50" s="190">
        <f t="shared" si="4"/>
        <v>0.29818049047648021</v>
      </c>
      <c r="L50" s="190">
        <f t="shared" si="4"/>
        <v>2.4341264528692265E-2</v>
      </c>
      <c r="M50" s="215">
        <f t="shared" si="4"/>
        <v>100</v>
      </c>
      <c r="N50" s="9"/>
      <c r="O50" s="9"/>
      <c r="P50" s="9"/>
      <c r="Q50" s="9"/>
      <c r="R50" s="9"/>
      <c r="S50" s="9"/>
      <c r="T50" s="9"/>
      <c r="U50" s="9"/>
      <c r="V50" s="9"/>
      <c r="W50" s="9"/>
      <c r="X50" s="9"/>
      <c r="Y50" s="9"/>
      <c r="Z50" s="9"/>
      <c r="AA50" s="9"/>
      <c r="AB50" s="9"/>
      <c r="AC50" s="9"/>
      <c r="AD50" s="9"/>
      <c r="AE50" s="9"/>
      <c r="AF50" s="9"/>
      <c r="AG50" s="9"/>
      <c r="AH50" s="9"/>
      <c r="AI50" s="9"/>
      <c r="AJ50" s="9"/>
      <c r="AK50" s="9"/>
      <c r="AL50" s="9"/>
      <c r="AM50" s="9"/>
    </row>
    <row r="51" spans="1:39" ht="7.5" customHeight="1" x14ac:dyDescent="0.2">
      <c r="A51" s="153"/>
      <c r="B51" s="154"/>
      <c r="C51" s="220"/>
      <c r="D51" s="220"/>
      <c r="E51" s="220"/>
      <c r="F51" s="220"/>
      <c r="G51" s="220"/>
      <c r="H51" s="154"/>
      <c r="I51" s="154"/>
      <c r="J51" s="154"/>
      <c r="K51" s="154"/>
      <c r="L51" s="154"/>
      <c r="M51" s="186"/>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row>
    <row r="52" spans="1:39" ht="15" customHeight="1" x14ac:dyDescent="0.2">
      <c r="A52" s="16" t="s">
        <v>142</v>
      </c>
      <c r="B52" s="17"/>
      <c r="C52" s="17"/>
      <c r="D52" s="17"/>
      <c r="E52" s="17"/>
      <c r="F52" s="17"/>
      <c r="G52" s="17"/>
      <c r="H52" s="17"/>
      <c r="I52" s="17"/>
      <c r="J52" s="17"/>
      <c r="K52" s="17"/>
      <c r="L52" s="17"/>
      <c r="M52" s="187"/>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row>
    <row r="53" spans="1:39" ht="15" customHeight="1" x14ac:dyDescent="0.2">
      <c r="A53" s="16" t="s">
        <v>143</v>
      </c>
      <c r="B53" s="17"/>
      <c r="C53" s="17"/>
      <c r="D53" s="17"/>
      <c r="E53" s="17"/>
      <c r="F53" s="17"/>
      <c r="G53" s="17"/>
      <c r="H53" s="17"/>
      <c r="I53" s="17"/>
      <c r="J53" s="17"/>
      <c r="K53" s="17"/>
      <c r="L53" s="17"/>
      <c r="M53" s="187"/>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row>
    <row r="54" spans="1:39" ht="15" customHeight="1" x14ac:dyDescent="0.2">
      <c r="A54" s="16" t="s">
        <v>144</v>
      </c>
      <c r="B54" s="17"/>
      <c r="C54" s="17"/>
      <c r="D54" s="17"/>
      <c r="E54" s="17"/>
      <c r="F54" s="17"/>
      <c r="G54" s="17"/>
      <c r="H54" s="17"/>
      <c r="I54" s="17"/>
      <c r="J54" s="17"/>
      <c r="K54" s="17"/>
      <c r="L54" s="17"/>
      <c r="M54" s="187"/>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row>
    <row r="55" spans="1:39" ht="15" customHeight="1" x14ac:dyDescent="0.2">
      <c r="A55" s="16" t="s">
        <v>145</v>
      </c>
      <c r="B55" s="17"/>
      <c r="C55" s="17"/>
      <c r="D55" s="17"/>
      <c r="E55" s="17"/>
      <c r="F55" s="17"/>
      <c r="G55" s="17"/>
      <c r="H55" s="17"/>
      <c r="I55" s="17"/>
      <c r="J55" s="17"/>
      <c r="K55" s="17"/>
      <c r="L55" s="17"/>
      <c r="M55" s="187"/>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row>
    <row r="56" spans="1:39" x14ac:dyDescent="0.2">
      <c r="A56" s="16" t="s">
        <v>146</v>
      </c>
      <c r="B56" s="17"/>
      <c r="C56" s="17"/>
      <c r="D56" s="17"/>
      <c r="E56" s="17"/>
      <c r="F56" s="17"/>
      <c r="G56" s="17"/>
      <c r="H56" s="17"/>
      <c r="I56" s="17"/>
      <c r="J56" s="17"/>
      <c r="K56" s="17"/>
      <c r="L56" s="17"/>
      <c r="M56" s="187"/>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row>
    <row r="57" spans="1:39" x14ac:dyDescent="0.2">
      <c r="A57" s="16" t="s">
        <v>147</v>
      </c>
      <c r="B57" s="17"/>
      <c r="C57" s="17"/>
      <c r="D57" s="17"/>
      <c r="E57" s="17"/>
      <c r="F57" s="17"/>
      <c r="G57" s="17"/>
      <c r="H57" s="17"/>
      <c r="I57" s="17"/>
      <c r="J57" s="17"/>
      <c r="K57" s="17"/>
      <c r="L57" s="17"/>
      <c r="M57" s="187"/>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row>
    <row r="58" spans="1:39" x14ac:dyDescent="0.2">
      <c r="A58" s="16" t="s">
        <v>58</v>
      </c>
      <c r="B58" s="17"/>
      <c r="C58" s="17"/>
      <c r="D58" s="17"/>
      <c r="E58" s="17"/>
      <c r="F58" s="17"/>
      <c r="G58" s="17"/>
      <c r="H58" s="17"/>
      <c r="I58" s="17"/>
      <c r="J58" s="17"/>
      <c r="K58" s="17"/>
      <c r="L58" s="17"/>
      <c r="M58" s="187"/>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row>
    <row r="59" spans="1:39" x14ac:dyDescent="0.2">
      <c r="A59" s="16" t="s">
        <v>59</v>
      </c>
      <c r="B59" s="17"/>
      <c r="C59" s="17"/>
      <c r="D59" s="17"/>
      <c r="E59" s="17"/>
      <c r="F59" s="17"/>
      <c r="G59" s="17"/>
      <c r="H59" s="17"/>
      <c r="I59" s="17"/>
      <c r="J59" s="17"/>
      <c r="K59" s="17"/>
      <c r="L59" s="17"/>
      <c r="M59" s="187"/>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row>
    <row r="60" spans="1:39" x14ac:dyDescent="0.2">
      <c r="A60" s="54"/>
      <c r="B60" s="55"/>
      <c r="C60" s="55"/>
      <c r="D60" s="55"/>
      <c r="E60" s="55"/>
      <c r="F60" s="55"/>
      <c r="G60" s="55"/>
      <c r="H60" s="55"/>
      <c r="I60" s="55"/>
      <c r="J60" s="55"/>
      <c r="K60" s="55"/>
      <c r="L60" s="55"/>
      <c r="M60" s="188"/>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row>
    <row r="61" spans="1:39"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row>
    <row r="62" spans="1:39"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row>
    <row r="63" spans="1:39"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row>
    <row r="64" spans="1:39"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row>
    <row r="65" spans="1:39"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row>
    <row r="66" spans="1:39"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row>
    <row r="67" spans="1:39"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row>
    <row r="68" spans="1:39"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row>
    <row r="69" spans="1:39"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row>
    <row r="70" spans="1:39"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row>
    <row r="71" spans="1:39"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row>
    <row r="72" spans="1:39"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row>
    <row r="73" spans="1:39"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row>
    <row r="74" spans="1:39"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row>
    <row r="75" spans="1:39"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row>
    <row r="76" spans="1:39"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row>
    <row r="77" spans="1:39"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row>
    <row r="78" spans="1:39"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row>
    <row r="79" spans="1:39"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row>
    <row r="80" spans="1:39"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row>
    <row r="81" spans="1:39"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row>
    <row r="82" spans="1:39"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row>
    <row r="83" spans="1:39"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row>
    <row r="84" spans="1:39"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row>
    <row r="85" spans="1:39"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row>
    <row r="86" spans="1:39"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row>
    <row r="87" spans="1:39"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row>
    <row r="88" spans="1:39"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row>
    <row r="89" spans="1:39"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row>
    <row r="90" spans="1:39"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row>
    <row r="91" spans="1:39"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row>
    <row r="92" spans="1:39"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row>
    <row r="93" spans="1:39"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row>
    <row r="94" spans="1:39"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row>
    <row r="95" spans="1:39"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row>
    <row r="96" spans="1:39"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row>
  </sheetData>
  <mergeCells count="3">
    <mergeCell ref="C3:G3"/>
    <mergeCell ref="I3:M3"/>
    <mergeCell ref="A2:J2"/>
  </mergeCells>
  <hyperlinks>
    <hyperlink ref="B1" location="CONTENTS!B15" display="Contents"/>
  </hyperlinks>
  <printOptions horizontalCentered="1"/>
  <pageMargins left="0.70866141732283472" right="0.70866141732283472" top="0.74803149606299213" bottom="0.74803149606299213" header="0.31496062992125984" footer="0.31496062992125984"/>
  <pageSetup paperSize="9" scale="67" fitToHeight="0"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rowBreaks count="1" manualBreakCount="1">
    <brk id="42"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sheetPr>
  <dimension ref="A1:BH264"/>
  <sheetViews>
    <sheetView zoomScale="110" zoomScaleNormal="110" zoomScaleSheetLayoutView="70" workbookViewId="0">
      <pane xSplit="2" ySplit="6" topLeftCell="C40"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8.5703125" customWidth="1"/>
    <col min="2" max="2" width="31.140625" customWidth="1"/>
    <col min="3" max="8" width="10.5703125" customWidth="1"/>
    <col min="9" max="9" width="13.28515625" customWidth="1"/>
    <col min="10" max="10" width="3" customWidth="1"/>
    <col min="11" max="17" width="10.5703125" customWidth="1"/>
    <col min="18" max="18" width="30.5703125" bestFit="1" customWidth="1"/>
    <col min="19" max="19" width="12.5703125" customWidth="1"/>
  </cols>
  <sheetData>
    <row r="1" spans="1:60" ht="18" customHeight="1" x14ac:dyDescent="0.2">
      <c r="A1" s="213" t="s">
        <v>0</v>
      </c>
      <c r="B1" s="221" t="s">
        <v>1</v>
      </c>
      <c r="C1" s="4"/>
      <c r="D1" s="4"/>
      <c r="E1" s="4"/>
      <c r="F1" s="4"/>
      <c r="G1" s="4"/>
      <c r="H1" s="4"/>
      <c r="I1" s="4"/>
      <c r="J1" s="4"/>
      <c r="K1" s="4"/>
      <c r="L1" s="4"/>
      <c r="M1" s="4"/>
      <c r="N1" s="4"/>
      <c r="O1" s="4"/>
      <c r="P1" s="4"/>
      <c r="Q1" s="1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row>
    <row r="2" spans="1:60" ht="30" customHeight="1" x14ac:dyDescent="0.2">
      <c r="A2" s="920" t="s">
        <v>148</v>
      </c>
      <c r="B2" s="921"/>
      <c r="C2" s="921"/>
      <c r="D2" s="921"/>
      <c r="E2" s="921"/>
      <c r="F2" s="921"/>
      <c r="G2" s="921"/>
      <c r="H2" s="921"/>
      <c r="I2" s="921"/>
      <c r="J2" s="12"/>
      <c r="K2" s="12"/>
      <c r="L2" s="12"/>
      <c r="M2" s="12"/>
      <c r="N2" s="12"/>
      <c r="O2" s="12"/>
      <c r="P2" s="12"/>
      <c r="Q2" s="165"/>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row>
    <row r="3" spans="1:60" ht="30" customHeight="1" x14ac:dyDescent="0.2">
      <c r="A3" s="138"/>
      <c r="B3" s="18"/>
      <c r="C3" s="928" t="s">
        <v>3</v>
      </c>
      <c r="D3" s="928"/>
      <c r="E3" s="928"/>
      <c r="F3" s="928"/>
      <c r="G3" s="928"/>
      <c r="H3" s="928"/>
      <c r="I3" s="928"/>
      <c r="J3" s="18"/>
      <c r="K3" s="928" t="s">
        <v>4</v>
      </c>
      <c r="L3" s="928"/>
      <c r="M3" s="928"/>
      <c r="N3" s="928"/>
      <c r="O3" s="928"/>
      <c r="P3" s="928"/>
      <c r="Q3" s="92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row>
    <row r="4" spans="1:60" ht="24.95" customHeight="1" x14ac:dyDescent="0.2">
      <c r="A4" s="138"/>
      <c r="B4" s="18"/>
      <c r="C4" s="222" t="s">
        <v>149</v>
      </c>
      <c r="D4" s="222" t="s">
        <v>150</v>
      </c>
      <c r="E4" s="222" t="s">
        <v>151</v>
      </c>
      <c r="F4" s="222" t="s">
        <v>152</v>
      </c>
      <c r="G4" s="222" t="s">
        <v>153</v>
      </c>
      <c r="H4" s="222" t="s">
        <v>119</v>
      </c>
      <c r="I4" s="223" t="s">
        <v>120</v>
      </c>
      <c r="J4" s="224"/>
      <c r="K4" s="222" t="s">
        <v>149</v>
      </c>
      <c r="L4" s="222" t="s">
        <v>150</v>
      </c>
      <c r="M4" s="222" t="s">
        <v>151</v>
      </c>
      <c r="N4" s="222" t="s">
        <v>152</v>
      </c>
      <c r="O4" s="222" t="s">
        <v>153</v>
      </c>
      <c r="P4" s="222" t="s">
        <v>119</v>
      </c>
      <c r="Q4" s="225" t="s">
        <v>120</v>
      </c>
      <c r="R4" s="9"/>
      <c r="S4" s="9"/>
      <c r="T4" s="9"/>
      <c r="U4" s="214"/>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row>
    <row r="5" spans="1:60" ht="24.95" customHeight="1" x14ac:dyDescent="0.2">
      <c r="A5" s="918" t="s">
        <v>11</v>
      </c>
      <c r="B5" s="919"/>
      <c r="C5" s="140">
        <f t="shared" ref="C5:G5" si="0">SUM(C7:C48)</f>
        <v>7922</v>
      </c>
      <c r="D5" s="140">
        <f t="shared" si="0"/>
        <v>168629</v>
      </c>
      <c r="E5" s="140">
        <f t="shared" si="0"/>
        <v>64696</v>
      </c>
      <c r="F5" s="140">
        <f t="shared" si="0"/>
        <v>26541</v>
      </c>
      <c r="G5" s="140">
        <f t="shared" si="0"/>
        <v>13235</v>
      </c>
      <c r="H5" s="140">
        <f>SUM(H7:H48)</f>
        <v>45132</v>
      </c>
      <c r="I5" s="140">
        <f>SUM(I7:I48)</f>
        <v>326155</v>
      </c>
      <c r="J5" s="226"/>
      <c r="K5" s="227">
        <f t="shared" ref="K5:Q20" si="1">(C5/$I5)*100</f>
        <v>2.4289065015100184</v>
      </c>
      <c r="L5" s="227">
        <f t="shared" si="1"/>
        <v>51.702104827459337</v>
      </c>
      <c r="M5" s="227">
        <f t="shared" si="1"/>
        <v>19.835967561435513</v>
      </c>
      <c r="N5" s="227">
        <f t="shared" si="1"/>
        <v>8.1375419662430435</v>
      </c>
      <c r="O5" s="227">
        <f t="shared" si="1"/>
        <v>4.057886587665374</v>
      </c>
      <c r="P5" s="227">
        <f t="shared" si="1"/>
        <v>13.837592555686715</v>
      </c>
      <c r="Q5" s="228">
        <f t="shared" si="1"/>
        <v>100</v>
      </c>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c r="AZ5" s="178"/>
      <c r="BA5" s="178"/>
      <c r="BB5" s="178"/>
      <c r="BC5" s="178"/>
      <c r="BD5" s="178"/>
      <c r="BE5" s="178"/>
      <c r="BF5" s="178"/>
      <c r="BG5" s="178"/>
      <c r="BH5" s="178"/>
    </row>
    <row r="6" spans="1:60" ht="24.95" customHeight="1" x14ac:dyDescent="0.2">
      <c r="A6" s="172" t="s">
        <v>154</v>
      </c>
      <c r="B6" s="134"/>
      <c r="C6" s="140">
        <v>7922</v>
      </c>
      <c r="D6" s="140">
        <v>168629</v>
      </c>
      <c r="E6" s="140">
        <v>64696</v>
      </c>
      <c r="F6" s="140">
        <v>26541</v>
      </c>
      <c r="G6" s="140">
        <v>13235</v>
      </c>
      <c r="H6" s="31" t="s">
        <v>89</v>
      </c>
      <c r="I6" s="140">
        <f>SUM(C5:G5)</f>
        <v>281023</v>
      </c>
      <c r="J6" s="226"/>
      <c r="K6" s="227">
        <f>(C6/$I6)*100</f>
        <v>2.8189863463132911</v>
      </c>
      <c r="L6" s="227">
        <f t="shared" si="1"/>
        <v>60.00540880995505</v>
      </c>
      <c r="M6" s="227">
        <f t="shared" si="1"/>
        <v>23.021603213971812</v>
      </c>
      <c r="N6" s="227">
        <f t="shared" si="1"/>
        <v>9.4444226984979878</v>
      </c>
      <c r="O6" s="227">
        <f t="shared" si="1"/>
        <v>4.7095789312618539</v>
      </c>
      <c r="P6" s="229" t="s">
        <v>89</v>
      </c>
      <c r="Q6" s="230">
        <f>(I6/$I$6)*100</f>
        <v>100</v>
      </c>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c r="AZ6" s="178"/>
      <c r="BA6" s="178"/>
      <c r="BB6" s="178"/>
      <c r="BC6" s="178"/>
      <c r="BD6" s="178"/>
      <c r="BE6" s="178"/>
      <c r="BF6" s="178"/>
      <c r="BG6" s="178"/>
      <c r="BH6" s="178"/>
    </row>
    <row r="7" spans="1:60" ht="15" customHeight="1" x14ac:dyDescent="0.2">
      <c r="A7" s="823"/>
      <c r="B7" s="822" t="s">
        <v>12</v>
      </c>
      <c r="C7" s="231">
        <v>170</v>
      </c>
      <c r="D7" s="231">
        <v>3574</v>
      </c>
      <c r="E7" s="231">
        <v>1621</v>
      </c>
      <c r="F7" s="231">
        <v>796</v>
      </c>
      <c r="G7" s="231">
        <v>321</v>
      </c>
      <c r="H7" s="231">
        <v>77</v>
      </c>
      <c r="I7" s="140">
        <f>SUM(C7:H7)</f>
        <v>6559</v>
      </c>
      <c r="J7" s="157"/>
      <c r="K7" s="232">
        <f>(C7/$I7)*100</f>
        <v>2.5918585150175333</v>
      </c>
      <c r="L7" s="232">
        <f t="shared" si="1"/>
        <v>54.490013721603901</v>
      </c>
      <c r="M7" s="232">
        <f t="shared" si="1"/>
        <v>24.714133252020126</v>
      </c>
      <c r="N7" s="232">
        <f t="shared" si="1"/>
        <v>12.135996340905626</v>
      </c>
      <c r="O7" s="232">
        <f t="shared" si="1"/>
        <v>4.8940387254154594</v>
      </c>
      <c r="P7" s="232">
        <f t="shared" si="1"/>
        <v>1.1739594450373532</v>
      </c>
      <c r="Q7" s="233">
        <f t="shared" si="1"/>
        <v>100</v>
      </c>
      <c r="R7" s="234"/>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5" customHeight="1" x14ac:dyDescent="0.2">
      <c r="A8" s="823"/>
      <c r="B8" s="822" t="s">
        <v>13</v>
      </c>
      <c r="C8" s="231">
        <v>61</v>
      </c>
      <c r="D8" s="231">
        <v>2344</v>
      </c>
      <c r="E8" s="231">
        <v>712</v>
      </c>
      <c r="F8" s="231">
        <v>318</v>
      </c>
      <c r="G8" s="231">
        <v>118</v>
      </c>
      <c r="H8" s="231">
        <v>0</v>
      </c>
      <c r="I8" s="140">
        <f t="shared" ref="I8:I50" si="2">SUM(C8:H8)</f>
        <v>3553</v>
      </c>
      <c r="J8" s="157"/>
      <c r="K8" s="232">
        <f t="shared" ref="K8:Q47" si="3">(C8/$I8)*100</f>
        <v>1.7168589924007882</v>
      </c>
      <c r="L8" s="232">
        <f t="shared" si="1"/>
        <v>65.972417675204056</v>
      </c>
      <c r="M8" s="232">
        <f t="shared" si="1"/>
        <v>20.039403321137065</v>
      </c>
      <c r="N8" s="232">
        <f t="shared" si="1"/>
        <v>8.9501829439909937</v>
      </c>
      <c r="O8" s="232">
        <f t="shared" si="1"/>
        <v>3.3211370672670983</v>
      </c>
      <c r="P8" s="232">
        <f t="shared" si="1"/>
        <v>0</v>
      </c>
      <c r="Q8" s="233">
        <f t="shared" si="1"/>
        <v>100</v>
      </c>
      <c r="R8" s="234"/>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row>
    <row r="9" spans="1:60" ht="15" customHeight="1" x14ac:dyDescent="0.2">
      <c r="A9" s="823"/>
      <c r="B9" s="822" t="s">
        <v>14</v>
      </c>
      <c r="C9" s="231">
        <v>151</v>
      </c>
      <c r="D9" s="231">
        <v>2091</v>
      </c>
      <c r="E9" s="231">
        <v>934</v>
      </c>
      <c r="F9" s="231">
        <v>372</v>
      </c>
      <c r="G9" s="231">
        <v>174</v>
      </c>
      <c r="H9" s="231">
        <v>0</v>
      </c>
      <c r="I9" s="140">
        <f t="shared" si="2"/>
        <v>3722</v>
      </c>
      <c r="J9" s="157"/>
      <c r="K9" s="232">
        <f t="shared" si="3"/>
        <v>4.0569586243954863</v>
      </c>
      <c r="L9" s="232">
        <f t="shared" si="1"/>
        <v>56.179473401397097</v>
      </c>
      <c r="M9" s="232">
        <f t="shared" si="1"/>
        <v>25.09403546480387</v>
      </c>
      <c r="N9" s="232">
        <f t="shared" si="1"/>
        <v>9.9946265448683498</v>
      </c>
      <c r="O9" s="232">
        <f t="shared" si="1"/>
        <v>4.6749059645351965</v>
      </c>
      <c r="P9" s="232">
        <f t="shared" si="1"/>
        <v>0</v>
      </c>
      <c r="Q9" s="233">
        <f t="shared" si="1"/>
        <v>100</v>
      </c>
      <c r="R9" s="234"/>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row>
    <row r="10" spans="1:60" ht="15" customHeight="1" x14ac:dyDescent="0.2">
      <c r="A10" s="823"/>
      <c r="B10" s="822" t="s">
        <v>15</v>
      </c>
      <c r="C10" s="231">
        <v>143</v>
      </c>
      <c r="D10" s="231">
        <v>3941</v>
      </c>
      <c r="E10" s="231">
        <v>1052</v>
      </c>
      <c r="F10" s="231">
        <v>515</v>
      </c>
      <c r="G10" s="231">
        <v>279</v>
      </c>
      <c r="H10" s="231">
        <v>2</v>
      </c>
      <c r="I10" s="140">
        <f t="shared" si="2"/>
        <v>5932</v>
      </c>
      <c r="J10" s="157"/>
      <c r="K10" s="232">
        <f t="shared" si="3"/>
        <v>2.4106540795684426</v>
      </c>
      <c r="L10" s="232">
        <f t="shared" si="1"/>
        <v>66.436277815239379</v>
      </c>
      <c r="M10" s="232">
        <f t="shared" si="1"/>
        <v>17.734322319622386</v>
      </c>
      <c r="N10" s="232">
        <f t="shared" si="1"/>
        <v>8.68172623061362</v>
      </c>
      <c r="O10" s="232">
        <f t="shared" si="1"/>
        <v>4.7033041132838838</v>
      </c>
      <c r="P10" s="232">
        <f t="shared" si="1"/>
        <v>3.3715441672285906E-2</v>
      </c>
      <c r="Q10" s="233">
        <f t="shared" si="1"/>
        <v>100</v>
      </c>
      <c r="R10" s="234"/>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row>
    <row r="11" spans="1:60" ht="15" customHeight="1" x14ac:dyDescent="0.2">
      <c r="A11" s="823"/>
      <c r="B11" s="822" t="s">
        <v>16</v>
      </c>
      <c r="C11" s="231">
        <v>1</v>
      </c>
      <c r="D11" s="231">
        <v>6</v>
      </c>
      <c r="E11" s="231">
        <v>24</v>
      </c>
      <c r="F11" s="231">
        <v>8</v>
      </c>
      <c r="G11" s="231">
        <v>11</v>
      </c>
      <c r="H11" s="231">
        <v>4</v>
      </c>
      <c r="I11" s="140">
        <f t="shared" si="2"/>
        <v>54</v>
      </c>
      <c r="J11" s="157"/>
      <c r="K11" s="232">
        <f t="shared" si="3"/>
        <v>1.8518518518518516</v>
      </c>
      <c r="L11" s="232">
        <f t="shared" si="1"/>
        <v>11.111111111111111</v>
      </c>
      <c r="M11" s="232">
        <f t="shared" si="1"/>
        <v>44.444444444444443</v>
      </c>
      <c r="N11" s="232">
        <f t="shared" si="1"/>
        <v>14.814814814814813</v>
      </c>
      <c r="O11" s="232">
        <f t="shared" si="1"/>
        <v>20.37037037037037</v>
      </c>
      <c r="P11" s="232">
        <f t="shared" si="1"/>
        <v>7.4074074074074066</v>
      </c>
      <c r="Q11" s="233">
        <f t="shared" si="1"/>
        <v>100</v>
      </c>
      <c r="R11" s="234"/>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row>
    <row r="12" spans="1:60" ht="15" customHeight="1" x14ac:dyDescent="0.2">
      <c r="A12" s="823"/>
      <c r="B12" s="822" t="s">
        <v>17</v>
      </c>
      <c r="C12" s="231">
        <v>289</v>
      </c>
      <c r="D12" s="231">
        <v>3582</v>
      </c>
      <c r="E12" s="231">
        <v>1052</v>
      </c>
      <c r="F12" s="231">
        <v>385</v>
      </c>
      <c r="G12" s="231">
        <v>169</v>
      </c>
      <c r="H12" s="231">
        <v>63</v>
      </c>
      <c r="I12" s="140">
        <f t="shared" si="2"/>
        <v>5540</v>
      </c>
      <c r="J12" s="157"/>
      <c r="K12" s="232">
        <f t="shared" si="3"/>
        <v>5.2166064981949454</v>
      </c>
      <c r="L12" s="232">
        <f t="shared" si="1"/>
        <v>64.657039711191331</v>
      </c>
      <c r="M12" s="232">
        <f t="shared" si="1"/>
        <v>18.989169675090253</v>
      </c>
      <c r="N12" s="232">
        <f t="shared" si="1"/>
        <v>6.9494584837545128</v>
      </c>
      <c r="O12" s="232">
        <f t="shared" si="1"/>
        <v>3.0505415162454872</v>
      </c>
      <c r="P12" s="232">
        <f t="shared" si="1"/>
        <v>1.1371841155234657</v>
      </c>
      <c r="Q12" s="233">
        <f t="shared" si="1"/>
        <v>100</v>
      </c>
      <c r="R12" s="234"/>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row>
    <row r="13" spans="1:60" ht="15" customHeight="1" x14ac:dyDescent="0.2">
      <c r="A13" s="823"/>
      <c r="B13" s="822" t="s">
        <v>18</v>
      </c>
      <c r="C13" s="231">
        <v>140</v>
      </c>
      <c r="D13" s="231">
        <v>1941</v>
      </c>
      <c r="E13" s="231">
        <v>856</v>
      </c>
      <c r="F13" s="231">
        <v>399</v>
      </c>
      <c r="G13" s="231">
        <v>175</v>
      </c>
      <c r="H13" s="231">
        <v>7</v>
      </c>
      <c r="I13" s="140">
        <f t="shared" si="2"/>
        <v>3518</v>
      </c>
      <c r="J13" s="157"/>
      <c r="K13" s="232">
        <f t="shared" si="3"/>
        <v>3.9795338260375215</v>
      </c>
      <c r="L13" s="232">
        <f t="shared" si="1"/>
        <v>55.173393973848775</v>
      </c>
      <c r="M13" s="232">
        <f t="shared" si="1"/>
        <v>24.332006822057988</v>
      </c>
      <c r="N13" s="232">
        <f t="shared" si="1"/>
        <v>11.341671404206936</v>
      </c>
      <c r="O13" s="232">
        <f t="shared" si="1"/>
        <v>4.9744172825469013</v>
      </c>
      <c r="P13" s="232">
        <f t="shared" si="1"/>
        <v>0.19897669130187609</v>
      </c>
      <c r="Q13" s="233">
        <f t="shared" si="1"/>
        <v>100</v>
      </c>
      <c r="R13" s="234"/>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row>
    <row r="14" spans="1:60" ht="15" customHeight="1" x14ac:dyDescent="0.2">
      <c r="A14" s="823"/>
      <c r="B14" s="822" t="s">
        <v>19</v>
      </c>
      <c r="C14" s="231">
        <v>147</v>
      </c>
      <c r="D14" s="231">
        <v>2670</v>
      </c>
      <c r="E14" s="231">
        <v>838</v>
      </c>
      <c r="F14" s="231">
        <v>389</v>
      </c>
      <c r="G14" s="231">
        <v>183</v>
      </c>
      <c r="H14" s="231">
        <v>0</v>
      </c>
      <c r="I14" s="140">
        <f t="shared" si="2"/>
        <v>4227</v>
      </c>
      <c r="J14" s="157"/>
      <c r="K14" s="232">
        <f t="shared" si="3"/>
        <v>3.4776437189496101</v>
      </c>
      <c r="L14" s="232">
        <f t="shared" si="1"/>
        <v>63.165365507452101</v>
      </c>
      <c r="M14" s="232">
        <f>(E14/$I14)*100</f>
        <v>19.82493494203927</v>
      </c>
      <c r="N14" s="232">
        <f t="shared" si="1"/>
        <v>9.2027442630707359</v>
      </c>
      <c r="O14" s="232">
        <f t="shared" si="1"/>
        <v>4.329311568488289</v>
      </c>
      <c r="P14" s="232">
        <f t="shared" si="1"/>
        <v>0</v>
      </c>
      <c r="Q14" s="233">
        <f t="shared" si="1"/>
        <v>100</v>
      </c>
      <c r="R14" s="234"/>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row>
    <row r="15" spans="1:60" ht="15" customHeight="1" x14ac:dyDescent="0.2">
      <c r="A15" s="823"/>
      <c r="B15" s="822" t="s">
        <v>20</v>
      </c>
      <c r="C15" s="231">
        <v>154</v>
      </c>
      <c r="D15" s="231">
        <v>4289</v>
      </c>
      <c r="E15" s="231">
        <v>1812</v>
      </c>
      <c r="F15" s="231">
        <v>1125</v>
      </c>
      <c r="G15" s="231">
        <v>450</v>
      </c>
      <c r="H15" s="231">
        <v>0</v>
      </c>
      <c r="I15" s="140">
        <f t="shared" si="2"/>
        <v>7830</v>
      </c>
      <c r="J15" s="157"/>
      <c r="K15" s="232">
        <f t="shared" si="3"/>
        <v>1.9667943805874839</v>
      </c>
      <c r="L15" s="232">
        <f t="shared" si="1"/>
        <v>54.776500638569601</v>
      </c>
      <c r="M15" s="232">
        <f>(E15/$I15)*100</f>
        <v>23.14176245210728</v>
      </c>
      <c r="N15" s="232">
        <f>(F15/$I15)*100</f>
        <v>14.367816091954023</v>
      </c>
      <c r="O15" s="232">
        <f t="shared" si="1"/>
        <v>5.7471264367816088</v>
      </c>
      <c r="P15" s="232">
        <f t="shared" si="1"/>
        <v>0</v>
      </c>
      <c r="Q15" s="233">
        <f t="shared" si="1"/>
        <v>100</v>
      </c>
      <c r="R15" s="234"/>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row>
    <row r="16" spans="1:60" ht="15" customHeight="1" x14ac:dyDescent="0.2">
      <c r="A16" s="823"/>
      <c r="B16" s="822" t="s">
        <v>21</v>
      </c>
      <c r="C16" s="231">
        <v>221</v>
      </c>
      <c r="D16" s="231">
        <v>3543</v>
      </c>
      <c r="E16" s="231">
        <v>1592</v>
      </c>
      <c r="F16" s="231">
        <v>796</v>
      </c>
      <c r="G16" s="231">
        <v>463</v>
      </c>
      <c r="H16" s="231">
        <v>124</v>
      </c>
      <c r="I16" s="140">
        <f t="shared" si="2"/>
        <v>6739</v>
      </c>
      <c r="J16" s="157"/>
      <c r="K16" s="232">
        <f>(C16/$I16)*100</f>
        <v>3.2794183113221549</v>
      </c>
      <c r="L16" s="232">
        <f t="shared" si="1"/>
        <v>52.574565959341143</v>
      </c>
      <c r="M16" s="232">
        <f t="shared" si="1"/>
        <v>23.62368303902656</v>
      </c>
      <c r="N16" s="232">
        <f t="shared" si="1"/>
        <v>11.81184151951328</v>
      </c>
      <c r="O16" s="232">
        <f>(G16/$I16)*100</f>
        <v>6.8704555572043331</v>
      </c>
      <c r="P16" s="232">
        <f>(H16/$I16)*100</f>
        <v>1.8400356135925211</v>
      </c>
      <c r="Q16" s="233">
        <f t="shared" si="1"/>
        <v>100</v>
      </c>
      <c r="R16" s="234"/>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row>
    <row r="17" spans="1:60" ht="15" customHeight="1" x14ac:dyDescent="0.2">
      <c r="A17" s="823"/>
      <c r="B17" s="822" t="s">
        <v>263</v>
      </c>
      <c r="C17" s="231">
        <v>70</v>
      </c>
      <c r="D17" s="231">
        <v>2593</v>
      </c>
      <c r="E17" s="231">
        <v>1082</v>
      </c>
      <c r="F17" s="231">
        <v>296</v>
      </c>
      <c r="G17" s="231">
        <v>82</v>
      </c>
      <c r="H17" s="231">
        <v>3</v>
      </c>
      <c r="I17" s="140">
        <f t="shared" si="2"/>
        <v>4126</v>
      </c>
      <c r="J17" s="157"/>
      <c r="K17" s="232">
        <f>(C17/$I17)*100</f>
        <v>1.6965584100824043</v>
      </c>
      <c r="L17" s="232">
        <f>(D17/$I17)*100</f>
        <v>62.845370819195345</v>
      </c>
      <c r="M17" s="232">
        <f>(E17/$I17)*100</f>
        <v>26.223945710130874</v>
      </c>
      <c r="N17" s="232">
        <f t="shared" si="1"/>
        <v>7.174018419777024</v>
      </c>
      <c r="O17" s="232">
        <f t="shared" si="1"/>
        <v>1.9873969946679595</v>
      </c>
      <c r="P17" s="232">
        <f t="shared" si="1"/>
        <v>7.2709646146388751E-2</v>
      </c>
      <c r="Q17" s="233">
        <f t="shared" si="1"/>
        <v>100</v>
      </c>
      <c r="R17" s="234"/>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row>
    <row r="18" spans="1:60" ht="15" customHeight="1" x14ac:dyDescent="0.2">
      <c r="A18" s="823"/>
      <c r="B18" s="822" t="s">
        <v>24</v>
      </c>
      <c r="C18" s="231">
        <v>63</v>
      </c>
      <c r="D18" s="231">
        <v>1150</v>
      </c>
      <c r="E18" s="231">
        <v>725</v>
      </c>
      <c r="F18" s="231">
        <v>333</v>
      </c>
      <c r="G18" s="231">
        <v>149</v>
      </c>
      <c r="H18" s="231">
        <v>0</v>
      </c>
      <c r="I18" s="140">
        <f t="shared" si="2"/>
        <v>2420</v>
      </c>
      <c r="J18" s="157"/>
      <c r="K18" s="232">
        <f t="shared" si="3"/>
        <v>2.6033057851239669</v>
      </c>
      <c r="L18" s="232">
        <f t="shared" si="1"/>
        <v>47.520661157024797</v>
      </c>
      <c r="M18" s="232">
        <f t="shared" si="1"/>
        <v>29.958677685950413</v>
      </c>
      <c r="N18" s="232">
        <f t="shared" si="1"/>
        <v>13.760330578512397</v>
      </c>
      <c r="O18" s="232">
        <f t="shared" si="1"/>
        <v>6.1570247933884295</v>
      </c>
      <c r="P18" s="232">
        <f t="shared" si="1"/>
        <v>0</v>
      </c>
      <c r="Q18" s="233">
        <f t="shared" si="1"/>
        <v>100</v>
      </c>
      <c r="R18" s="234"/>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row>
    <row r="19" spans="1:60" ht="15" customHeight="1" x14ac:dyDescent="0.2">
      <c r="A19" s="823"/>
      <c r="B19" s="822" t="s">
        <v>25</v>
      </c>
      <c r="C19" s="231">
        <v>350</v>
      </c>
      <c r="D19" s="231">
        <v>4757</v>
      </c>
      <c r="E19" s="231">
        <v>1717</v>
      </c>
      <c r="F19" s="231">
        <v>808</v>
      </c>
      <c r="G19" s="231">
        <v>534</v>
      </c>
      <c r="H19" s="231">
        <v>0</v>
      </c>
      <c r="I19" s="140">
        <f t="shared" si="2"/>
        <v>8166</v>
      </c>
      <c r="J19" s="157"/>
      <c r="K19" s="232">
        <f t="shared" si="3"/>
        <v>4.2860641685035512</v>
      </c>
      <c r="L19" s="232">
        <f t="shared" si="1"/>
        <v>58.253734998775407</v>
      </c>
      <c r="M19" s="232">
        <f t="shared" si="1"/>
        <v>21.026206220915995</v>
      </c>
      <c r="N19" s="232">
        <f t="shared" si="1"/>
        <v>9.8946852804310552</v>
      </c>
      <c r="O19" s="232">
        <f t="shared" si="1"/>
        <v>6.5393093313739898</v>
      </c>
      <c r="P19" s="232">
        <f t="shared" si="1"/>
        <v>0</v>
      </c>
      <c r="Q19" s="233">
        <f t="shared" si="1"/>
        <v>100</v>
      </c>
      <c r="R19" s="234"/>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row>
    <row r="20" spans="1:60" ht="15" customHeight="1" x14ac:dyDescent="0.2">
      <c r="A20" s="823"/>
      <c r="B20" s="822" t="s">
        <v>26</v>
      </c>
      <c r="C20" s="231">
        <v>50</v>
      </c>
      <c r="D20" s="231">
        <v>2019</v>
      </c>
      <c r="E20" s="231">
        <v>836</v>
      </c>
      <c r="F20" s="231">
        <v>374</v>
      </c>
      <c r="G20" s="231">
        <v>183</v>
      </c>
      <c r="H20" s="231">
        <v>0</v>
      </c>
      <c r="I20" s="140">
        <f t="shared" si="2"/>
        <v>3462</v>
      </c>
      <c r="J20" s="157"/>
      <c r="K20" s="232">
        <f t="shared" si="3"/>
        <v>1.4442518775274409</v>
      </c>
      <c r="L20" s="232">
        <f t="shared" si="1"/>
        <v>58.318890814558053</v>
      </c>
      <c r="M20" s="232">
        <f t="shared" si="1"/>
        <v>24.14789139225881</v>
      </c>
      <c r="N20" s="232">
        <f t="shared" si="1"/>
        <v>10.803004043905256</v>
      </c>
      <c r="O20" s="232">
        <f t="shared" si="1"/>
        <v>5.2859618717504331</v>
      </c>
      <c r="P20" s="232">
        <f t="shared" si="1"/>
        <v>0</v>
      </c>
      <c r="Q20" s="233">
        <f t="shared" si="1"/>
        <v>100</v>
      </c>
      <c r="R20" s="234"/>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row>
    <row r="21" spans="1:60" ht="15" customHeight="1" x14ac:dyDescent="0.2">
      <c r="A21" s="823"/>
      <c r="B21" s="822" t="s">
        <v>27</v>
      </c>
      <c r="C21" s="235" t="s">
        <v>22</v>
      </c>
      <c r="D21" s="235" t="s">
        <v>22</v>
      </c>
      <c r="E21" s="235" t="s">
        <v>22</v>
      </c>
      <c r="F21" s="235" t="s">
        <v>22</v>
      </c>
      <c r="G21" s="235" t="s">
        <v>22</v>
      </c>
      <c r="H21" s="231">
        <v>35096</v>
      </c>
      <c r="I21" s="140">
        <f t="shared" si="2"/>
        <v>35096</v>
      </c>
      <c r="J21" s="147"/>
      <c r="K21" s="145" t="s">
        <v>89</v>
      </c>
      <c r="L21" s="145" t="s">
        <v>89</v>
      </c>
      <c r="M21" s="145" t="s">
        <v>89</v>
      </c>
      <c r="N21" s="145" t="s">
        <v>89</v>
      </c>
      <c r="O21" s="145" t="s">
        <v>89</v>
      </c>
      <c r="P21" s="232">
        <f t="shared" ref="P21:Q48" si="4">(H21/$I21)*100</f>
        <v>100</v>
      </c>
      <c r="Q21" s="233">
        <f t="shared" si="4"/>
        <v>100</v>
      </c>
      <c r="R21" s="234"/>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row>
    <row r="22" spans="1:60" ht="15" customHeight="1" x14ac:dyDescent="0.2">
      <c r="A22" s="823"/>
      <c r="B22" s="822" t="s">
        <v>28</v>
      </c>
      <c r="C22" s="231">
        <v>149</v>
      </c>
      <c r="D22" s="231">
        <v>3182</v>
      </c>
      <c r="E22" s="231">
        <v>636</v>
      </c>
      <c r="F22" s="231">
        <v>263</v>
      </c>
      <c r="G22" s="231">
        <v>112</v>
      </c>
      <c r="H22" s="231">
        <v>0</v>
      </c>
      <c r="I22" s="140">
        <f t="shared" si="2"/>
        <v>4342</v>
      </c>
      <c r="J22" s="157"/>
      <c r="K22" s="232">
        <f t="shared" si="3"/>
        <v>3.4315983417779825</v>
      </c>
      <c r="L22" s="232">
        <f t="shared" si="3"/>
        <v>73.284200829111015</v>
      </c>
      <c r="M22" s="232">
        <f t="shared" si="3"/>
        <v>14.647627821280516</v>
      </c>
      <c r="N22" s="232">
        <f t="shared" si="3"/>
        <v>6.0571165361584525</v>
      </c>
      <c r="O22" s="232">
        <f t="shared" si="3"/>
        <v>2.5794564716720405</v>
      </c>
      <c r="P22" s="232">
        <f t="shared" si="4"/>
        <v>0</v>
      </c>
      <c r="Q22" s="233">
        <f t="shared" si="4"/>
        <v>100</v>
      </c>
      <c r="R22" s="234"/>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row>
    <row r="23" spans="1:60" ht="15" customHeight="1" x14ac:dyDescent="0.2">
      <c r="A23" s="823"/>
      <c r="B23" s="822" t="s">
        <v>29</v>
      </c>
      <c r="C23" s="231">
        <v>421</v>
      </c>
      <c r="D23" s="231">
        <v>5437</v>
      </c>
      <c r="E23" s="231">
        <v>1959</v>
      </c>
      <c r="F23" s="231">
        <v>836</v>
      </c>
      <c r="G23" s="231">
        <v>536</v>
      </c>
      <c r="H23" s="231">
        <v>13</v>
      </c>
      <c r="I23" s="140">
        <f t="shared" si="2"/>
        <v>9202</v>
      </c>
      <c r="J23" s="157"/>
      <c r="K23" s="232">
        <f t="shared" si="3"/>
        <v>4.5750923712236471</v>
      </c>
      <c r="L23" s="232">
        <f t="shared" si="3"/>
        <v>59.084981525755275</v>
      </c>
      <c r="M23" s="232">
        <f t="shared" si="3"/>
        <v>21.288850249945664</v>
      </c>
      <c r="N23" s="232">
        <f t="shared" si="3"/>
        <v>9.0849815257552695</v>
      </c>
      <c r="O23" s="232">
        <f t="shared" si="3"/>
        <v>5.8248206911540974</v>
      </c>
      <c r="P23" s="232">
        <f t="shared" si="4"/>
        <v>0.14127363616605085</v>
      </c>
      <c r="Q23" s="233">
        <f t="shared" si="4"/>
        <v>100</v>
      </c>
      <c r="R23" s="234"/>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row>
    <row r="24" spans="1:60" ht="15" customHeight="1" x14ac:dyDescent="0.2">
      <c r="A24" s="823"/>
      <c r="B24" s="822" t="s">
        <v>30</v>
      </c>
      <c r="C24" s="231">
        <v>143</v>
      </c>
      <c r="D24" s="231">
        <v>2525</v>
      </c>
      <c r="E24" s="231">
        <v>1050</v>
      </c>
      <c r="F24" s="231">
        <v>454</v>
      </c>
      <c r="G24" s="231">
        <v>291</v>
      </c>
      <c r="H24" s="231">
        <v>0</v>
      </c>
      <c r="I24" s="140">
        <f t="shared" si="2"/>
        <v>4463</v>
      </c>
      <c r="J24" s="157"/>
      <c r="K24" s="232">
        <f t="shared" si="3"/>
        <v>3.2041227873627607</v>
      </c>
      <c r="L24" s="232">
        <f t="shared" si="3"/>
        <v>56.576293972664125</v>
      </c>
      <c r="M24" s="232">
        <f t="shared" si="3"/>
        <v>23.526775711404884</v>
      </c>
      <c r="N24" s="232">
        <f t="shared" si="3"/>
        <v>10.172529688550302</v>
      </c>
      <c r="O24" s="232">
        <f t="shared" si="3"/>
        <v>6.5202778400179255</v>
      </c>
      <c r="P24" s="232">
        <f t="shared" si="4"/>
        <v>0</v>
      </c>
      <c r="Q24" s="233">
        <f t="shared" si="4"/>
        <v>100</v>
      </c>
      <c r="R24" s="234"/>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row>
    <row r="25" spans="1:60" ht="15" customHeight="1" x14ac:dyDescent="0.2">
      <c r="A25" s="823"/>
      <c r="B25" s="822" t="s">
        <v>31</v>
      </c>
      <c r="C25" s="231">
        <v>198</v>
      </c>
      <c r="D25" s="231">
        <v>4802</v>
      </c>
      <c r="E25" s="231">
        <v>1012</v>
      </c>
      <c r="F25" s="231">
        <v>492</v>
      </c>
      <c r="G25" s="231">
        <v>227</v>
      </c>
      <c r="H25" s="231">
        <v>0</v>
      </c>
      <c r="I25" s="140">
        <f t="shared" si="2"/>
        <v>6731</v>
      </c>
      <c r="J25" s="157"/>
      <c r="K25" s="232">
        <f t="shared" si="3"/>
        <v>2.9416134303966719</v>
      </c>
      <c r="L25" s="232">
        <f t="shared" si="3"/>
        <v>71.341554003862726</v>
      </c>
      <c r="M25" s="232">
        <f t="shared" si="3"/>
        <v>15.034913088694102</v>
      </c>
      <c r="N25" s="232">
        <f t="shared" si="3"/>
        <v>7.3094636755311253</v>
      </c>
      <c r="O25" s="232">
        <f t="shared" si="3"/>
        <v>3.3724558015153767</v>
      </c>
      <c r="P25" s="232">
        <f t="shared" si="4"/>
        <v>0</v>
      </c>
      <c r="Q25" s="233">
        <f t="shared" si="4"/>
        <v>100</v>
      </c>
      <c r="R25" s="234"/>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row>
    <row r="26" spans="1:60" ht="15" customHeight="1" x14ac:dyDescent="0.2">
      <c r="A26" s="823"/>
      <c r="B26" s="822" t="s">
        <v>32</v>
      </c>
      <c r="C26" s="231">
        <v>307</v>
      </c>
      <c r="D26" s="231">
        <v>7962</v>
      </c>
      <c r="E26" s="231">
        <v>2204</v>
      </c>
      <c r="F26" s="231">
        <v>965</v>
      </c>
      <c r="G26" s="231">
        <v>545</v>
      </c>
      <c r="H26" s="231">
        <v>0</v>
      </c>
      <c r="I26" s="140">
        <f t="shared" si="2"/>
        <v>11983</v>
      </c>
      <c r="J26" s="157"/>
      <c r="K26" s="232">
        <f t="shared" si="3"/>
        <v>2.5619627806058585</v>
      </c>
      <c r="L26" s="232">
        <f t="shared" si="3"/>
        <v>66.444129183009267</v>
      </c>
      <c r="M26" s="232">
        <f t="shared" si="3"/>
        <v>18.3927230242844</v>
      </c>
      <c r="N26" s="232">
        <f t="shared" si="3"/>
        <v>8.0530751898522901</v>
      </c>
      <c r="O26" s="232">
        <f t="shared" si="3"/>
        <v>4.5481098222481853</v>
      </c>
      <c r="P26" s="232">
        <f t="shared" si="4"/>
        <v>0</v>
      </c>
      <c r="Q26" s="233">
        <f t="shared" si="4"/>
        <v>100</v>
      </c>
      <c r="R26" s="234"/>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row>
    <row r="27" spans="1:60" ht="15" customHeight="1" x14ac:dyDescent="0.2">
      <c r="A27" s="823"/>
      <c r="B27" s="822" t="s">
        <v>33</v>
      </c>
      <c r="C27" s="231">
        <v>95</v>
      </c>
      <c r="D27" s="231">
        <v>3723</v>
      </c>
      <c r="E27" s="231">
        <v>1111</v>
      </c>
      <c r="F27" s="231">
        <v>503</v>
      </c>
      <c r="G27" s="231">
        <v>209</v>
      </c>
      <c r="H27" s="231">
        <v>90</v>
      </c>
      <c r="I27" s="140">
        <f t="shared" si="2"/>
        <v>5731</v>
      </c>
      <c r="J27" s="157"/>
      <c r="K27" s="232">
        <f t="shared" si="3"/>
        <v>1.6576513697435002</v>
      </c>
      <c r="L27" s="232">
        <f t="shared" si="3"/>
        <v>64.96248473215843</v>
      </c>
      <c r="M27" s="232">
        <f t="shared" si="3"/>
        <v>19.385796545105567</v>
      </c>
      <c r="N27" s="232">
        <f t="shared" si="3"/>
        <v>8.7768277787471654</v>
      </c>
      <c r="O27" s="232">
        <f t="shared" si="3"/>
        <v>3.6468330134357005</v>
      </c>
      <c r="P27" s="232">
        <f t="shared" si="4"/>
        <v>1.570406560809632</v>
      </c>
      <c r="Q27" s="233">
        <f t="shared" si="4"/>
        <v>100</v>
      </c>
      <c r="R27" s="234"/>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row>
    <row r="28" spans="1:60" ht="15" customHeight="1" x14ac:dyDescent="0.2">
      <c r="A28" s="823"/>
      <c r="B28" s="822" t="s">
        <v>34</v>
      </c>
      <c r="C28" s="231">
        <v>217</v>
      </c>
      <c r="D28" s="231">
        <v>2915</v>
      </c>
      <c r="E28" s="231">
        <v>1003</v>
      </c>
      <c r="F28" s="231">
        <v>500</v>
      </c>
      <c r="G28" s="231">
        <v>229</v>
      </c>
      <c r="H28" s="231">
        <v>0</v>
      </c>
      <c r="I28" s="140">
        <f t="shared" si="2"/>
        <v>4864</v>
      </c>
      <c r="J28" s="157"/>
      <c r="K28" s="232">
        <f t="shared" si="3"/>
        <v>4.4613486842105265</v>
      </c>
      <c r="L28" s="232">
        <f t="shared" si="3"/>
        <v>59.930098684210535</v>
      </c>
      <c r="M28" s="232">
        <f t="shared" si="3"/>
        <v>20.620888157894736</v>
      </c>
      <c r="N28" s="232">
        <f t="shared" si="3"/>
        <v>10.279605263157894</v>
      </c>
      <c r="O28" s="232">
        <f t="shared" si="3"/>
        <v>4.7080592105263159</v>
      </c>
      <c r="P28" s="232">
        <f t="shared" si="4"/>
        <v>0</v>
      </c>
      <c r="Q28" s="233">
        <f t="shared" si="4"/>
        <v>100</v>
      </c>
      <c r="R28" s="234"/>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row>
    <row r="29" spans="1:60" ht="15" customHeight="1" x14ac:dyDescent="0.2">
      <c r="A29" s="823"/>
      <c r="B29" s="822" t="s">
        <v>35</v>
      </c>
      <c r="C29" s="231">
        <v>122</v>
      </c>
      <c r="D29" s="231">
        <v>1419</v>
      </c>
      <c r="E29" s="231">
        <v>778</v>
      </c>
      <c r="F29" s="231">
        <v>399</v>
      </c>
      <c r="G29" s="231">
        <v>139</v>
      </c>
      <c r="H29" s="231">
        <v>0</v>
      </c>
      <c r="I29" s="140">
        <f t="shared" si="2"/>
        <v>2857</v>
      </c>
      <c r="J29" s="157"/>
      <c r="K29" s="232">
        <f t="shared" si="3"/>
        <v>4.2702135106755339</v>
      </c>
      <c r="L29" s="232">
        <f t="shared" si="3"/>
        <v>49.667483374168711</v>
      </c>
      <c r="M29" s="232">
        <f t="shared" si="3"/>
        <v>27.231361568078405</v>
      </c>
      <c r="N29" s="232">
        <f t="shared" si="3"/>
        <v>13.965698284914247</v>
      </c>
      <c r="O29" s="232">
        <f t="shared" si="3"/>
        <v>4.8652432621631085</v>
      </c>
      <c r="P29" s="232">
        <f t="shared" si="4"/>
        <v>0</v>
      </c>
      <c r="Q29" s="233">
        <f t="shared" si="4"/>
        <v>100</v>
      </c>
      <c r="R29" s="234"/>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row>
    <row r="30" spans="1:60" ht="15" customHeight="1" x14ac:dyDescent="0.2">
      <c r="A30" s="823"/>
      <c r="B30" s="822" t="s">
        <v>36</v>
      </c>
      <c r="C30" s="231">
        <v>189</v>
      </c>
      <c r="D30" s="231">
        <v>5247</v>
      </c>
      <c r="E30" s="231">
        <v>1102</v>
      </c>
      <c r="F30" s="231">
        <v>621</v>
      </c>
      <c r="G30" s="231">
        <v>334</v>
      </c>
      <c r="H30" s="231">
        <v>0</v>
      </c>
      <c r="I30" s="140">
        <f t="shared" si="2"/>
        <v>7493</v>
      </c>
      <c r="J30" s="157"/>
      <c r="K30" s="232">
        <f t="shared" si="3"/>
        <v>2.5223541972507673</v>
      </c>
      <c r="L30" s="232">
        <f t="shared" si="3"/>
        <v>70.025356999866545</v>
      </c>
      <c r="M30" s="232">
        <f t="shared" si="3"/>
        <v>14.70705992259442</v>
      </c>
      <c r="N30" s="232">
        <f t="shared" si="3"/>
        <v>8.2877352195382343</v>
      </c>
      <c r="O30" s="232">
        <f t="shared" si="3"/>
        <v>4.4574936607500328</v>
      </c>
      <c r="P30" s="232">
        <f t="shared" si="4"/>
        <v>0</v>
      </c>
      <c r="Q30" s="233">
        <f t="shared" si="4"/>
        <v>100</v>
      </c>
      <c r="R30" s="234"/>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row>
    <row r="31" spans="1:60" ht="15" customHeight="1" x14ac:dyDescent="0.2">
      <c r="A31" s="823"/>
      <c r="B31" s="822" t="s">
        <v>37</v>
      </c>
      <c r="C31" s="231">
        <v>626</v>
      </c>
      <c r="D31" s="231">
        <v>29647</v>
      </c>
      <c r="E31" s="231">
        <v>14616</v>
      </c>
      <c r="F31" s="231">
        <v>4310</v>
      </c>
      <c r="G31" s="231">
        <v>2566</v>
      </c>
      <c r="H31" s="231">
        <v>0</v>
      </c>
      <c r="I31" s="140">
        <f t="shared" si="2"/>
        <v>51765</v>
      </c>
      <c r="J31" s="157"/>
      <c r="K31" s="232">
        <f t="shared" si="3"/>
        <v>1.209311310731189</v>
      </c>
      <c r="L31" s="232">
        <f t="shared" si="3"/>
        <v>57.27228822563508</v>
      </c>
      <c r="M31" s="232">
        <f t="shared" si="3"/>
        <v>28.235294117647058</v>
      </c>
      <c r="N31" s="232">
        <f t="shared" si="3"/>
        <v>8.3260890563121812</v>
      </c>
      <c r="O31" s="232">
        <f t="shared" si="3"/>
        <v>4.9570172896744902</v>
      </c>
      <c r="P31" s="232">
        <f t="shared" si="4"/>
        <v>0</v>
      </c>
      <c r="Q31" s="233">
        <f t="shared" si="4"/>
        <v>100</v>
      </c>
      <c r="R31" s="234"/>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row>
    <row r="32" spans="1:60" ht="15" customHeight="1" x14ac:dyDescent="0.2">
      <c r="A32" s="823"/>
      <c r="B32" s="822" t="s">
        <v>38</v>
      </c>
      <c r="C32" s="231">
        <v>115</v>
      </c>
      <c r="D32" s="231">
        <v>2703</v>
      </c>
      <c r="E32" s="231">
        <v>870</v>
      </c>
      <c r="F32" s="231">
        <v>533</v>
      </c>
      <c r="G32" s="231">
        <v>204</v>
      </c>
      <c r="H32" s="231">
        <v>0</v>
      </c>
      <c r="I32" s="140">
        <f t="shared" si="2"/>
        <v>4425</v>
      </c>
      <c r="J32" s="157"/>
      <c r="K32" s="232">
        <f t="shared" si="3"/>
        <v>2.5988700564971752</v>
      </c>
      <c r="L32" s="232">
        <f t="shared" si="3"/>
        <v>61.084745762711869</v>
      </c>
      <c r="M32" s="232">
        <f t="shared" si="3"/>
        <v>19.661016949152543</v>
      </c>
      <c r="N32" s="232">
        <f t="shared" si="3"/>
        <v>12.045197740112995</v>
      </c>
      <c r="O32" s="232">
        <f t="shared" si="3"/>
        <v>4.6101694915254239</v>
      </c>
      <c r="P32" s="232">
        <f t="shared" si="4"/>
        <v>0</v>
      </c>
      <c r="Q32" s="233">
        <f t="shared" si="4"/>
        <v>100</v>
      </c>
      <c r="R32" s="234"/>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row>
    <row r="33" spans="1:60" ht="15" customHeight="1" x14ac:dyDescent="0.2">
      <c r="A33" s="823"/>
      <c r="B33" s="47" t="s">
        <v>39</v>
      </c>
      <c r="C33" s="231">
        <v>134</v>
      </c>
      <c r="D33" s="231">
        <v>1428</v>
      </c>
      <c r="E33" s="231">
        <v>480</v>
      </c>
      <c r="F33" s="231">
        <v>249</v>
      </c>
      <c r="G33" s="231">
        <v>118</v>
      </c>
      <c r="H33" s="231">
        <v>2</v>
      </c>
      <c r="I33" s="140">
        <f t="shared" si="2"/>
        <v>2411</v>
      </c>
      <c r="J33" s="157"/>
      <c r="K33" s="232">
        <f t="shared" si="3"/>
        <v>5.5578598092077973</v>
      </c>
      <c r="L33" s="232">
        <f t="shared" si="3"/>
        <v>59.228535877229362</v>
      </c>
      <c r="M33" s="232">
        <f t="shared" si="3"/>
        <v>19.908751555371214</v>
      </c>
      <c r="N33" s="232">
        <f t="shared" si="3"/>
        <v>10.327664869348819</v>
      </c>
      <c r="O33" s="232">
        <f t="shared" si="3"/>
        <v>4.8942347573620903</v>
      </c>
      <c r="P33" s="232">
        <f t="shared" si="4"/>
        <v>8.2953131480713385E-2</v>
      </c>
      <c r="Q33" s="233">
        <f t="shared" si="4"/>
        <v>100</v>
      </c>
      <c r="R33" s="234"/>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row>
    <row r="34" spans="1:60" ht="15" customHeight="1" x14ac:dyDescent="0.2">
      <c r="A34" s="823"/>
      <c r="B34" s="47" t="s">
        <v>40</v>
      </c>
      <c r="C34" s="231">
        <v>46</v>
      </c>
      <c r="D34" s="231">
        <v>1563</v>
      </c>
      <c r="E34" s="231">
        <v>478</v>
      </c>
      <c r="F34" s="231">
        <v>199</v>
      </c>
      <c r="G34" s="231">
        <v>136</v>
      </c>
      <c r="H34" s="231">
        <v>9</v>
      </c>
      <c r="I34" s="140">
        <f t="shared" si="2"/>
        <v>2431</v>
      </c>
      <c r="J34" s="157"/>
      <c r="K34" s="232">
        <f t="shared" si="3"/>
        <v>1.8922254216371863</v>
      </c>
      <c r="L34" s="232">
        <f t="shared" si="3"/>
        <v>64.294529000411345</v>
      </c>
      <c r="M34" s="232">
        <f t="shared" si="3"/>
        <v>19.662690250925547</v>
      </c>
      <c r="N34" s="232">
        <f t="shared" si="3"/>
        <v>8.1859317153434805</v>
      </c>
      <c r="O34" s="232">
        <f t="shared" si="3"/>
        <v>5.5944055944055942</v>
      </c>
      <c r="P34" s="232">
        <f t="shared" si="4"/>
        <v>0.37021801727684078</v>
      </c>
      <c r="Q34" s="233">
        <f t="shared" si="4"/>
        <v>100</v>
      </c>
      <c r="R34" s="234"/>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row>
    <row r="35" spans="1:60" ht="15" customHeight="1" x14ac:dyDescent="0.2">
      <c r="A35" s="823"/>
      <c r="B35" s="47" t="s">
        <v>41</v>
      </c>
      <c r="C35" s="231">
        <v>92</v>
      </c>
      <c r="D35" s="231">
        <v>2188</v>
      </c>
      <c r="E35" s="231">
        <v>998</v>
      </c>
      <c r="F35" s="231">
        <v>357</v>
      </c>
      <c r="G35" s="231">
        <v>139</v>
      </c>
      <c r="H35" s="231">
        <v>0</v>
      </c>
      <c r="I35" s="140">
        <f t="shared" si="2"/>
        <v>3774</v>
      </c>
      <c r="J35" s="157"/>
      <c r="K35" s="232">
        <f t="shared" si="3"/>
        <v>2.4377318494965552</v>
      </c>
      <c r="L35" s="232">
        <f t="shared" si="3"/>
        <v>57.975622681505037</v>
      </c>
      <c r="M35" s="232">
        <f t="shared" si="3"/>
        <v>26.444091149973502</v>
      </c>
      <c r="N35" s="232">
        <f t="shared" si="3"/>
        <v>9.4594594594594597</v>
      </c>
      <c r="O35" s="232">
        <f t="shared" si="3"/>
        <v>3.6830948595654478</v>
      </c>
      <c r="P35" s="232">
        <f t="shared" si="4"/>
        <v>0</v>
      </c>
      <c r="Q35" s="233">
        <f t="shared" si="4"/>
        <v>100</v>
      </c>
      <c r="R35" s="234"/>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row>
    <row r="36" spans="1:60" ht="15" customHeight="1" x14ac:dyDescent="0.2">
      <c r="A36" s="823"/>
      <c r="B36" s="822" t="s">
        <v>42</v>
      </c>
      <c r="C36" s="231">
        <v>234</v>
      </c>
      <c r="D36" s="231">
        <v>5628</v>
      </c>
      <c r="E36" s="231">
        <v>3245</v>
      </c>
      <c r="F36" s="231">
        <v>1017</v>
      </c>
      <c r="G36" s="231">
        <v>419</v>
      </c>
      <c r="H36" s="231">
        <v>1</v>
      </c>
      <c r="I36" s="140">
        <f t="shared" si="2"/>
        <v>10544</v>
      </c>
      <c r="J36" s="157"/>
      <c r="K36" s="232">
        <f t="shared" si="3"/>
        <v>2.2192716236722307</v>
      </c>
      <c r="L36" s="232">
        <f t="shared" si="3"/>
        <v>53.376327769347498</v>
      </c>
      <c r="M36" s="232">
        <f t="shared" si="3"/>
        <v>30.775796661608496</v>
      </c>
      <c r="N36" s="232">
        <f t="shared" si="3"/>
        <v>9.6452959028831575</v>
      </c>
      <c r="O36" s="232">
        <f t="shared" si="3"/>
        <v>3.9738239757207889</v>
      </c>
      <c r="P36" s="232">
        <f t="shared" si="4"/>
        <v>9.4840667678300454E-3</v>
      </c>
      <c r="Q36" s="233">
        <f t="shared" si="4"/>
        <v>100</v>
      </c>
      <c r="R36" s="234"/>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row>
    <row r="37" spans="1:60" ht="15" customHeight="1" x14ac:dyDescent="0.2">
      <c r="A37" s="823"/>
      <c r="B37" s="822" t="s">
        <v>43</v>
      </c>
      <c r="C37" s="231">
        <v>248</v>
      </c>
      <c r="D37" s="231">
        <v>1624</v>
      </c>
      <c r="E37" s="231">
        <v>493</v>
      </c>
      <c r="F37" s="231">
        <v>252</v>
      </c>
      <c r="G37" s="231">
        <v>237</v>
      </c>
      <c r="H37" s="231">
        <v>0</v>
      </c>
      <c r="I37" s="140">
        <f t="shared" si="2"/>
        <v>2854</v>
      </c>
      <c r="J37" s="157"/>
      <c r="K37" s="232">
        <f t="shared" si="3"/>
        <v>8.6895585143658032</v>
      </c>
      <c r="L37" s="232">
        <f t="shared" si="3"/>
        <v>56.902592852137346</v>
      </c>
      <c r="M37" s="232">
        <f t="shared" si="3"/>
        <v>17.274001401541696</v>
      </c>
      <c r="N37" s="232">
        <f t="shared" si="3"/>
        <v>8.8297126839523479</v>
      </c>
      <c r="O37" s="232">
        <f t="shared" si="3"/>
        <v>8.3041345480028035</v>
      </c>
      <c r="P37" s="232">
        <f t="shared" si="4"/>
        <v>0</v>
      </c>
      <c r="Q37" s="233">
        <f t="shared" si="4"/>
        <v>100</v>
      </c>
      <c r="R37" s="234"/>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row>
    <row r="38" spans="1:60" ht="15" customHeight="1" x14ac:dyDescent="0.2">
      <c r="A38" s="823"/>
      <c r="B38" s="822" t="s">
        <v>44</v>
      </c>
      <c r="C38" s="231">
        <v>233</v>
      </c>
      <c r="D38" s="231">
        <v>5014</v>
      </c>
      <c r="E38" s="231">
        <v>2324</v>
      </c>
      <c r="F38" s="231">
        <v>921</v>
      </c>
      <c r="G38" s="231">
        <v>283</v>
      </c>
      <c r="H38" s="231">
        <v>3</v>
      </c>
      <c r="I38" s="140">
        <f t="shared" si="2"/>
        <v>8778</v>
      </c>
      <c r="J38" s="157"/>
      <c r="K38" s="232">
        <f t="shared" si="3"/>
        <v>2.6543631806789705</v>
      </c>
      <c r="L38" s="232">
        <f t="shared" si="3"/>
        <v>57.120072909546593</v>
      </c>
      <c r="M38" s="232">
        <f t="shared" si="3"/>
        <v>26.475279106858054</v>
      </c>
      <c r="N38" s="232">
        <f t="shared" si="3"/>
        <v>10.492139439507861</v>
      </c>
      <c r="O38" s="232">
        <f t="shared" si="3"/>
        <v>3.2239690134426979</v>
      </c>
      <c r="P38" s="232">
        <f t="shared" si="4"/>
        <v>3.4176349965823652E-2</v>
      </c>
      <c r="Q38" s="233">
        <f t="shared" si="4"/>
        <v>100</v>
      </c>
      <c r="R38" s="234"/>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row>
    <row r="39" spans="1:60" ht="15" customHeight="1" x14ac:dyDescent="0.2">
      <c r="A39" s="823"/>
      <c r="B39" s="822" t="s">
        <v>90</v>
      </c>
      <c r="C39" s="231">
        <v>231</v>
      </c>
      <c r="D39" s="231">
        <v>4644</v>
      </c>
      <c r="E39" s="231">
        <v>1956</v>
      </c>
      <c r="F39" s="231">
        <v>825</v>
      </c>
      <c r="G39" s="231">
        <v>370</v>
      </c>
      <c r="H39" s="231">
        <v>23</v>
      </c>
      <c r="I39" s="140">
        <f t="shared" si="2"/>
        <v>8049</v>
      </c>
      <c r="J39" s="157"/>
      <c r="K39" s="232">
        <f t="shared" si="3"/>
        <v>2.86992172940738</v>
      </c>
      <c r="L39" s="232">
        <f t="shared" si="3"/>
        <v>57.696608274319793</v>
      </c>
      <c r="M39" s="232">
        <f t="shared" si="3"/>
        <v>24.301155423033919</v>
      </c>
      <c r="N39" s="232">
        <f t="shared" si="3"/>
        <v>10.249720462169213</v>
      </c>
      <c r="O39" s="232">
        <f t="shared" si="3"/>
        <v>4.5968443284880109</v>
      </c>
      <c r="P39" s="232">
        <f t="shared" si="3"/>
        <v>0.28574978258168715</v>
      </c>
      <c r="Q39" s="233">
        <f t="shared" si="3"/>
        <v>100</v>
      </c>
      <c r="R39" s="234"/>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row>
    <row r="40" spans="1:60" ht="15" customHeight="1" x14ac:dyDescent="0.2">
      <c r="A40" s="823"/>
      <c r="B40" s="822" t="s">
        <v>46</v>
      </c>
      <c r="C40" s="231">
        <v>95</v>
      </c>
      <c r="D40" s="231">
        <v>2435</v>
      </c>
      <c r="E40" s="231">
        <v>670</v>
      </c>
      <c r="F40" s="231">
        <v>375</v>
      </c>
      <c r="G40" s="231">
        <v>104</v>
      </c>
      <c r="H40" s="231">
        <v>0</v>
      </c>
      <c r="I40" s="140">
        <f t="shared" si="2"/>
        <v>3679</v>
      </c>
      <c r="J40" s="157"/>
      <c r="K40" s="232">
        <f t="shared" si="3"/>
        <v>2.5822234302799671</v>
      </c>
      <c r="L40" s="232">
        <f t="shared" si="3"/>
        <v>66.186463712965477</v>
      </c>
      <c r="M40" s="232">
        <f t="shared" si="3"/>
        <v>18.211470508290294</v>
      </c>
      <c r="N40" s="232">
        <f t="shared" si="3"/>
        <v>10.192987224789345</v>
      </c>
      <c r="O40" s="232">
        <f t="shared" si="3"/>
        <v>2.8268551236749118</v>
      </c>
      <c r="P40" s="232">
        <f t="shared" si="4"/>
        <v>0</v>
      </c>
      <c r="Q40" s="233">
        <f t="shared" si="4"/>
        <v>100</v>
      </c>
      <c r="R40" s="234"/>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row>
    <row r="41" spans="1:60" ht="15" customHeight="1" x14ac:dyDescent="0.2">
      <c r="A41" s="823"/>
      <c r="B41" s="822" t="s">
        <v>47</v>
      </c>
      <c r="C41" s="231">
        <v>105</v>
      </c>
      <c r="D41" s="231">
        <v>2450</v>
      </c>
      <c r="E41" s="231">
        <v>650</v>
      </c>
      <c r="F41" s="231">
        <v>314</v>
      </c>
      <c r="G41" s="231">
        <v>128</v>
      </c>
      <c r="H41" s="231">
        <v>0</v>
      </c>
      <c r="I41" s="140">
        <f t="shared" si="2"/>
        <v>3647</v>
      </c>
      <c r="J41" s="157"/>
      <c r="K41" s="232">
        <f t="shared" si="3"/>
        <v>2.8790786948176583</v>
      </c>
      <c r="L41" s="232">
        <f t="shared" si="3"/>
        <v>67.178502879078692</v>
      </c>
      <c r="M41" s="232">
        <f t="shared" si="3"/>
        <v>17.822868110775978</v>
      </c>
      <c r="N41" s="232">
        <f t="shared" si="3"/>
        <v>8.6098162873594735</v>
      </c>
      <c r="O41" s="232">
        <f t="shared" si="3"/>
        <v>3.509734027968193</v>
      </c>
      <c r="P41" s="232">
        <f t="shared" si="4"/>
        <v>0</v>
      </c>
      <c r="Q41" s="233">
        <f t="shared" si="4"/>
        <v>100</v>
      </c>
      <c r="R41" s="234"/>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row>
    <row r="42" spans="1:60" ht="15" customHeight="1" x14ac:dyDescent="0.2">
      <c r="A42" s="54"/>
      <c r="B42" s="55" t="s">
        <v>48</v>
      </c>
      <c r="C42" s="236">
        <v>78</v>
      </c>
      <c r="D42" s="236">
        <v>1899</v>
      </c>
      <c r="E42" s="236">
        <v>855</v>
      </c>
      <c r="F42" s="236">
        <v>442</v>
      </c>
      <c r="G42" s="236">
        <v>221</v>
      </c>
      <c r="H42" s="236">
        <v>0</v>
      </c>
      <c r="I42" s="684">
        <f t="shared" si="2"/>
        <v>3495</v>
      </c>
      <c r="J42" s="152"/>
      <c r="K42" s="237">
        <f t="shared" si="3"/>
        <v>2.2317596566523603</v>
      </c>
      <c r="L42" s="237">
        <f t="shared" si="3"/>
        <v>54.334763948497852</v>
      </c>
      <c r="M42" s="237">
        <f t="shared" si="3"/>
        <v>24.463519313304722</v>
      </c>
      <c r="N42" s="237">
        <f t="shared" si="3"/>
        <v>12.646638054363377</v>
      </c>
      <c r="O42" s="237">
        <f t="shared" si="3"/>
        <v>6.3233190271816886</v>
      </c>
      <c r="P42" s="237">
        <f t="shared" si="4"/>
        <v>0</v>
      </c>
      <c r="Q42" s="238">
        <f t="shared" si="4"/>
        <v>100</v>
      </c>
      <c r="R42" s="234"/>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row>
    <row r="43" spans="1:60" ht="15" customHeight="1" x14ac:dyDescent="0.2">
      <c r="A43" s="823"/>
      <c r="B43" s="822" t="s">
        <v>139</v>
      </c>
      <c r="C43" s="235" t="s">
        <v>22</v>
      </c>
      <c r="D43" s="235" t="s">
        <v>22</v>
      </c>
      <c r="E43" s="235" t="s">
        <v>22</v>
      </c>
      <c r="F43" s="235" t="s">
        <v>22</v>
      </c>
      <c r="G43" s="235" t="s">
        <v>22</v>
      </c>
      <c r="H43" s="235">
        <v>9529</v>
      </c>
      <c r="I43" s="31">
        <f t="shared" si="2"/>
        <v>9529</v>
      </c>
      <c r="J43" s="147"/>
      <c r="K43" s="229" t="s">
        <v>89</v>
      </c>
      <c r="L43" s="229" t="s">
        <v>89</v>
      </c>
      <c r="M43" s="229" t="s">
        <v>89</v>
      </c>
      <c r="N43" s="229" t="s">
        <v>89</v>
      </c>
      <c r="O43" s="229" t="s">
        <v>89</v>
      </c>
      <c r="P43" s="229">
        <f t="shared" si="4"/>
        <v>100</v>
      </c>
      <c r="Q43" s="239">
        <f t="shared" si="4"/>
        <v>100</v>
      </c>
      <c r="R43" s="234"/>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row>
    <row r="44" spans="1:60" ht="15" customHeight="1" x14ac:dyDescent="0.2">
      <c r="A44" s="823"/>
      <c r="B44" s="822" t="s">
        <v>50</v>
      </c>
      <c r="C44" s="231">
        <v>432</v>
      </c>
      <c r="D44" s="231">
        <v>7495</v>
      </c>
      <c r="E44" s="231">
        <v>3075</v>
      </c>
      <c r="F44" s="231">
        <v>1472</v>
      </c>
      <c r="G44" s="231">
        <v>695</v>
      </c>
      <c r="H44" s="231">
        <v>29</v>
      </c>
      <c r="I44" s="140">
        <f t="shared" si="2"/>
        <v>13198</v>
      </c>
      <c r="J44" s="157"/>
      <c r="K44" s="232">
        <f t="shared" si="3"/>
        <v>3.2732232156387333</v>
      </c>
      <c r="L44" s="232">
        <f t="shared" si="3"/>
        <v>56.788907410213675</v>
      </c>
      <c r="M44" s="232">
        <f t="shared" si="3"/>
        <v>23.298984694650706</v>
      </c>
      <c r="N44" s="232">
        <f t="shared" si="3"/>
        <v>11.153205031065314</v>
      </c>
      <c r="O44" s="232">
        <f t="shared" si="3"/>
        <v>5.2659493862706475</v>
      </c>
      <c r="P44" s="232">
        <f t="shared" si="4"/>
        <v>0.21973026216093347</v>
      </c>
      <c r="Q44" s="233">
        <f t="shared" si="4"/>
        <v>100</v>
      </c>
      <c r="R44" s="234"/>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row>
    <row r="45" spans="1:60" ht="15" customHeight="1" x14ac:dyDescent="0.2">
      <c r="A45" s="823"/>
      <c r="B45" s="822" t="s">
        <v>51</v>
      </c>
      <c r="C45" s="231">
        <v>155</v>
      </c>
      <c r="D45" s="231">
        <v>3610</v>
      </c>
      <c r="E45" s="231">
        <v>1226</v>
      </c>
      <c r="F45" s="231">
        <v>606</v>
      </c>
      <c r="G45" s="231">
        <v>252</v>
      </c>
      <c r="H45" s="231">
        <v>0</v>
      </c>
      <c r="I45" s="140">
        <f t="shared" si="2"/>
        <v>5849</v>
      </c>
      <c r="J45" s="157"/>
      <c r="K45" s="232">
        <f t="shared" si="3"/>
        <v>2.6500256454094715</v>
      </c>
      <c r="L45" s="232">
        <f t="shared" si="3"/>
        <v>61.719952128568991</v>
      </c>
      <c r="M45" s="232">
        <f t="shared" si="3"/>
        <v>20.960848008206533</v>
      </c>
      <c r="N45" s="232">
        <f t="shared" si="3"/>
        <v>10.360745426568645</v>
      </c>
      <c r="O45" s="232">
        <f t="shared" si="3"/>
        <v>4.3084287912463664</v>
      </c>
      <c r="P45" s="232">
        <f t="shared" si="4"/>
        <v>0</v>
      </c>
      <c r="Q45" s="233">
        <f t="shared" si="4"/>
        <v>100</v>
      </c>
      <c r="R45" s="234"/>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row>
    <row r="46" spans="1:60" ht="15" customHeight="1" x14ac:dyDescent="0.2">
      <c r="A46" s="823"/>
      <c r="B46" s="822" t="s">
        <v>76</v>
      </c>
      <c r="C46" s="231">
        <v>318</v>
      </c>
      <c r="D46" s="231">
        <v>10231</v>
      </c>
      <c r="E46" s="231">
        <v>2934</v>
      </c>
      <c r="F46" s="231">
        <v>1088</v>
      </c>
      <c r="G46" s="231">
        <v>587</v>
      </c>
      <c r="H46" s="231">
        <v>0</v>
      </c>
      <c r="I46" s="140">
        <f t="shared" si="2"/>
        <v>15158</v>
      </c>
      <c r="J46" s="157"/>
      <c r="K46" s="232">
        <f t="shared" si="3"/>
        <v>2.0979020979020979</v>
      </c>
      <c r="L46" s="232">
        <f t="shared" si="3"/>
        <v>67.495711835334475</v>
      </c>
      <c r="M46" s="232">
        <f t="shared" si="3"/>
        <v>19.356115582530677</v>
      </c>
      <c r="N46" s="232">
        <f t="shared" si="3"/>
        <v>7.1777279324449133</v>
      </c>
      <c r="O46" s="232">
        <f t="shared" si="3"/>
        <v>3.8725425517878347</v>
      </c>
      <c r="P46" s="232">
        <f t="shared" si="4"/>
        <v>0</v>
      </c>
      <c r="Q46" s="233">
        <f t="shared" si="4"/>
        <v>100</v>
      </c>
      <c r="R46" s="234"/>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row>
    <row r="47" spans="1:60" ht="15" customHeight="1" x14ac:dyDescent="0.2">
      <c r="A47" s="823"/>
      <c r="B47" s="822" t="s">
        <v>53</v>
      </c>
      <c r="C47" s="231">
        <v>859</v>
      </c>
      <c r="D47" s="231">
        <v>8927</v>
      </c>
      <c r="E47" s="231">
        <v>3607</v>
      </c>
      <c r="F47" s="231">
        <v>1390</v>
      </c>
      <c r="G47" s="231">
        <v>758</v>
      </c>
      <c r="H47" s="231">
        <v>48</v>
      </c>
      <c r="I47" s="140">
        <f t="shared" si="2"/>
        <v>15589</v>
      </c>
      <c r="J47" s="157"/>
      <c r="K47" s="232">
        <f t="shared" si="3"/>
        <v>5.5102957213419721</v>
      </c>
      <c r="L47" s="232">
        <f t="shared" si="3"/>
        <v>57.264737956251196</v>
      </c>
      <c r="M47" s="232">
        <f t="shared" si="3"/>
        <v>23.138110205914426</v>
      </c>
      <c r="N47" s="232">
        <f t="shared" si="3"/>
        <v>8.9165437167233303</v>
      </c>
      <c r="O47" s="232">
        <f t="shared" si="3"/>
        <v>4.8624029764577585</v>
      </c>
      <c r="P47" s="232">
        <f t="shared" si="4"/>
        <v>0.30790942331130927</v>
      </c>
      <c r="Q47" s="233">
        <f t="shared" si="4"/>
        <v>100</v>
      </c>
      <c r="R47" s="234"/>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row>
    <row r="48" spans="1:60" ht="15" customHeight="1" x14ac:dyDescent="0.2">
      <c r="A48" s="823"/>
      <c r="B48" s="822" t="s">
        <v>54</v>
      </c>
      <c r="C48" s="231">
        <v>70</v>
      </c>
      <c r="D48" s="231">
        <v>1431</v>
      </c>
      <c r="E48" s="231">
        <v>511</v>
      </c>
      <c r="F48" s="231">
        <v>244</v>
      </c>
      <c r="G48" s="231">
        <v>105</v>
      </c>
      <c r="H48" s="231">
        <v>9</v>
      </c>
      <c r="I48" s="140">
        <f t="shared" si="2"/>
        <v>2370</v>
      </c>
      <c r="J48" s="157"/>
      <c r="K48" s="232">
        <f t="shared" ref="K48:O48" si="5">(C48/$I48)*100</f>
        <v>2.9535864978902953</v>
      </c>
      <c r="L48" s="232">
        <f t="shared" si="5"/>
        <v>60.379746835443036</v>
      </c>
      <c r="M48" s="232">
        <f t="shared" si="5"/>
        <v>21.561181434599156</v>
      </c>
      <c r="N48" s="232">
        <f t="shared" si="5"/>
        <v>10.29535864978903</v>
      </c>
      <c r="O48" s="232">
        <f t="shared" si="5"/>
        <v>4.4303797468354427</v>
      </c>
      <c r="P48" s="232">
        <f t="shared" si="4"/>
        <v>0.37974683544303794</v>
      </c>
      <c r="Q48" s="233">
        <f t="shared" si="4"/>
        <v>100</v>
      </c>
      <c r="R48" s="234"/>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row>
    <row r="49" spans="1:60" s="553" customFormat="1" ht="30" customHeight="1" x14ac:dyDescent="0.2">
      <c r="A49" s="172" t="s">
        <v>123</v>
      </c>
      <c r="B49" s="134"/>
      <c r="C49" s="140">
        <v>363</v>
      </c>
      <c r="D49" s="140">
        <v>5292</v>
      </c>
      <c r="E49" s="140">
        <v>3378</v>
      </c>
      <c r="F49" s="140">
        <v>1576</v>
      </c>
      <c r="G49" s="140">
        <v>636</v>
      </c>
      <c r="H49" s="140">
        <v>81</v>
      </c>
      <c r="I49" s="140">
        <f t="shared" si="2"/>
        <v>11326</v>
      </c>
      <c r="J49" s="293"/>
      <c r="K49" s="227">
        <f t="shared" ref="K49:Q49" si="6">(C49/$I49)*100</f>
        <v>3.2050150097121666</v>
      </c>
      <c r="L49" s="227">
        <f t="shared" si="6"/>
        <v>46.72435105067985</v>
      </c>
      <c r="M49" s="227">
        <f t="shared" si="6"/>
        <v>29.825180999470248</v>
      </c>
      <c r="N49" s="227">
        <f t="shared" si="6"/>
        <v>13.91488610277238</v>
      </c>
      <c r="O49" s="227">
        <f t="shared" si="6"/>
        <v>5.6153981988345398</v>
      </c>
      <c r="P49" s="227">
        <f t="shared" si="6"/>
        <v>0.71516863853081403</v>
      </c>
      <c r="Q49" s="230">
        <f t="shared" si="6"/>
        <v>100</v>
      </c>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row>
    <row r="50" spans="1:60" s="553" customFormat="1" ht="30" customHeight="1" x14ac:dyDescent="0.2">
      <c r="A50" s="403" t="s">
        <v>155</v>
      </c>
      <c r="B50" s="404"/>
      <c r="C50" s="863">
        <v>785</v>
      </c>
      <c r="D50" s="863">
        <v>9650</v>
      </c>
      <c r="E50" s="863">
        <v>3352</v>
      </c>
      <c r="F50" s="863">
        <v>1805</v>
      </c>
      <c r="G50" s="863">
        <v>836</v>
      </c>
      <c r="H50" s="863">
        <v>5</v>
      </c>
      <c r="I50" s="684">
        <f t="shared" si="2"/>
        <v>16433</v>
      </c>
      <c r="J50" s="864"/>
      <c r="K50" s="865">
        <f t="shared" ref="K50:Q50" si="7">(C50/$I50)*100</f>
        <v>4.7769731637558568</v>
      </c>
      <c r="L50" s="865">
        <f t="shared" si="7"/>
        <v>58.723300675470092</v>
      </c>
      <c r="M50" s="865">
        <f t="shared" si="7"/>
        <v>20.397979675044116</v>
      </c>
      <c r="N50" s="865">
        <f t="shared" si="7"/>
        <v>10.983995618572385</v>
      </c>
      <c r="O50" s="865">
        <f t="shared" si="7"/>
        <v>5.087324286496683</v>
      </c>
      <c r="P50" s="865">
        <f t="shared" si="7"/>
        <v>3.0426580660865329E-2</v>
      </c>
      <c r="Q50" s="866">
        <f t="shared" si="7"/>
        <v>100</v>
      </c>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row>
    <row r="51" spans="1:60" ht="9.75" customHeight="1" x14ac:dyDescent="0.2">
      <c r="A51" s="51"/>
      <c r="B51" s="17"/>
      <c r="C51" s="17"/>
      <c r="D51" s="17"/>
      <c r="E51" s="17"/>
      <c r="F51" s="17"/>
      <c r="G51" s="17"/>
      <c r="H51" s="17"/>
      <c r="I51" s="148"/>
      <c r="J51" s="17"/>
      <c r="K51" s="17"/>
      <c r="L51" s="17"/>
      <c r="M51" s="17"/>
      <c r="N51" s="17"/>
      <c r="O51" s="17"/>
      <c r="P51" s="17"/>
      <c r="Q51" s="187"/>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row>
    <row r="52" spans="1:60" ht="15" customHeight="1" x14ac:dyDescent="0.2">
      <c r="A52" s="16" t="s">
        <v>156</v>
      </c>
      <c r="B52" s="157"/>
      <c r="C52" s="157"/>
      <c r="D52" s="157"/>
      <c r="E52" s="157"/>
      <c r="F52" s="157"/>
      <c r="G52" s="157"/>
      <c r="H52" s="157"/>
      <c r="I52" s="157"/>
      <c r="J52" s="157"/>
      <c r="K52" s="157"/>
      <c r="L52" s="157"/>
      <c r="M52" s="157"/>
      <c r="N52" s="157"/>
      <c r="O52" s="157"/>
      <c r="P52" s="157"/>
      <c r="Q52" s="158"/>
      <c r="R52" s="160"/>
      <c r="S52" s="160"/>
      <c r="T52" s="160"/>
      <c r="U52" s="160"/>
      <c r="V52" s="160"/>
      <c r="W52" s="160"/>
      <c r="X52" s="160"/>
      <c r="Y52" s="160"/>
      <c r="Z52" s="160"/>
      <c r="AA52" s="160"/>
      <c r="AB52" s="160"/>
      <c r="AC52" s="160"/>
      <c r="AD52" s="160"/>
      <c r="AE52" s="160"/>
      <c r="AF52" s="160"/>
      <c r="AG52" s="160"/>
      <c r="AH52" s="160"/>
      <c r="AI52" s="160"/>
      <c r="AJ52" s="160"/>
      <c r="AK52" s="160"/>
      <c r="AL52" s="160"/>
      <c r="AM52" s="160"/>
      <c r="AN52" s="160"/>
      <c r="AO52" s="160"/>
      <c r="AP52" s="160"/>
      <c r="AQ52" s="160"/>
      <c r="AR52" s="160"/>
      <c r="AS52" s="160"/>
      <c r="AT52" s="160"/>
      <c r="AU52" s="160"/>
      <c r="AV52" s="160"/>
      <c r="AW52" s="160"/>
      <c r="AX52" s="160"/>
      <c r="AY52" s="160"/>
      <c r="AZ52" s="160"/>
      <c r="BA52" s="160"/>
      <c r="BB52" s="160"/>
      <c r="BC52" s="160"/>
      <c r="BD52" s="160"/>
      <c r="BE52" s="160"/>
      <c r="BF52" s="160"/>
      <c r="BG52" s="160"/>
      <c r="BH52" s="160"/>
    </row>
    <row r="53" spans="1:60" ht="15" customHeight="1" x14ac:dyDescent="0.2">
      <c r="A53" s="16" t="s">
        <v>143</v>
      </c>
      <c r="B53" s="17"/>
      <c r="C53" s="17"/>
      <c r="D53" s="17"/>
      <c r="E53" s="17"/>
      <c r="F53" s="17"/>
      <c r="G53" s="17"/>
      <c r="H53" s="17"/>
      <c r="I53" s="17"/>
      <c r="J53" s="17"/>
      <c r="K53" s="17"/>
      <c r="L53" s="17"/>
      <c r="M53" s="17"/>
      <c r="N53" s="17"/>
      <c r="O53" s="17"/>
      <c r="P53" s="17"/>
      <c r="Q53" s="187"/>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row>
    <row r="54" spans="1:60" ht="15" customHeight="1" x14ac:dyDescent="0.2">
      <c r="A54" s="16" t="s">
        <v>157</v>
      </c>
      <c r="B54" s="17"/>
      <c r="C54" s="17"/>
      <c r="D54" s="17"/>
      <c r="E54" s="17"/>
      <c r="F54" s="17"/>
      <c r="G54" s="17"/>
      <c r="H54" s="17"/>
      <c r="I54" s="17"/>
      <c r="J54" s="17"/>
      <c r="K54" s="17"/>
      <c r="L54" s="17"/>
      <c r="M54" s="17"/>
      <c r="N54" s="17"/>
      <c r="O54" s="17"/>
      <c r="P54" s="17"/>
      <c r="Q54" s="187"/>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row>
    <row r="55" spans="1:60" ht="15" customHeight="1" x14ac:dyDescent="0.2">
      <c r="A55" s="16" t="s">
        <v>158</v>
      </c>
      <c r="B55" s="17"/>
      <c r="C55" s="17"/>
      <c r="D55" s="17"/>
      <c r="E55" s="17"/>
      <c r="F55" s="17"/>
      <c r="G55" s="17"/>
      <c r="H55" s="17"/>
      <c r="I55" s="17"/>
      <c r="J55" s="17"/>
      <c r="K55" s="17"/>
      <c r="L55" s="17"/>
      <c r="M55" s="17"/>
      <c r="N55" s="17"/>
      <c r="O55" s="17"/>
      <c r="P55" s="17"/>
      <c r="Q55" s="187"/>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row>
    <row r="56" spans="1:60" ht="15" customHeight="1" x14ac:dyDescent="0.2">
      <c r="A56" s="16" t="s">
        <v>58</v>
      </c>
      <c r="B56" s="17"/>
      <c r="C56" s="17"/>
      <c r="D56" s="17"/>
      <c r="E56" s="17"/>
      <c r="F56" s="17"/>
      <c r="G56" s="17"/>
      <c r="H56" s="17"/>
      <c r="I56" s="17"/>
      <c r="J56" s="17"/>
      <c r="K56" s="17"/>
      <c r="L56" s="17"/>
      <c r="M56" s="17"/>
      <c r="N56" s="17"/>
      <c r="O56" s="17"/>
      <c r="P56" s="17"/>
      <c r="Q56" s="187"/>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row>
    <row r="57" spans="1:60" ht="15" customHeight="1" x14ac:dyDescent="0.2">
      <c r="A57" s="16" t="s">
        <v>59</v>
      </c>
      <c r="B57" s="17"/>
      <c r="C57" s="17"/>
      <c r="D57" s="17"/>
      <c r="E57" s="17"/>
      <c r="F57" s="17"/>
      <c r="G57" s="17"/>
      <c r="H57" s="17"/>
      <c r="I57" s="17"/>
      <c r="J57" s="17"/>
      <c r="K57" s="17"/>
      <c r="L57" s="17"/>
      <c r="M57" s="17"/>
      <c r="N57" s="17"/>
      <c r="O57" s="17"/>
      <c r="P57" s="17"/>
      <c r="Q57" s="187"/>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row>
    <row r="58" spans="1:60" ht="15" customHeight="1" x14ac:dyDescent="0.2">
      <c r="A58" s="54"/>
      <c r="B58" s="55"/>
      <c r="C58" s="55"/>
      <c r="D58" s="55"/>
      <c r="E58" s="55"/>
      <c r="F58" s="55"/>
      <c r="G58" s="55"/>
      <c r="H58" s="55"/>
      <c r="I58" s="55"/>
      <c r="J58" s="55"/>
      <c r="K58" s="55"/>
      <c r="L58" s="55"/>
      <c r="M58" s="55"/>
      <c r="N58" s="55"/>
      <c r="O58" s="55"/>
      <c r="P58" s="55"/>
      <c r="Q58" s="188"/>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row>
    <row r="59" spans="1:60" ht="15" customHeight="1"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row>
    <row r="60" spans="1:60" ht="15" customHeight="1"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row>
    <row r="61" spans="1:60" ht="15" customHeight="1"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row>
    <row r="62" spans="1:60" ht="15"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row>
    <row r="63" spans="1:60" ht="15" customHeight="1"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row>
    <row r="64" spans="1:60" ht="15" customHeight="1"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row>
    <row r="65" spans="1:60" ht="15" customHeight="1"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row>
    <row r="66" spans="1:60" ht="15" customHeight="1"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row>
    <row r="67" spans="1:60" ht="15" customHeight="1"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row>
    <row r="68" spans="1:60" ht="15" customHeight="1"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row>
    <row r="69" spans="1:60" ht="15" customHeight="1"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row>
    <row r="70" spans="1:60" ht="15" customHeight="1"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row>
    <row r="71" spans="1:60" ht="15" customHeight="1"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row>
    <row r="72" spans="1:60" ht="15" customHeight="1"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row>
    <row r="73" spans="1:60" ht="15" customHeight="1"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row>
    <row r="74" spans="1:60" ht="15" customHeight="1"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row>
    <row r="75" spans="1:60" ht="15" customHeight="1"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row>
    <row r="76" spans="1:60" ht="15" customHeight="1"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row>
    <row r="77" spans="1:60" ht="15" customHeight="1"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row>
    <row r="78" spans="1:60" ht="15" customHeight="1"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row>
    <row r="79" spans="1:60" ht="15" customHeight="1"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row>
    <row r="80" spans="1:60" ht="15" customHeight="1"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row>
    <row r="81" spans="1:60" ht="15" customHeight="1"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row>
    <row r="82" spans="1:60" ht="15" customHeight="1"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row>
    <row r="83" spans="1:60" ht="15" customHeight="1"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row>
    <row r="84" spans="1:60" ht="15" customHeight="1"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row>
    <row r="85" spans="1:60" ht="15" customHeight="1"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row>
    <row r="86" spans="1:60" ht="15" customHeight="1"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row>
    <row r="87" spans="1:60" ht="15" customHeight="1"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row>
    <row r="88" spans="1:60" ht="15" customHeight="1"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row>
    <row r="89" spans="1:60" ht="15" customHeight="1"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row>
    <row r="90" spans="1:60" ht="15" customHeight="1"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row>
    <row r="91" spans="1:60" ht="15" customHeight="1"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row>
    <row r="92" spans="1:60" ht="15" customHeight="1"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row>
    <row r="93" spans="1:60" ht="15" customHeight="1"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row>
    <row r="94" spans="1:60" ht="15" customHeight="1"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row>
    <row r="95" spans="1:60" ht="15" customHeight="1"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row>
    <row r="96" spans="1:60" ht="15" customHeight="1"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row>
    <row r="97" spans="1:60" ht="15" customHeight="1"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row>
    <row r="98" spans="1:60" ht="15" customHeight="1"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row>
    <row r="99" spans="1:60" ht="15" customHeight="1"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row>
    <row r="100" spans="1:60" ht="15" customHeight="1"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row>
    <row r="101" spans="1:60" ht="15" customHeight="1"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row>
    <row r="102" spans="1:60" ht="15" customHeight="1"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row>
    <row r="103" spans="1:60" ht="15" customHeight="1"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row>
    <row r="104" spans="1:60" ht="15" customHeight="1"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row>
    <row r="105" spans="1:60" ht="15" customHeight="1"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row>
    <row r="106" spans="1:60" ht="15" customHeight="1"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row>
    <row r="107" spans="1:60" ht="15" customHeight="1"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row>
    <row r="108" spans="1:60" ht="15" customHeight="1"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row>
    <row r="109" spans="1:60" ht="15" customHeight="1"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row>
    <row r="110" spans="1:60" ht="15" customHeight="1"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row>
    <row r="111" spans="1:60" ht="15" customHeight="1"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row>
    <row r="112" spans="1:60" ht="15" customHeight="1"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row>
    <row r="113" spans="1:60" ht="15" customHeight="1"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row>
    <row r="114" spans="1:60" ht="15" customHeight="1"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row>
    <row r="115" spans="1:60" ht="15" customHeight="1"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row>
    <row r="116" spans="1:60" ht="15" customHeight="1"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row>
    <row r="117" spans="1:60" ht="15" customHeight="1" x14ac:dyDescent="0.2"/>
    <row r="118" spans="1:60" ht="15" customHeight="1" x14ac:dyDescent="0.2"/>
    <row r="119" spans="1:60" ht="15" customHeight="1" x14ac:dyDescent="0.2"/>
    <row r="120" spans="1:60" ht="15" customHeight="1" x14ac:dyDescent="0.2"/>
    <row r="121" spans="1:60" ht="15" customHeight="1" x14ac:dyDescent="0.2"/>
    <row r="122" spans="1:60" ht="15" customHeight="1" x14ac:dyDescent="0.2"/>
    <row r="123" spans="1:60" ht="15" customHeight="1" x14ac:dyDescent="0.2"/>
    <row r="124" spans="1:60" ht="15" customHeight="1" x14ac:dyDescent="0.2"/>
    <row r="125" spans="1:60" ht="15" customHeight="1" x14ac:dyDescent="0.2"/>
    <row r="126" spans="1:60" ht="15" customHeight="1" x14ac:dyDescent="0.2"/>
    <row r="127" spans="1:60" ht="15" customHeight="1" x14ac:dyDescent="0.2"/>
    <row r="128" spans="1:60"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sheetData>
  <mergeCells count="4">
    <mergeCell ref="C3:I3"/>
    <mergeCell ref="K3:Q3"/>
    <mergeCell ref="A5:B5"/>
    <mergeCell ref="A2:I2"/>
  </mergeCells>
  <hyperlinks>
    <hyperlink ref="B1" location="CONTENTS!A1" display="Contents"/>
  </hyperlinks>
  <printOptions horizontalCentered="1"/>
  <pageMargins left="0.43307086614173229" right="0.43307086614173229" top="0.74803149606299213" bottom="0.74803149606299213" header="0.31496062992125984" footer="0.31496062992125984"/>
  <pageSetup paperSize="9" scale="70" fitToHeight="0"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rowBreaks count="1" manualBreakCount="1">
    <brk id="42" max="16" man="1"/>
  </rowBreaks>
  <ignoredErrors>
    <ignoredError sqref="H5" formulaRange="1"/>
    <ignoredError sqref="Q6"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autoPageBreaks="0" fitToPage="1"/>
  </sheetPr>
  <dimension ref="A1:AN89"/>
  <sheetViews>
    <sheetView zoomScale="90" zoomScaleNormal="90" workbookViewId="0">
      <pane xSplit="2" ySplit="6" topLeftCell="C19" activePane="bottomRight" state="frozen"/>
      <selection activeCell="D13" sqref="D13"/>
      <selection pane="topRight" activeCell="D13" sqref="D13"/>
      <selection pane="bottomLeft" activeCell="D13" sqref="D13"/>
      <selection pane="bottomRight" activeCell="D13" sqref="D13"/>
    </sheetView>
  </sheetViews>
  <sheetFormatPr defaultColWidth="9.140625" defaultRowHeight="12.75" x14ac:dyDescent="0.2"/>
  <cols>
    <col min="1" max="1" width="6.140625" customWidth="1"/>
    <col min="2" max="2" width="29.85546875" customWidth="1"/>
    <col min="3" max="6" width="11.5703125" customWidth="1"/>
    <col min="7" max="7" width="11.85546875" customWidth="1"/>
    <col min="8" max="10" width="11.5703125" customWidth="1"/>
    <col min="11" max="11" width="2.5703125" customWidth="1"/>
    <col min="12" max="15" width="11.5703125" customWidth="1"/>
    <col min="16" max="16" width="11.85546875" customWidth="1"/>
    <col min="17" max="19" width="11.5703125" customWidth="1"/>
    <col min="20" max="20" width="27.7109375" bestFit="1" customWidth="1"/>
    <col min="21" max="30" width="15.5703125" customWidth="1"/>
  </cols>
  <sheetData>
    <row r="1" spans="1:40" ht="18" customHeight="1" x14ac:dyDescent="0.2">
      <c r="A1" s="241" t="s">
        <v>0</v>
      </c>
      <c r="B1" s="242" t="s">
        <v>1</v>
      </c>
      <c r="C1" s="243"/>
      <c r="D1" s="243"/>
      <c r="E1" s="243"/>
      <c r="F1" s="243"/>
      <c r="G1" s="243"/>
      <c r="H1" s="243"/>
      <c r="I1" s="243"/>
      <c r="J1" s="243"/>
      <c r="K1" s="243"/>
      <c r="L1" s="243"/>
      <c r="M1" s="243"/>
      <c r="N1" s="243"/>
      <c r="O1" s="243"/>
      <c r="P1" s="243"/>
      <c r="Q1" s="243"/>
      <c r="R1" s="243"/>
      <c r="S1" s="244"/>
      <c r="T1" s="245"/>
      <c r="U1" s="245"/>
      <c r="V1" s="245"/>
      <c r="W1" s="245"/>
      <c r="X1" s="245"/>
      <c r="Y1" s="245"/>
      <c r="Z1" s="245"/>
      <c r="AA1" s="245"/>
      <c r="AB1" s="245"/>
      <c r="AC1" s="245"/>
      <c r="AD1" s="245"/>
      <c r="AE1" s="245"/>
      <c r="AF1" s="245"/>
      <c r="AG1" s="245"/>
      <c r="AH1" s="245"/>
      <c r="AI1" s="245"/>
      <c r="AJ1" s="245"/>
      <c r="AK1" s="245"/>
      <c r="AL1" s="245"/>
      <c r="AM1" s="245"/>
      <c r="AN1" s="245"/>
    </row>
    <row r="2" spans="1:40" ht="25.5" customHeight="1" x14ac:dyDescent="0.2">
      <c r="A2" s="920" t="s">
        <v>159</v>
      </c>
      <c r="B2" s="921"/>
      <c r="C2" s="921"/>
      <c r="D2" s="921"/>
      <c r="E2" s="921"/>
      <c r="F2" s="921"/>
      <c r="G2" s="921"/>
      <c r="H2" s="921"/>
      <c r="I2" s="921"/>
      <c r="J2" s="921"/>
      <c r="K2" s="12"/>
      <c r="L2" s="12"/>
      <c r="M2" s="12"/>
      <c r="N2" s="12"/>
      <c r="O2" s="12"/>
      <c r="P2" s="12"/>
      <c r="Q2" s="12"/>
      <c r="R2" s="12"/>
      <c r="S2" s="165"/>
      <c r="T2" s="9"/>
      <c r="U2" s="9"/>
      <c r="V2" s="9"/>
      <c r="W2" s="9"/>
      <c r="X2" s="9"/>
      <c r="Y2" s="9"/>
      <c r="Z2" s="9"/>
      <c r="AA2" s="9"/>
      <c r="AB2" s="9"/>
      <c r="AC2" s="9"/>
      <c r="AD2" s="9"/>
      <c r="AE2" s="9"/>
      <c r="AF2" s="9"/>
      <c r="AG2" s="9"/>
      <c r="AH2" s="9"/>
      <c r="AI2" s="9"/>
      <c r="AJ2" s="9"/>
      <c r="AK2" s="9"/>
      <c r="AL2" s="9"/>
      <c r="AM2" s="9"/>
      <c r="AN2" s="9"/>
    </row>
    <row r="3" spans="1:40" ht="30" customHeight="1" x14ac:dyDescent="0.2">
      <c r="A3" s="138"/>
      <c r="B3" s="18"/>
      <c r="C3" s="928" t="s">
        <v>3</v>
      </c>
      <c r="D3" s="928"/>
      <c r="E3" s="928"/>
      <c r="F3" s="928"/>
      <c r="G3" s="928"/>
      <c r="H3" s="928"/>
      <c r="I3" s="928"/>
      <c r="J3" s="928"/>
      <c r="K3" s="18"/>
      <c r="L3" s="928" t="s">
        <v>4</v>
      </c>
      <c r="M3" s="928"/>
      <c r="N3" s="928"/>
      <c r="O3" s="928"/>
      <c r="P3" s="928"/>
      <c r="Q3" s="928"/>
      <c r="R3" s="928"/>
      <c r="S3" s="929"/>
      <c r="T3" s="9"/>
      <c r="U3" s="9"/>
      <c r="V3" s="9"/>
      <c r="W3" s="9"/>
      <c r="X3" s="9"/>
      <c r="Y3" s="9"/>
      <c r="Z3" s="9"/>
      <c r="AA3" s="9"/>
      <c r="AB3" s="9"/>
      <c r="AC3" s="9"/>
      <c r="AD3" s="9"/>
      <c r="AE3" s="9"/>
      <c r="AF3" s="9"/>
      <c r="AG3" s="9"/>
      <c r="AH3" s="9"/>
      <c r="AI3" s="9"/>
      <c r="AJ3" s="9"/>
      <c r="AK3" s="9"/>
      <c r="AL3" s="9"/>
      <c r="AM3" s="9"/>
      <c r="AN3" s="9"/>
    </row>
    <row r="4" spans="1:40" ht="40.5" customHeight="1" x14ac:dyDescent="0.2">
      <c r="A4" s="246"/>
      <c r="B4" s="247"/>
      <c r="C4" s="222" t="s">
        <v>160</v>
      </c>
      <c r="D4" s="222" t="s">
        <v>161</v>
      </c>
      <c r="E4" s="222" t="s">
        <v>162</v>
      </c>
      <c r="F4" s="222" t="s">
        <v>163</v>
      </c>
      <c r="G4" s="222" t="s">
        <v>164</v>
      </c>
      <c r="H4" s="222" t="s">
        <v>165</v>
      </c>
      <c r="I4" s="222" t="s">
        <v>166</v>
      </c>
      <c r="J4" s="222" t="s">
        <v>120</v>
      </c>
      <c r="K4" s="299"/>
      <c r="L4" s="222" t="s">
        <v>160</v>
      </c>
      <c r="M4" s="222" t="s">
        <v>161</v>
      </c>
      <c r="N4" s="222" t="s">
        <v>162</v>
      </c>
      <c r="O4" s="222" t="s">
        <v>163</v>
      </c>
      <c r="P4" s="222" t="s">
        <v>164</v>
      </c>
      <c r="Q4" s="222" t="s">
        <v>165</v>
      </c>
      <c r="R4" s="222" t="s">
        <v>166</v>
      </c>
      <c r="S4" s="225" t="s">
        <v>120</v>
      </c>
      <c r="T4" s="249"/>
      <c r="U4" s="249"/>
      <c r="V4" s="249"/>
      <c r="W4" s="249"/>
      <c r="X4" s="249"/>
      <c r="Y4" s="249"/>
      <c r="Z4" s="249"/>
      <c r="AA4" s="249"/>
      <c r="AB4" s="249"/>
      <c r="AC4" s="249"/>
      <c r="AD4" s="249"/>
      <c r="AE4" s="249"/>
      <c r="AF4" s="249"/>
      <c r="AG4" s="249"/>
      <c r="AH4" s="249"/>
      <c r="AI4" s="249"/>
      <c r="AJ4" s="249"/>
      <c r="AK4" s="249"/>
      <c r="AL4" s="249"/>
      <c r="AM4" s="249"/>
      <c r="AN4" s="249"/>
    </row>
    <row r="5" spans="1:40" ht="24.95" customHeight="1" x14ac:dyDescent="0.2">
      <c r="A5" s="172" t="s">
        <v>11</v>
      </c>
      <c r="B5" s="134"/>
      <c r="C5" s="140">
        <f>SUM(C7:C48)</f>
        <v>170819</v>
      </c>
      <c r="D5" s="140">
        <f t="shared" ref="D5:H5" si="0">SUM(D7:D48)</f>
        <v>6283</v>
      </c>
      <c r="E5" s="140">
        <f t="shared" si="0"/>
        <v>31732</v>
      </c>
      <c r="F5" s="140">
        <f t="shared" si="0"/>
        <v>11591</v>
      </c>
      <c r="G5" s="140">
        <f t="shared" si="0"/>
        <v>700</v>
      </c>
      <c r="H5" s="140">
        <f t="shared" si="0"/>
        <v>2564</v>
      </c>
      <c r="I5" s="140">
        <f>SUM(I7:I48)</f>
        <v>102466</v>
      </c>
      <c r="J5" s="140">
        <f>SUM(J7:J48)</f>
        <v>326155</v>
      </c>
      <c r="K5" s="18"/>
      <c r="L5" s="180">
        <f t="shared" ref="L5:S6" si="1">(C5/$J5)*100</f>
        <v>52.373564716162555</v>
      </c>
      <c r="M5" s="180">
        <f t="shared" si="1"/>
        <v>1.9263846943937699</v>
      </c>
      <c r="N5" s="180">
        <f t="shared" si="1"/>
        <v>9.7291165243519195</v>
      </c>
      <c r="O5" s="180">
        <f t="shared" si="1"/>
        <v>3.5538317671045974</v>
      </c>
      <c r="P5" s="180">
        <f t="shared" si="1"/>
        <v>0.21462188223390719</v>
      </c>
      <c r="Q5" s="180">
        <f t="shared" si="1"/>
        <v>0.78612929435391155</v>
      </c>
      <c r="R5" s="180">
        <f>(I5/$J5)*100</f>
        <v>31.416351121399334</v>
      </c>
      <c r="S5" s="215">
        <f t="shared" si="1"/>
        <v>100</v>
      </c>
      <c r="T5" s="9"/>
      <c r="U5" s="9"/>
      <c r="V5" s="9"/>
      <c r="W5" s="9"/>
      <c r="X5" s="9"/>
      <c r="Y5" s="9"/>
      <c r="Z5" s="9"/>
      <c r="AA5" s="9"/>
      <c r="AB5" s="9"/>
      <c r="AC5" s="9"/>
      <c r="AD5" s="9"/>
      <c r="AE5" s="9"/>
      <c r="AF5" s="9"/>
      <c r="AG5" s="9"/>
      <c r="AH5" s="9"/>
      <c r="AI5" s="9"/>
      <c r="AJ5" s="9"/>
      <c r="AK5" s="9"/>
      <c r="AL5" s="9"/>
      <c r="AM5" s="9"/>
      <c r="AN5" s="9"/>
    </row>
    <row r="6" spans="1:40" ht="24.95" customHeight="1" x14ac:dyDescent="0.2">
      <c r="A6" s="172" t="s">
        <v>167</v>
      </c>
      <c r="B6" s="134"/>
      <c r="C6" s="140">
        <v>170819</v>
      </c>
      <c r="D6" s="140">
        <v>6283</v>
      </c>
      <c r="E6" s="140">
        <v>31732</v>
      </c>
      <c r="F6" s="140">
        <v>11591</v>
      </c>
      <c r="G6" s="140">
        <v>700</v>
      </c>
      <c r="H6" s="140">
        <v>2564</v>
      </c>
      <c r="I6" s="31" t="s">
        <v>89</v>
      </c>
      <c r="J6" s="140">
        <f>SUM(C6:H6)</f>
        <v>223689</v>
      </c>
      <c r="K6" s="18"/>
      <c r="L6" s="180">
        <f>(C6/$J6)*100</f>
        <v>76.364506077634573</v>
      </c>
      <c r="M6" s="180">
        <f t="shared" si="1"/>
        <v>2.8088104466469073</v>
      </c>
      <c r="N6" s="180">
        <f t="shared" si="1"/>
        <v>14.185766845933417</v>
      </c>
      <c r="O6" s="180">
        <f t="shared" si="1"/>
        <v>5.1817478731631867</v>
      </c>
      <c r="P6" s="180">
        <f>(G6/$J6)*100</f>
        <v>0.31293447599121998</v>
      </c>
      <c r="Q6" s="180">
        <f>(H6/$J6)*100</f>
        <v>1.1462342806306971</v>
      </c>
      <c r="R6" s="250" t="s">
        <v>89</v>
      </c>
      <c r="S6" s="215">
        <f t="shared" si="1"/>
        <v>100</v>
      </c>
      <c r="T6" s="9"/>
      <c r="U6" s="9"/>
      <c r="V6" s="9"/>
      <c r="W6" s="9"/>
      <c r="X6" s="9"/>
      <c r="Y6" s="9"/>
      <c r="Z6" s="9"/>
      <c r="AA6" s="9"/>
      <c r="AB6" s="9"/>
      <c r="AC6" s="9"/>
      <c r="AD6" s="9"/>
      <c r="AE6" s="9"/>
      <c r="AF6" s="9"/>
      <c r="AG6" s="9"/>
      <c r="AH6" s="9"/>
      <c r="AI6" s="9"/>
      <c r="AJ6" s="9"/>
      <c r="AK6" s="9"/>
      <c r="AL6" s="9"/>
      <c r="AM6" s="9"/>
      <c r="AN6" s="9"/>
    </row>
    <row r="7" spans="1:40" ht="15" customHeight="1" x14ac:dyDescent="0.2">
      <c r="A7" s="823"/>
      <c r="B7" s="822" t="s">
        <v>12</v>
      </c>
      <c r="C7" s="148">
        <v>2237</v>
      </c>
      <c r="D7" s="148">
        <v>19</v>
      </c>
      <c r="E7" s="148">
        <v>234</v>
      </c>
      <c r="F7" s="148">
        <v>27</v>
      </c>
      <c r="G7" s="148">
        <v>3</v>
      </c>
      <c r="H7" s="148">
        <v>5</v>
      </c>
      <c r="I7" s="148">
        <v>4034</v>
      </c>
      <c r="J7" s="144">
        <f>SUM(C7:I7)</f>
        <v>6559</v>
      </c>
      <c r="K7" s="822"/>
      <c r="L7" s="251">
        <f t="shared" ref="L7:S22" si="2">IFERROR(((C7/$J7)*100),".")</f>
        <v>34.105808812318948</v>
      </c>
      <c r="M7" s="251">
        <f t="shared" si="2"/>
        <v>0.28967830461960664</v>
      </c>
      <c r="N7" s="251">
        <f t="shared" si="2"/>
        <v>3.5676170147888397</v>
      </c>
      <c r="O7" s="251">
        <f t="shared" si="2"/>
        <v>0.41164811709102</v>
      </c>
      <c r="P7" s="251">
        <f t="shared" si="2"/>
        <v>4.5738679676779997E-2</v>
      </c>
      <c r="Q7" s="251">
        <f t="shared" si="2"/>
        <v>7.6231132794633324E-2</v>
      </c>
      <c r="R7" s="251">
        <f>IFERROR(((I7/$J7)*100),".")</f>
        <v>61.503277938710163</v>
      </c>
      <c r="S7" s="252">
        <f>IFERROR(((J7/$J7)*100),".")</f>
        <v>100</v>
      </c>
      <c r="T7" s="20"/>
      <c r="U7" s="20"/>
      <c r="V7" s="20"/>
      <c r="W7" s="20"/>
      <c r="X7" s="20"/>
      <c r="Y7" s="20"/>
      <c r="Z7" s="20"/>
      <c r="AA7" s="20"/>
      <c r="AB7" s="20"/>
      <c r="AC7" s="20"/>
      <c r="AD7" s="20"/>
      <c r="AE7" s="20"/>
      <c r="AF7" s="20"/>
      <c r="AG7" s="20"/>
      <c r="AH7" s="20"/>
      <c r="AI7" s="20"/>
      <c r="AJ7" s="20"/>
      <c r="AK7" s="20"/>
      <c r="AL7" s="20"/>
      <c r="AM7" s="20"/>
      <c r="AN7" s="20"/>
    </row>
    <row r="8" spans="1:40" ht="15" customHeight="1" x14ac:dyDescent="0.2">
      <c r="A8" s="823"/>
      <c r="B8" s="822" t="s">
        <v>13</v>
      </c>
      <c r="C8" s="148">
        <v>1617</v>
      </c>
      <c r="D8" s="148">
        <v>67</v>
      </c>
      <c r="E8" s="148">
        <v>481</v>
      </c>
      <c r="F8" s="148">
        <v>236</v>
      </c>
      <c r="G8" s="148">
        <v>4</v>
      </c>
      <c r="H8" s="148">
        <v>24</v>
      </c>
      <c r="I8" s="148">
        <v>1124</v>
      </c>
      <c r="J8" s="144">
        <f t="shared" ref="J8:J47" si="3">SUM(C8:I8)</f>
        <v>3553</v>
      </c>
      <c r="K8" s="822"/>
      <c r="L8" s="251">
        <f t="shared" si="2"/>
        <v>45.51083591331269</v>
      </c>
      <c r="M8" s="251">
        <f t="shared" si="2"/>
        <v>1.8857303687025051</v>
      </c>
      <c r="N8" s="251">
        <f t="shared" si="2"/>
        <v>13.537855333520968</v>
      </c>
      <c r="O8" s="251">
        <f t="shared" si="2"/>
        <v>6.6422741345341967</v>
      </c>
      <c r="P8" s="251">
        <f t="shared" si="2"/>
        <v>0.11258091753447791</v>
      </c>
      <c r="Q8" s="251">
        <f t="shared" si="2"/>
        <v>0.67548550520686745</v>
      </c>
      <c r="R8" s="251">
        <f t="shared" si="2"/>
        <v>31.635237827188291</v>
      </c>
      <c r="S8" s="252">
        <f t="shared" si="2"/>
        <v>100</v>
      </c>
      <c r="T8" s="20"/>
      <c r="U8" s="20"/>
      <c r="V8" s="20"/>
      <c r="W8" s="20"/>
      <c r="X8" s="20"/>
      <c r="Y8" s="20"/>
      <c r="Z8" s="20"/>
      <c r="AA8" s="20"/>
      <c r="AB8" s="20"/>
      <c r="AC8" s="20"/>
      <c r="AD8" s="20"/>
      <c r="AE8" s="20"/>
      <c r="AF8" s="20"/>
      <c r="AG8" s="20"/>
      <c r="AH8" s="20"/>
      <c r="AI8" s="20"/>
      <c r="AJ8" s="20"/>
      <c r="AK8" s="20"/>
      <c r="AL8" s="20"/>
      <c r="AM8" s="20"/>
      <c r="AN8" s="20"/>
    </row>
    <row r="9" spans="1:40" ht="15" customHeight="1" x14ac:dyDescent="0.2">
      <c r="A9" s="823"/>
      <c r="B9" s="822" t="s">
        <v>14</v>
      </c>
      <c r="C9" s="148">
        <v>1694</v>
      </c>
      <c r="D9" s="148">
        <v>35</v>
      </c>
      <c r="E9" s="148">
        <v>225</v>
      </c>
      <c r="F9" s="148">
        <v>82</v>
      </c>
      <c r="G9" s="148">
        <v>12</v>
      </c>
      <c r="H9" s="148">
        <v>75</v>
      </c>
      <c r="I9" s="148">
        <v>1599</v>
      </c>
      <c r="J9" s="144">
        <f t="shared" si="3"/>
        <v>3722</v>
      </c>
      <c r="K9" s="822"/>
      <c r="L9" s="251">
        <f t="shared" si="2"/>
        <v>45.513164965072541</v>
      </c>
      <c r="M9" s="251">
        <f t="shared" si="2"/>
        <v>0.94035464803868885</v>
      </c>
      <c r="N9" s="251">
        <f t="shared" si="2"/>
        <v>6.0451370231058572</v>
      </c>
      <c r="O9" s="251">
        <f t="shared" si="2"/>
        <v>2.203116603976357</v>
      </c>
      <c r="P9" s="251">
        <f t="shared" si="2"/>
        <v>0.32240730789897903</v>
      </c>
      <c r="Q9" s="251">
        <f t="shared" si="2"/>
        <v>2.0150456743686189</v>
      </c>
      <c r="R9" s="251">
        <f t="shared" si="2"/>
        <v>42.960773777538961</v>
      </c>
      <c r="S9" s="252">
        <f t="shared" si="2"/>
        <v>100</v>
      </c>
      <c r="T9" s="20"/>
      <c r="U9" s="20"/>
      <c r="V9" s="20"/>
      <c r="W9" s="20"/>
      <c r="X9" s="20"/>
      <c r="Y9" s="20"/>
      <c r="Z9" s="20"/>
      <c r="AA9" s="20"/>
      <c r="AB9" s="20"/>
      <c r="AC9" s="20"/>
      <c r="AD9" s="20"/>
      <c r="AE9" s="20"/>
      <c r="AF9" s="20"/>
      <c r="AG9" s="20"/>
      <c r="AH9" s="20"/>
      <c r="AI9" s="20"/>
      <c r="AJ9" s="20"/>
      <c r="AK9" s="20"/>
      <c r="AL9" s="20"/>
      <c r="AM9" s="20"/>
      <c r="AN9" s="20"/>
    </row>
    <row r="10" spans="1:40" ht="15" customHeight="1" x14ac:dyDescent="0.2">
      <c r="A10" s="823"/>
      <c r="B10" s="822" t="s">
        <v>15</v>
      </c>
      <c r="C10" s="148">
        <v>5508</v>
      </c>
      <c r="D10" s="148">
        <v>19</v>
      </c>
      <c r="E10" s="148">
        <v>103</v>
      </c>
      <c r="F10" s="148">
        <v>20</v>
      </c>
      <c r="G10" s="148">
        <v>6</v>
      </c>
      <c r="H10" s="148">
        <v>5</v>
      </c>
      <c r="I10" s="148">
        <v>271</v>
      </c>
      <c r="J10" s="144">
        <f t="shared" si="3"/>
        <v>5932</v>
      </c>
      <c r="K10" s="822"/>
      <c r="L10" s="251">
        <f t="shared" si="2"/>
        <v>92.852326365475392</v>
      </c>
      <c r="M10" s="251">
        <f t="shared" si="2"/>
        <v>0.32029669588671611</v>
      </c>
      <c r="N10" s="251">
        <f t="shared" si="2"/>
        <v>1.7363452461227242</v>
      </c>
      <c r="O10" s="251">
        <f t="shared" si="2"/>
        <v>0.33715441672285906</v>
      </c>
      <c r="P10" s="251">
        <f t="shared" si="2"/>
        <v>0.10114632501685772</v>
      </c>
      <c r="Q10" s="251">
        <f t="shared" si="2"/>
        <v>8.4288604180714766E-2</v>
      </c>
      <c r="R10" s="251">
        <f t="shared" si="2"/>
        <v>4.5684423465947397</v>
      </c>
      <c r="S10" s="252">
        <f t="shared" si="2"/>
        <v>100</v>
      </c>
      <c r="T10" s="20"/>
      <c r="U10" s="20"/>
      <c r="V10" s="20"/>
      <c r="W10" s="20"/>
      <c r="X10" s="20"/>
      <c r="Y10" s="20"/>
      <c r="Z10" s="20"/>
      <c r="AA10" s="20"/>
      <c r="AB10" s="20"/>
      <c r="AC10" s="20"/>
      <c r="AD10" s="20"/>
      <c r="AE10" s="20"/>
      <c r="AF10" s="20"/>
      <c r="AG10" s="20"/>
      <c r="AH10" s="20"/>
      <c r="AI10" s="20"/>
      <c r="AJ10" s="20"/>
      <c r="AK10" s="20"/>
      <c r="AL10" s="20"/>
      <c r="AM10" s="20"/>
      <c r="AN10" s="20"/>
    </row>
    <row r="11" spans="1:40" ht="15" customHeight="1" x14ac:dyDescent="0.2">
      <c r="A11" s="823"/>
      <c r="B11" s="822" t="s">
        <v>16</v>
      </c>
      <c r="C11" s="148">
        <v>0</v>
      </c>
      <c r="D11" s="148">
        <v>0</v>
      </c>
      <c r="E11" s="148">
        <v>1</v>
      </c>
      <c r="F11" s="148">
        <v>4</v>
      </c>
      <c r="G11" s="148">
        <v>0</v>
      </c>
      <c r="H11" s="148">
        <v>0</v>
      </c>
      <c r="I11" s="148">
        <v>49</v>
      </c>
      <c r="J11" s="144">
        <f t="shared" si="3"/>
        <v>54</v>
      </c>
      <c r="K11" s="822"/>
      <c r="L11" s="251">
        <f t="shared" si="2"/>
        <v>0</v>
      </c>
      <c r="M11" s="251">
        <f t="shared" si="2"/>
        <v>0</v>
      </c>
      <c r="N11" s="251">
        <f t="shared" si="2"/>
        <v>1.8518518518518516</v>
      </c>
      <c r="O11" s="251">
        <f t="shared" si="2"/>
        <v>7.4074074074074066</v>
      </c>
      <c r="P11" s="251">
        <f t="shared" si="2"/>
        <v>0</v>
      </c>
      <c r="Q11" s="251">
        <f t="shared" si="2"/>
        <v>0</v>
      </c>
      <c r="R11" s="251">
        <f t="shared" si="2"/>
        <v>90.740740740740748</v>
      </c>
      <c r="S11" s="252">
        <f t="shared" si="2"/>
        <v>100</v>
      </c>
      <c r="T11" s="20"/>
      <c r="U11" s="20"/>
      <c r="V11" s="20"/>
      <c r="W11" s="20"/>
      <c r="X11" s="20"/>
      <c r="Y11" s="20"/>
      <c r="Z11" s="20"/>
      <c r="AA11" s="20"/>
      <c r="AB11" s="20"/>
      <c r="AC11" s="20"/>
      <c r="AD11" s="20"/>
      <c r="AE11" s="20"/>
      <c r="AF11" s="20"/>
      <c r="AG11" s="20"/>
      <c r="AH11" s="20"/>
      <c r="AI11" s="20"/>
      <c r="AJ11" s="20"/>
      <c r="AK11" s="20"/>
      <c r="AL11" s="20"/>
      <c r="AM11" s="20"/>
      <c r="AN11" s="20"/>
    </row>
    <row r="12" spans="1:40" ht="15" customHeight="1" x14ac:dyDescent="0.2">
      <c r="A12" s="823"/>
      <c r="B12" s="822" t="s">
        <v>17</v>
      </c>
      <c r="C12" s="148">
        <v>4279</v>
      </c>
      <c r="D12" s="148">
        <v>77</v>
      </c>
      <c r="E12" s="148">
        <v>31</v>
      </c>
      <c r="F12" s="148">
        <v>116</v>
      </c>
      <c r="G12" s="148">
        <v>5</v>
      </c>
      <c r="H12" s="148">
        <v>18</v>
      </c>
      <c r="I12" s="148">
        <v>1014</v>
      </c>
      <c r="J12" s="144">
        <f t="shared" si="3"/>
        <v>5540</v>
      </c>
      <c r="K12" s="822"/>
      <c r="L12" s="251">
        <f t="shared" si="2"/>
        <v>77.238267148014444</v>
      </c>
      <c r="M12" s="251">
        <f t="shared" si="2"/>
        <v>1.3898916967509025</v>
      </c>
      <c r="N12" s="251">
        <f t="shared" si="2"/>
        <v>0.55956678700361007</v>
      </c>
      <c r="O12" s="251">
        <f t="shared" si="2"/>
        <v>2.0938628158844765</v>
      </c>
      <c r="P12" s="251">
        <f t="shared" si="2"/>
        <v>9.0252707581227443E-2</v>
      </c>
      <c r="Q12" s="251">
        <f t="shared" si="2"/>
        <v>0.32490974729241878</v>
      </c>
      <c r="R12" s="251">
        <f t="shared" si="2"/>
        <v>18.303249097472925</v>
      </c>
      <c r="S12" s="252">
        <f t="shared" si="2"/>
        <v>100</v>
      </c>
      <c r="T12" s="20"/>
      <c r="U12" s="20"/>
      <c r="V12" s="20"/>
      <c r="W12" s="20"/>
      <c r="X12" s="20"/>
      <c r="Y12" s="20"/>
      <c r="Z12" s="20"/>
      <c r="AA12" s="20"/>
      <c r="AB12" s="20"/>
      <c r="AC12" s="20"/>
      <c r="AD12" s="20"/>
      <c r="AE12" s="20"/>
      <c r="AF12" s="20"/>
      <c r="AG12" s="20"/>
      <c r="AH12" s="20"/>
      <c r="AI12" s="20"/>
      <c r="AJ12" s="20"/>
      <c r="AK12" s="20"/>
      <c r="AL12" s="20"/>
      <c r="AM12" s="20"/>
      <c r="AN12" s="20"/>
    </row>
    <row r="13" spans="1:40" ht="15" customHeight="1" x14ac:dyDescent="0.2">
      <c r="A13" s="823"/>
      <c r="B13" s="822" t="s">
        <v>18</v>
      </c>
      <c r="C13" s="148">
        <v>304</v>
      </c>
      <c r="D13" s="148">
        <v>1</v>
      </c>
      <c r="E13" s="148">
        <v>2</v>
      </c>
      <c r="F13" s="148">
        <v>3</v>
      </c>
      <c r="G13" s="148">
        <v>0</v>
      </c>
      <c r="H13" s="148">
        <v>1</v>
      </c>
      <c r="I13" s="148">
        <v>3207</v>
      </c>
      <c r="J13" s="144">
        <f t="shared" si="3"/>
        <v>3518</v>
      </c>
      <c r="K13" s="822"/>
      <c r="L13" s="251">
        <f t="shared" si="2"/>
        <v>8.6412734508243307</v>
      </c>
      <c r="M13" s="251">
        <f t="shared" si="2"/>
        <v>2.8425241614553721E-2</v>
      </c>
      <c r="N13" s="251">
        <f t="shared" si="2"/>
        <v>5.6850483229107442E-2</v>
      </c>
      <c r="O13" s="251">
        <f t="shared" si="2"/>
        <v>8.5275724843661166E-2</v>
      </c>
      <c r="P13" s="251">
        <f t="shared" si="2"/>
        <v>0</v>
      </c>
      <c r="Q13" s="251">
        <f t="shared" si="2"/>
        <v>2.8425241614553721E-2</v>
      </c>
      <c r="R13" s="251">
        <f t="shared" si="2"/>
        <v>91.159749857873791</v>
      </c>
      <c r="S13" s="252">
        <f t="shared" si="2"/>
        <v>100</v>
      </c>
      <c r="T13" s="20"/>
      <c r="U13" s="20"/>
      <c r="V13" s="20"/>
      <c r="W13" s="20"/>
      <c r="X13" s="20"/>
      <c r="Y13" s="20"/>
      <c r="Z13" s="20"/>
      <c r="AA13" s="20"/>
      <c r="AB13" s="20"/>
      <c r="AC13" s="20"/>
      <c r="AD13" s="20"/>
      <c r="AE13" s="20"/>
      <c r="AF13" s="20"/>
      <c r="AG13" s="20"/>
      <c r="AH13" s="20"/>
      <c r="AI13" s="20"/>
      <c r="AJ13" s="20"/>
      <c r="AK13" s="20"/>
      <c r="AL13" s="20"/>
      <c r="AM13" s="20"/>
      <c r="AN13" s="20"/>
    </row>
    <row r="14" spans="1:40" ht="15" customHeight="1" x14ac:dyDescent="0.2">
      <c r="A14" s="823"/>
      <c r="B14" s="822" t="s">
        <v>19</v>
      </c>
      <c r="C14" s="148">
        <v>2972</v>
      </c>
      <c r="D14" s="148">
        <v>89</v>
      </c>
      <c r="E14" s="148">
        <v>256</v>
      </c>
      <c r="F14" s="148">
        <v>141</v>
      </c>
      <c r="G14" s="148">
        <v>10</v>
      </c>
      <c r="H14" s="148">
        <v>23</v>
      </c>
      <c r="I14" s="148">
        <v>736</v>
      </c>
      <c r="J14" s="144">
        <f t="shared" si="3"/>
        <v>4227</v>
      </c>
      <c r="K14" s="822"/>
      <c r="L14" s="251">
        <f t="shared" si="2"/>
        <v>70.309912467471008</v>
      </c>
      <c r="M14" s="251">
        <f t="shared" si="2"/>
        <v>2.1055121835817365</v>
      </c>
      <c r="N14" s="251">
        <f t="shared" si="2"/>
        <v>6.0563047078306127</v>
      </c>
      <c r="O14" s="251">
        <f t="shared" si="2"/>
        <v>3.3356990773598301</v>
      </c>
      <c r="P14" s="251">
        <f t="shared" si="2"/>
        <v>0.23657440264963334</v>
      </c>
      <c r="Q14" s="251">
        <f t="shared" si="2"/>
        <v>0.54412112609415653</v>
      </c>
      <c r="R14" s="251">
        <f t="shared" si="2"/>
        <v>17.411876035013009</v>
      </c>
      <c r="S14" s="252">
        <f t="shared" si="2"/>
        <v>100</v>
      </c>
      <c r="T14" s="20"/>
      <c r="U14" s="20"/>
      <c r="V14" s="20"/>
      <c r="W14" s="20"/>
      <c r="X14" s="20"/>
      <c r="Y14" s="20"/>
      <c r="Z14" s="20"/>
      <c r="AA14" s="20"/>
      <c r="AB14" s="20"/>
      <c r="AC14" s="20"/>
      <c r="AD14" s="20"/>
      <c r="AE14" s="20"/>
      <c r="AF14" s="20"/>
      <c r="AG14" s="20"/>
      <c r="AH14" s="20"/>
      <c r="AI14" s="20"/>
      <c r="AJ14" s="20"/>
      <c r="AK14" s="20"/>
      <c r="AL14" s="20"/>
      <c r="AM14" s="20"/>
      <c r="AN14" s="20"/>
    </row>
    <row r="15" spans="1:40" ht="15" customHeight="1" x14ac:dyDescent="0.2">
      <c r="A15" s="823"/>
      <c r="B15" s="822" t="s">
        <v>20</v>
      </c>
      <c r="C15" s="148">
        <v>6962</v>
      </c>
      <c r="D15" s="148">
        <v>307</v>
      </c>
      <c r="E15" s="148">
        <v>174</v>
      </c>
      <c r="F15" s="148">
        <v>27</v>
      </c>
      <c r="G15" s="148">
        <v>16</v>
      </c>
      <c r="H15" s="148">
        <v>16</v>
      </c>
      <c r="I15" s="148">
        <v>328</v>
      </c>
      <c r="J15" s="144">
        <f t="shared" si="3"/>
        <v>7830</v>
      </c>
      <c r="K15" s="822"/>
      <c r="L15" s="251">
        <f t="shared" si="2"/>
        <v>88.914431673052363</v>
      </c>
      <c r="M15" s="251">
        <f t="shared" si="2"/>
        <v>3.9208173690932311</v>
      </c>
      <c r="N15" s="251">
        <f t="shared" si="2"/>
        <v>2.2222222222222223</v>
      </c>
      <c r="O15" s="251">
        <f t="shared" si="2"/>
        <v>0.34482758620689657</v>
      </c>
      <c r="P15" s="251">
        <f t="shared" si="2"/>
        <v>0.20434227330779056</v>
      </c>
      <c r="Q15" s="251">
        <f t="shared" si="2"/>
        <v>0.20434227330779056</v>
      </c>
      <c r="R15" s="251">
        <f t="shared" si="2"/>
        <v>4.1890166028097067</v>
      </c>
      <c r="S15" s="252">
        <f t="shared" si="2"/>
        <v>100</v>
      </c>
      <c r="T15" s="20"/>
      <c r="U15" s="20"/>
      <c r="V15" s="20"/>
      <c r="W15" s="20"/>
      <c r="X15" s="20"/>
      <c r="Y15" s="20"/>
      <c r="Z15" s="20"/>
      <c r="AA15" s="20"/>
      <c r="AB15" s="20"/>
      <c r="AC15" s="20"/>
      <c r="AD15" s="20"/>
      <c r="AE15" s="20"/>
      <c r="AF15" s="20"/>
      <c r="AG15" s="20"/>
      <c r="AH15" s="20"/>
      <c r="AI15" s="20"/>
      <c r="AJ15" s="20"/>
      <c r="AK15" s="20"/>
      <c r="AL15" s="20"/>
      <c r="AM15" s="20"/>
      <c r="AN15" s="20"/>
    </row>
    <row r="16" spans="1:40" ht="15" customHeight="1" x14ac:dyDescent="0.2">
      <c r="A16" s="823"/>
      <c r="B16" s="822" t="s">
        <v>21</v>
      </c>
      <c r="C16" s="148">
        <v>5374</v>
      </c>
      <c r="D16" s="148">
        <v>18</v>
      </c>
      <c r="E16" s="148">
        <v>161</v>
      </c>
      <c r="F16" s="148">
        <v>39</v>
      </c>
      <c r="G16" s="148">
        <v>5</v>
      </c>
      <c r="H16" s="148">
        <v>73</v>
      </c>
      <c r="I16" s="148">
        <v>1069</v>
      </c>
      <c r="J16" s="144">
        <f t="shared" si="3"/>
        <v>6739</v>
      </c>
      <c r="K16" s="822"/>
      <c r="L16" s="251">
        <f t="shared" si="2"/>
        <v>79.744769253598463</v>
      </c>
      <c r="M16" s="251">
        <f t="shared" si="2"/>
        <v>0.26710194390859182</v>
      </c>
      <c r="N16" s="251">
        <f t="shared" si="2"/>
        <v>2.3890784982935154</v>
      </c>
      <c r="O16" s="251">
        <f t="shared" si="2"/>
        <v>0.57872087846861553</v>
      </c>
      <c r="P16" s="251">
        <f t="shared" si="2"/>
        <v>7.419498441905327E-2</v>
      </c>
      <c r="Q16" s="251">
        <f t="shared" si="2"/>
        <v>1.0832467725181778</v>
      </c>
      <c r="R16" s="251">
        <f t="shared" si="2"/>
        <v>15.86288766879359</v>
      </c>
      <c r="S16" s="252">
        <f t="shared" si="2"/>
        <v>100</v>
      </c>
      <c r="T16" s="20"/>
      <c r="U16" s="20"/>
      <c r="V16" s="20"/>
      <c r="W16" s="20"/>
      <c r="X16" s="20"/>
      <c r="Y16" s="20"/>
      <c r="Z16" s="20"/>
      <c r="AA16" s="20"/>
      <c r="AB16" s="20"/>
      <c r="AC16" s="20"/>
      <c r="AD16" s="20"/>
      <c r="AE16" s="20"/>
      <c r="AF16" s="20"/>
      <c r="AG16" s="20"/>
      <c r="AH16" s="20"/>
      <c r="AI16" s="20"/>
      <c r="AJ16" s="20"/>
      <c r="AK16" s="20"/>
      <c r="AL16" s="20"/>
      <c r="AM16" s="20"/>
      <c r="AN16" s="20"/>
    </row>
    <row r="17" spans="1:40" ht="15" customHeight="1" x14ac:dyDescent="0.2">
      <c r="A17" s="823"/>
      <c r="B17" s="822" t="s">
        <v>121</v>
      </c>
      <c r="C17" s="36" t="s">
        <v>22</v>
      </c>
      <c r="D17" s="36" t="s">
        <v>22</v>
      </c>
      <c r="E17" s="36" t="s">
        <v>22</v>
      </c>
      <c r="F17" s="36" t="s">
        <v>22</v>
      </c>
      <c r="G17" s="36" t="s">
        <v>22</v>
      </c>
      <c r="H17" s="36" t="s">
        <v>22</v>
      </c>
      <c r="I17" s="148">
        <v>4126</v>
      </c>
      <c r="J17" s="144">
        <f t="shared" si="3"/>
        <v>4126</v>
      </c>
      <c r="K17" s="822"/>
      <c r="L17" s="251" t="str">
        <f>IFERROR(((C17/$J17)*100),".")</f>
        <v>.</v>
      </c>
      <c r="M17" s="251" t="str">
        <f t="shared" si="2"/>
        <v>.</v>
      </c>
      <c r="N17" s="251" t="str">
        <f t="shared" si="2"/>
        <v>.</v>
      </c>
      <c r="O17" s="251" t="str">
        <f t="shared" si="2"/>
        <v>.</v>
      </c>
      <c r="P17" s="251" t="str">
        <f t="shared" si="2"/>
        <v>.</v>
      </c>
      <c r="Q17" s="251" t="str">
        <f t="shared" si="2"/>
        <v>.</v>
      </c>
      <c r="R17" s="251">
        <f t="shared" si="2"/>
        <v>100</v>
      </c>
      <c r="S17" s="252">
        <f t="shared" si="2"/>
        <v>100</v>
      </c>
      <c r="T17" s="20"/>
      <c r="U17" s="20"/>
      <c r="V17" s="20"/>
      <c r="W17" s="20"/>
      <c r="X17" s="20"/>
      <c r="Y17" s="20"/>
      <c r="Z17" s="20"/>
      <c r="AA17" s="20"/>
      <c r="AB17" s="20"/>
      <c r="AC17" s="20"/>
      <c r="AD17" s="20"/>
      <c r="AE17" s="20"/>
      <c r="AF17" s="20"/>
      <c r="AG17" s="20"/>
      <c r="AH17" s="20"/>
      <c r="AI17" s="20"/>
      <c r="AJ17" s="20"/>
      <c r="AK17" s="20"/>
      <c r="AL17" s="20"/>
      <c r="AM17" s="20"/>
      <c r="AN17" s="20"/>
    </row>
    <row r="18" spans="1:40" ht="15" customHeight="1" x14ac:dyDescent="0.2">
      <c r="A18" s="823"/>
      <c r="B18" s="822" t="s">
        <v>24</v>
      </c>
      <c r="C18" s="148">
        <v>1161</v>
      </c>
      <c r="D18" s="148">
        <v>23</v>
      </c>
      <c r="E18" s="148">
        <v>11</v>
      </c>
      <c r="F18" s="148">
        <v>5</v>
      </c>
      <c r="G18" s="148">
        <v>0</v>
      </c>
      <c r="H18" s="148">
        <v>2</v>
      </c>
      <c r="I18" s="148">
        <v>1218</v>
      </c>
      <c r="J18" s="144">
        <f t="shared" si="3"/>
        <v>2420</v>
      </c>
      <c r="K18" s="822"/>
      <c r="L18" s="251">
        <f>IFERROR(((C18/$J18)*100),".")</f>
        <v>47.97520661157025</v>
      </c>
      <c r="M18" s="251">
        <f t="shared" si="2"/>
        <v>0.95041322314049581</v>
      </c>
      <c r="N18" s="251">
        <f t="shared" si="2"/>
        <v>0.45454545454545453</v>
      </c>
      <c r="O18" s="251">
        <f t="shared" si="2"/>
        <v>0.20661157024793389</v>
      </c>
      <c r="P18" s="251">
        <f t="shared" si="2"/>
        <v>0</v>
      </c>
      <c r="Q18" s="251">
        <f t="shared" si="2"/>
        <v>8.2644628099173556E-2</v>
      </c>
      <c r="R18" s="251">
        <f t="shared" si="2"/>
        <v>50.330578512396698</v>
      </c>
      <c r="S18" s="252">
        <f t="shared" si="2"/>
        <v>100</v>
      </c>
      <c r="T18" s="20"/>
      <c r="U18" s="20"/>
      <c r="V18" s="20"/>
      <c r="W18" s="20"/>
      <c r="X18" s="20"/>
      <c r="Y18" s="20"/>
      <c r="Z18" s="20"/>
      <c r="AA18" s="20"/>
      <c r="AB18" s="20"/>
      <c r="AC18" s="20"/>
      <c r="AD18" s="20"/>
      <c r="AE18" s="20"/>
      <c r="AF18" s="20"/>
      <c r="AG18" s="20"/>
      <c r="AH18" s="20"/>
      <c r="AI18" s="20"/>
      <c r="AJ18" s="20"/>
      <c r="AK18" s="20"/>
      <c r="AL18" s="20"/>
      <c r="AM18" s="20"/>
      <c r="AN18" s="20"/>
    </row>
    <row r="19" spans="1:40" ht="15" customHeight="1" x14ac:dyDescent="0.2">
      <c r="A19" s="823"/>
      <c r="B19" s="822" t="s">
        <v>25</v>
      </c>
      <c r="C19" s="148">
        <v>6594</v>
      </c>
      <c r="D19" s="148">
        <v>128</v>
      </c>
      <c r="E19" s="148">
        <v>852</v>
      </c>
      <c r="F19" s="148">
        <v>115</v>
      </c>
      <c r="G19" s="148">
        <v>17</v>
      </c>
      <c r="H19" s="148">
        <v>122</v>
      </c>
      <c r="I19" s="148">
        <v>338</v>
      </c>
      <c r="J19" s="144">
        <f t="shared" si="3"/>
        <v>8166</v>
      </c>
      <c r="K19" s="822"/>
      <c r="L19" s="251">
        <f>IFERROR(((C19/$J19)*100),".")</f>
        <v>80.749448934606903</v>
      </c>
      <c r="M19" s="251">
        <f t="shared" si="2"/>
        <v>1.5674748959098701</v>
      </c>
      <c r="N19" s="251">
        <f t="shared" si="2"/>
        <v>10.433504775900074</v>
      </c>
      <c r="O19" s="251">
        <f t="shared" si="2"/>
        <v>1.4082782267940239</v>
      </c>
      <c r="P19" s="251">
        <f t="shared" si="2"/>
        <v>0.20818025961302963</v>
      </c>
      <c r="Q19" s="251">
        <f t="shared" si="2"/>
        <v>1.493999510164095</v>
      </c>
      <c r="R19" s="251">
        <f t="shared" si="2"/>
        <v>4.1391133970120011</v>
      </c>
      <c r="S19" s="252">
        <f t="shared" si="2"/>
        <v>100</v>
      </c>
      <c r="T19" s="20"/>
      <c r="U19" s="20"/>
      <c r="V19" s="20"/>
      <c r="W19" s="20"/>
      <c r="X19" s="20"/>
      <c r="Y19" s="20"/>
      <c r="Z19" s="20"/>
      <c r="AA19" s="20"/>
      <c r="AB19" s="20"/>
      <c r="AC19" s="20"/>
      <c r="AD19" s="20"/>
      <c r="AE19" s="20"/>
      <c r="AF19" s="20"/>
      <c r="AG19" s="20"/>
      <c r="AH19" s="20"/>
      <c r="AI19" s="20"/>
      <c r="AJ19" s="20"/>
      <c r="AK19" s="20"/>
      <c r="AL19" s="20"/>
      <c r="AM19" s="20"/>
      <c r="AN19" s="20"/>
    </row>
    <row r="20" spans="1:40" ht="15" customHeight="1" x14ac:dyDescent="0.2">
      <c r="A20" s="823"/>
      <c r="B20" s="822" t="s">
        <v>26</v>
      </c>
      <c r="C20" s="148">
        <v>2687</v>
      </c>
      <c r="D20" s="148">
        <v>215</v>
      </c>
      <c r="E20" s="148">
        <v>150</v>
      </c>
      <c r="F20" s="148">
        <v>55</v>
      </c>
      <c r="G20" s="148">
        <v>2</v>
      </c>
      <c r="H20" s="148">
        <v>46</v>
      </c>
      <c r="I20" s="148">
        <v>307</v>
      </c>
      <c r="J20" s="144">
        <f t="shared" si="3"/>
        <v>3462</v>
      </c>
      <c r="K20" s="822"/>
      <c r="L20" s="251">
        <f>IFERROR(((C20/$J20)*100),".")</f>
        <v>77.614095898324663</v>
      </c>
      <c r="M20" s="251">
        <f t="shared" si="2"/>
        <v>6.2102830733679957</v>
      </c>
      <c r="N20" s="251">
        <f t="shared" si="2"/>
        <v>4.3327556325823222</v>
      </c>
      <c r="O20" s="251">
        <f t="shared" si="2"/>
        <v>1.5886770652801849</v>
      </c>
      <c r="P20" s="251">
        <f t="shared" si="2"/>
        <v>5.7770075101097627E-2</v>
      </c>
      <c r="Q20" s="251">
        <f t="shared" si="2"/>
        <v>1.3287117273252456</v>
      </c>
      <c r="R20" s="251">
        <f t="shared" si="2"/>
        <v>8.8677065280184859</v>
      </c>
      <c r="S20" s="252">
        <f t="shared" si="2"/>
        <v>100</v>
      </c>
      <c r="T20" s="20"/>
      <c r="U20" s="20"/>
      <c r="V20" s="20"/>
      <c r="W20" s="20"/>
      <c r="X20" s="20"/>
      <c r="Y20" s="20"/>
      <c r="Z20" s="20"/>
      <c r="AA20" s="20"/>
      <c r="AB20" s="20"/>
      <c r="AC20" s="20"/>
      <c r="AD20" s="20"/>
      <c r="AE20" s="20"/>
      <c r="AF20" s="20"/>
      <c r="AG20" s="20"/>
      <c r="AH20" s="20"/>
      <c r="AI20" s="20"/>
      <c r="AJ20" s="20"/>
      <c r="AK20" s="20"/>
      <c r="AL20" s="20"/>
      <c r="AM20" s="20"/>
      <c r="AN20" s="20"/>
    </row>
    <row r="21" spans="1:40" ht="15" customHeight="1" x14ac:dyDescent="0.2">
      <c r="A21" s="823"/>
      <c r="B21" s="822" t="s">
        <v>27</v>
      </c>
      <c r="C21" s="36" t="s">
        <v>22</v>
      </c>
      <c r="D21" s="36" t="s">
        <v>22</v>
      </c>
      <c r="E21" s="36" t="s">
        <v>22</v>
      </c>
      <c r="F21" s="36" t="s">
        <v>22</v>
      </c>
      <c r="G21" s="36" t="s">
        <v>22</v>
      </c>
      <c r="H21" s="36" t="s">
        <v>22</v>
      </c>
      <c r="I21" s="36">
        <v>35096</v>
      </c>
      <c r="J21" s="144">
        <f t="shared" si="3"/>
        <v>35096</v>
      </c>
      <c r="K21" s="253"/>
      <c r="L21" s="251" t="str">
        <f>IFERROR(((C21/$J21)*100),".")</f>
        <v>.</v>
      </c>
      <c r="M21" s="251" t="str">
        <f t="shared" si="2"/>
        <v>.</v>
      </c>
      <c r="N21" s="251" t="str">
        <f t="shared" si="2"/>
        <v>.</v>
      </c>
      <c r="O21" s="251" t="str">
        <f t="shared" si="2"/>
        <v>.</v>
      </c>
      <c r="P21" s="251" t="str">
        <f t="shared" si="2"/>
        <v>.</v>
      </c>
      <c r="Q21" s="251" t="str">
        <f t="shared" si="2"/>
        <v>.</v>
      </c>
      <c r="R21" s="251">
        <f t="shared" si="2"/>
        <v>100</v>
      </c>
      <c r="S21" s="252">
        <f t="shared" si="2"/>
        <v>100</v>
      </c>
      <c r="T21" s="20"/>
      <c r="U21" s="20"/>
      <c r="V21" s="20"/>
      <c r="W21" s="20"/>
      <c r="X21" s="20"/>
      <c r="Y21" s="20"/>
      <c r="Z21" s="20"/>
      <c r="AA21" s="20"/>
      <c r="AB21" s="20"/>
      <c r="AC21" s="20"/>
      <c r="AD21" s="20"/>
      <c r="AE21" s="20"/>
      <c r="AF21" s="20"/>
      <c r="AG21" s="20"/>
      <c r="AH21" s="20"/>
      <c r="AI21" s="20"/>
      <c r="AJ21" s="20"/>
      <c r="AK21" s="20"/>
      <c r="AL21" s="20"/>
      <c r="AM21" s="20"/>
      <c r="AN21" s="20"/>
    </row>
    <row r="22" spans="1:40" ht="15" customHeight="1" x14ac:dyDescent="0.2">
      <c r="A22" s="823"/>
      <c r="B22" s="822" t="s">
        <v>28</v>
      </c>
      <c r="C22" s="148">
        <v>3153</v>
      </c>
      <c r="D22" s="148">
        <v>54</v>
      </c>
      <c r="E22" s="148">
        <v>178</v>
      </c>
      <c r="F22" s="148">
        <v>103</v>
      </c>
      <c r="G22" s="148">
        <v>0</v>
      </c>
      <c r="H22" s="148">
        <v>57</v>
      </c>
      <c r="I22" s="148">
        <v>797</v>
      </c>
      <c r="J22" s="144">
        <f t="shared" si="3"/>
        <v>4342</v>
      </c>
      <c r="K22" s="822"/>
      <c r="L22" s="251">
        <f t="shared" ref="L22:S48" si="4">IFERROR(((C22/$J22)*100),".")</f>
        <v>72.616305849838781</v>
      </c>
      <c r="M22" s="251">
        <f t="shared" si="2"/>
        <v>1.243666513127591</v>
      </c>
      <c r="N22" s="251">
        <f t="shared" si="2"/>
        <v>4.0994933210502076</v>
      </c>
      <c r="O22" s="251">
        <f t="shared" si="2"/>
        <v>2.3721787194841086</v>
      </c>
      <c r="P22" s="251">
        <f t="shared" si="2"/>
        <v>0</v>
      </c>
      <c r="Q22" s="251">
        <f t="shared" si="2"/>
        <v>1.312759097190235</v>
      </c>
      <c r="R22" s="251">
        <f t="shared" si="2"/>
        <v>18.355596499309073</v>
      </c>
      <c r="S22" s="252">
        <f t="shared" si="2"/>
        <v>100</v>
      </c>
      <c r="T22" s="20"/>
      <c r="U22" s="20"/>
      <c r="V22" s="20"/>
      <c r="W22" s="20"/>
      <c r="X22" s="20"/>
      <c r="Y22" s="20"/>
      <c r="Z22" s="20"/>
      <c r="AA22" s="20"/>
      <c r="AB22" s="20"/>
      <c r="AC22" s="20"/>
      <c r="AD22" s="20"/>
      <c r="AE22" s="20"/>
      <c r="AF22" s="20"/>
      <c r="AG22" s="20"/>
      <c r="AH22" s="20"/>
      <c r="AI22" s="20"/>
      <c r="AJ22" s="20"/>
      <c r="AK22" s="20"/>
      <c r="AL22" s="20"/>
      <c r="AM22" s="20"/>
      <c r="AN22" s="20"/>
    </row>
    <row r="23" spans="1:40" ht="15" customHeight="1" x14ac:dyDescent="0.2">
      <c r="A23" s="823"/>
      <c r="B23" s="822" t="s">
        <v>29</v>
      </c>
      <c r="C23" s="148">
        <v>2209</v>
      </c>
      <c r="D23" s="148">
        <v>23</v>
      </c>
      <c r="E23" s="148">
        <v>173</v>
      </c>
      <c r="F23" s="148">
        <v>94</v>
      </c>
      <c r="G23" s="148">
        <v>17</v>
      </c>
      <c r="H23" s="148">
        <v>15</v>
      </c>
      <c r="I23" s="148">
        <v>6671</v>
      </c>
      <c r="J23" s="144">
        <f t="shared" si="3"/>
        <v>9202</v>
      </c>
      <c r="K23" s="822"/>
      <c r="L23" s="251">
        <f t="shared" si="4"/>
        <v>24.005650945446639</v>
      </c>
      <c r="M23" s="251">
        <f t="shared" si="4"/>
        <v>0.24994566398608997</v>
      </c>
      <c r="N23" s="251">
        <f t="shared" si="4"/>
        <v>1.8800260812866769</v>
      </c>
      <c r="O23" s="251">
        <f t="shared" si="4"/>
        <v>1.0215170615083677</v>
      </c>
      <c r="P23" s="251">
        <f t="shared" si="4"/>
        <v>0.1847424472940665</v>
      </c>
      <c r="Q23" s="251">
        <f t="shared" si="4"/>
        <v>0.16300804173005867</v>
      </c>
      <c r="R23" s="251">
        <f t="shared" si="4"/>
        <v>72.4951097587481</v>
      </c>
      <c r="S23" s="252">
        <f t="shared" si="4"/>
        <v>100</v>
      </c>
      <c r="T23" s="20"/>
      <c r="U23" s="20"/>
      <c r="V23" s="20"/>
      <c r="W23" s="20"/>
      <c r="X23" s="20"/>
      <c r="Y23" s="20"/>
      <c r="Z23" s="20"/>
      <c r="AA23" s="20"/>
      <c r="AB23" s="20"/>
      <c r="AC23" s="20"/>
      <c r="AD23" s="20"/>
      <c r="AE23" s="20"/>
      <c r="AF23" s="20"/>
      <c r="AG23" s="20"/>
      <c r="AH23" s="20"/>
      <c r="AI23" s="20"/>
      <c r="AJ23" s="20"/>
      <c r="AK23" s="20"/>
      <c r="AL23" s="20"/>
      <c r="AM23" s="20"/>
      <c r="AN23" s="20"/>
    </row>
    <row r="24" spans="1:40" ht="15" customHeight="1" x14ac:dyDescent="0.2">
      <c r="A24" s="823"/>
      <c r="B24" s="822" t="s">
        <v>30</v>
      </c>
      <c r="C24" s="148">
        <v>2212</v>
      </c>
      <c r="D24" s="148">
        <v>104</v>
      </c>
      <c r="E24" s="148">
        <v>456</v>
      </c>
      <c r="F24" s="148">
        <v>123</v>
      </c>
      <c r="G24" s="148">
        <v>11</v>
      </c>
      <c r="H24" s="148">
        <v>24</v>
      </c>
      <c r="I24" s="148">
        <v>1533</v>
      </c>
      <c r="J24" s="144">
        <f t="shared" si="3"/>
        <v>4463</v>
      </c>
      <c r="K24" s="822"/>
      <c r="L24" s="251">
        <f t="shared" si="4"/>
        <v>49.563074165359623</v>
      </c>
      <c r="M24" s="251">
        <f t="shared" si="4"/>
        <v>2.3302711180820075</v>
      </c>
      <c r="N24" s="251">
        <f t="shared" si="4"/>
        <v>10.217342594667263</v>
      </c>
      <c r="O24" s="251">
        <f t="shared" si="4"/>
        <v>2.755993726193144</v>
      </c>
      <c r="P24" s="251">
        <f t="shared" si="4"/>
        <v>0.24647098364328929</v>
      </c>
      <c r="Q24" s="251">
        <f t="shared" si="4"/>
        <v>0.53775487340354022</v>
      </c>
      <c r="R24" s="251">
        <f t="shared" si="4"/>
        <v>34.349092538651135</v>
      </c>
      <c r="S24" s="252">
        <f t="shared" si="4"/>
        <v>100</v>
      </c>
      <c r="T24" s="20"/>
      <c r="U24" s="20"/>
      <c r="V24" s="20"/>
      <c r="W24" s="20"/>
      <c r="X24" s="20"/>
      <c r="Y24" s="20"/>
      <c r="Z24" s="20"/>
      <c r="AA24" s="20"/>
      <c r="AB24" s="20"/>
      <c r="AC24" s="20"/>
      <c r="AD24" s="20"/>
      <c r="AE24" s="20"/>
      <c r="AF24" s="20"/>
      <c r="AG24" s="20"/>
      <c r="AH24" s="20"/>
      <c r="AI24" s="20"/>
      <c r="AJ24" s="20"/>
      <c r="AK24" s="20"/>
      <c r="AL24" s="20"/>
      <c r="AM24" s="20"/>
      <c r="AN24" s="20"/>
    </row>
    <row r="25" spans="1:40" ht="15" customHeight="1" x14ac:dyDescent="0.2">
      <c r="A25" s="823"/>
      <c r="B25" s="822" t="s">
        <v>31</v>
      </c>
      <c r="C25" s="148">
        <v>6233</v>
      </c>
      <c r="D25" s="148">
        <v>86</v>
      </c>
      <c r="E25" s="148">
        <v>89</v>
      </c>
      <c r="F25" s="148">
        <v>58</v>
      </c>
      <c r="G25" s="148">
        <v>4</v>
      </c>
      <c r="H25" s="148">
        <v>48</v>
      </c>
      <c r="I25" s="148">
        <v>213</v>
      </c>
      <c r="J25" s="144">
        <f t="shared" si="3"/>
        <v>6731</v>
      </c>
      <c r="K25" s="822"/>
      <c r="L25" s="251">
        <f t="shared" si="4"/>
        <v>92.601396523547763</v>
      </c>
      <c r="M25" s="251">
        <f t="shared" si="4"/>
        <v>1.2776704798692617</v>
      </c>
      <c r="N25" s="251">
        <f t="shared" si="4"/>
        <v>1.3222403803298173</v>
      </c>
      <c r="O25" s="251">
        <f t="shared" si="4"/>
        <v>0.86168474223740887</v>
      </c>
      <c r="P25" s="251">
        <f t="shared" si="4"/>
        <v>5.9426533947407524E-2</v>
      </c>
      <c r="Q25" s="251">
        <f t="shared" si="4"/>
        <v>0.71311840736889021</v>
      </c>
      <c r="R25" s="251">
        <f t="shared" si="4"/>
        <v>3.16446293269945</v>
      </c>
      <c r="S25" s="252">
        <f t="shared" si="4"/>
        <v>100</v>
      </c>
      <c r="T25" s="20"/>
      <c r="U25" s="20"/>
      <c r="V25" s="20"/>
      <c r="W25" s="20"/>
      <c r="X25" s="20"/>
      <c r="Y25" s="20"/>
      <c r="Z25" s="20"/>
      <c r="AA25" s="20"/>
      <c r="AB25" s="20"/>
      <c r="AC25" s="20"/>
      <c r="AD25" s="20"/>
      <c r="AE25" s="20"/>
      <c r="AF25" s="20"/>
      <c r="AG25" s="20"/>
      <c r="AH25" s="20"/>
      <c r="AI25" s="20"/>
      <c r="AJ25" s="20"/>
      <c r="AK25" s="20"/>
      <c r="AL25" s="20"/>
      <c r="AM25" s="20"/>
      <c r="AN25" s="20"/>
    </row>
    <row r="26" spans="1:40" ht="15" customHeight="1" x14ac:dyDescent="0.2">
      <c r="A26" s="823"/>
      <c r="B26" s="822" t="s">
        <v>32</v>
      </c>
      <c r="C26" s="148">
        <v>4682</v>
      </c>
      <c r="D26" s="148">
        <v>779</v>
      </c>
      <c r="E26" s="148">
        <v>431</v>
      </c>
      <c r="F26" s="148">
        <v>86</v>
      </c>
      <c r="G26" s="148">
        <v>15</v>
      </c>
      <c r="H26" s="148">
        <v>120</v>
      </c>
      <c r="I26" s="148">
        <v>5870</v>
      </c>
      <c r="J26" s="144">
        <f t="shared" si="3"/>
        <v>11983</v>
      </c>
      <c r="K26" s="822"/>
      <c r="L26" s="251">
        <f t="shared" si="4"/>
        <v>39.072018693148621</v>
      </c>
      <c r="M26" s="251">
        <f t="shared" si="4"/>
        <v>6.5008762413419001</v>
      </c>
      <c r="N26" s="251">
        <f t="shared" si="4"/>
        <v>3.5967620796127848</v>
      </c>
      <c r="O26" s="251">
        <f t="shared" si="4"/>
        <v>0.71768338479512639</v>
      </c>
      <c r="P26" s="251">
        <f t="shared" si="4"/>
        <v>0.12517733455728949</v>
      </c>
      <c r="Q26" s="251">
        <f t="shared" si="4"/>
        <v>1.0014186764583159</v>
      </c>
      <c r="R26" s="251">
        <f t="shared" si="4"/>
        <v>48.986063590085955</v>
      </c>
      <c r="S26" s="252">
        <f t="shared" si="4"/>
        <v>100</v>
      </c>
      <c r="T26" s="20"/>
      <c r="U26" s="20"/>
      <c r="V26" s="20"/>
      <c r="W26" s="20"/>
      <c r="X26" s="20"/>
      <c r="Y26" s="20"/>
      <c r="Z26" s="20"/>
      <c r="AA26" s="20"/>
      <c r="AB26" s="20"/>
      <c r="AC26" s="20"/>
      <c r="AD26" s="20"/>
      <c r="AE26" s="20"/>
      <c r="AF26" s="20"/>
      <c r="AG26" s="20"/>
      <c r="AH26" s="20"/>
      <c r="AI26" s="20"/>
      <c r="AJ26" s="20"/>
      <c r="AK26" s="20"/>
      <c r="AL26" s="20"/>
      <c r="AM26" s="20"/>
      <c r="AN26" s="20"/>
    </row>
    <row r="27" spans="1:40" ht="15" customHeight="1" x14ac:dyDescent="0.2">
      <c r="A27" s="823"/>
      <c r="B27" s="822" t="s">
        <v>33</v>
      </c>
      <c r="C27" s="148">
        <v>5039</v>
      </c>
      <c r="D27" s="148">
        <v>17</v>
      </c>
      <c r="E27" s="148">
        <v>105</v>
      </c>
      <c r="F27" s="148">
        <v>224</v>
      </c>
      <c r="G27" s="148">
        <v>5</v>
      </c>
      <c r="H27" s="148">
        <v>11</v>
      </c>
      <c r="I27" s="148">
        <v>330</v>
      </c>
      <c r="J27" s="144">
        <f t="shared" si="3"/>
        <v>5731</v>
      </c>
      <c r="K27" s="822"/>
      <c r="L27" s="251">
        <f t="shared" si="4"/>
        <v>87.925318443552612</v>
      </c>
      <c r="M27" s="251">
        <f t="shared" si="4"/>
        <v>0.29663235037515268</v>
      </c>
      <c r="N27" s="251">
        <f t="shared" si="4"/>
        <v>1.8321409876112371</v>
      </c>
      <c r="O27" s="251">
        <f t="shared" si="4"/>
        <v>3.9085674402373058</v>
      </c>
      <c r="P27" s="251">
        <f t="shared" si="4"/>
        <v>8.7244808933868434E-2</v>
      </c>
      <c r="Q27" s="251">
        <f t="shared" si="4"/>
        <v>0.19193857965451055</v>
      </c>
      <c r="R27" s="251">
        <f t="shared" si="4"/>
        <v>5.7581573896353166</v>
      </c>
      <c r="S27" s="252">
        <f t="shared" si="4"/>
        <v>100</v>
      </c>
      <c r="T27" s="20"/>
      <c r="U27" s="20"/>
      <c r="V27" s="20"/>
      <c r="W27" s="20"/>
      <c r="X27" s="20"/>
      <c r="Y27" s="20"/>
      <c r="Z27" s="20"/>
      <c r="AA27" s="20"/>
      <c r="AB27" s="20"/>
      <c r="AC27" s="20"/>
      <c r="AD27" s="20"/>
      <c r="AE27" s="20"/>
      <c r="AF27" s="20"/>
      <c r="AG27" s="20"/>
      <c r="AH27" s="20"/>
      <c r="AI27" s="20"/>
      <c r="AJ27" s="20"/>
      <c r="AK27" s="20"/>
      <c r="AL27" s="20"/>
      <c r="AM27" s="20"/>
      <c r="AN27" s="20"/>
    </row>
    <row r="28" spans="1:40" ht="15" customHeight="1" x14ac:dyDescent="0.2">
      <c r="A28" s="823"/>
      <c r="B28" s="822" t="s">
        <v>34</v>
      </c>
      <c r="C28" s="148">
        <v>2826</v>
      </c>
      <c r="D28" s="148">
        <v>67</v>
      </c>
      <c r="E28" s="148">
        <v>547</v>
      </c>
      <c r="F28" s="148">
        <v>463</v>
      </c>
      <c r="G28" s="148">
        <v>5</v>
      </c>
      <c r="H28" s="148">
        <v>41</v>
      </c>
      <c r="I28" s="148">
        <v>915</v>
      </c>
      <c r="J28" s="144">
        <f t="shared" si="3"/>
        <v>4864</v>
      </c>
      <c r="K28" s="822"/>
      <c r="L28" s="251">
        <f t="shared" si="4"/>
        <v>58.100328947368418</v>
      </c>
      <c r="M28" s="251">
        <f t="shared" si="4"/>
        <v>1.3774671052631577</v>
      </c>
      <c r="N28" s="251">
        <f t="shared" si="4"/>
        <v>11.245888157894738</v>
      </c>
      <c r="O28" s="251">
        <f t="shared" si="4"/>
        <v>9.5189144736842106</v>
      </c>
      <c r="P28" s="251">
        <f t="shared" si="4"/>
        <v>0.10279605263157894</v>
      </c>
      <c r="Q28" s="251">
        <f t="shared" si="4"/>
        <v>0.84292763157894735</v>
      </c>
      <c r="R28" s="251">
        <f t="shared" si="4"/>
        <v>18.811677631578945</v>
      </c>
      <c r="S28" s="252">
        <f t="shared" si="4"/>
        <v>100</v>
      </c>
      <c r="T28" s="20"/>
      <c r="U28" s="20"/>
      <c r="V28" s="20"/>
      <c r="W28" s="20"/>
      <c r="X28" s="20"/>
      <c r="Y28" s="20"/>
      <c r="Z28" s="20"/>
      <c r="AA28" s="20"/>
      <c r="AB28" s="20"/>
      <c r="AC28" s="20"/>
      <c r="AD28" s="20"/>
      <c r="AE28" s="20"/>
      <c r="AF28" s="20"/>
      <c r="AG28" s="20"/>
      <c r="AH28" s="20"/>
      <c r="AI28" s="20"/>
      <c r="AJ28" s="20"/>
      <c r="AK28" s="20"/>
      <c r="AL28" s="20"/>
      <c r="AM28" s="20"/>
      <c r="AN28" s="20"/>
    </row>
    <row r="29" spans="1:40" ht="15" customHeight="1" x14ac:dyDescent="0.2">
      <c r="A29" s="823"/>
      <c r="B29" s="822" t="s">
        <v>35</v>
      </c>
      <c r="C29" s="148">
        <v>2152</v>
      </c>
      <c r="D29" s="148">
        <v>67</v>
      </c>
      <c r="E29" s="148">
        <v>57</v>
      </c>
      <c r="F29" s="148">
        <v>40</v>
      </c>
      <c r="G29" s="148">
        <v>0</v>
      </c>
      <c r="H29" s="148">
        <v>2</v>
      </c>
      <c r="I29" s="148">
        <v>539</v>
      </c>
      <c r="J29" s="144">
        <f t="shared" si="3"/>
        <v>2857</v>
      </c>
      <c r="K29" s="822"/>
      <c r="L29" s="251">
        <f t="shared" si="4"/>
        <v>75.32376618830942</v>
      </c>
      <c r="M29" s="251">
        <f t="shared" si="4"/>
        <v>2.3451172558627933</v>
      </c>
      <c r="N29" s="251">
        <f t="shared" si="4"/>
        <v>1.9950997549877492</v>
      </c>
      <c r="O29" s="251">
        <f t="shared" si="4"/>
        <v>1.400070003500175</v>
      </c>
      <c r="P29" s="251">
        <f t="shared" si="4"/>
        <v>0</v>
      </c>
      <c r="Q29" s="251">
        <f t="shared" si="4"/>
        <v>7.0003500175008754E-2</v>
      </c>
      <c r="R29" s="251">
        <f t="shared" si="4"/>
        <v>18.865943297164858</v>
      </c>
      <c r="S29" s="252">
        <f t="shared" si="4"/>
        <v>100</v>
      </c>
      <c r="T29" s="20"/>
      <c r="U29" s="20"/>
      <c r="V29" s="20"/>
      <c r="W29" s="20"/>
      <c r="X29" s="20"/>
      <c r="Y29" s="20"/>
      <c r="Z29" s="20"/>
      <c r="AA29" s="20"/>
      <c r="AB29" s="20"/>
      <c r="AC29" s="20"/>
      <c r="AD29" s="20"/>
      <c r="AE29" s="20"/>
      <c r="AF29" s="20"/>
      <c r="AG29" s="20"/>
      <c r="AH29" s="20"/>
      <c r="AI29" s="20"/>
      <c r="AJ29" s="20"/>
      <c r="AK29" s="20"/>
      <c r="AL29" s="20"/>
      <c r="AM29" s="20"/>
      <c r="AN29" s="20"/>
    </row>
    <row r="30" spans="1:40" ht="15" customHeight="1" x14ac:dyDescent="0.2">
      <c r="A30" s="823"/>
      <c r="B30" s="822" t="s">
        <v>36</v>
      </c>
      <c r="C30" s="148">
        <v>6872</v>
      </c>
      <c r="D30" s="148">
        <v>22</v>
      </c>
      <c r="E30" s="148">
        <v>219</v>
      </c>
      <c r="F30" s="148">
        <v>73</v>
      </c>
      <c r="G30" s="148">
        <v>9</v>
      </c>
      <c r="H30" s="148">
        <v>54</v>
      </c>
      <c r="I30" s="148">
        <v>244</v>
      </c>
      <c r="J30" s="144">
        <f t="shared" si="3"/>
        <v>7493</v>
      </c>
      <c r="K30" s="822"/>
      <c r="L30" s="251">
        <f t="shared" si="4"/>
        <v>91.712264780461766</v>
      </c>
      <c r="M30" s="251">
        <f t="shared" si="4"/>
        <v>0.29360736687575067</v>
      </c>
      <c r="N30" s="251">
        <f t="shared" si="4"/>
        <v>2.9227278793540639</v>
      </c>
      <c r="O30" s="251">
        <f t="shared" si="4"/>
        <v>0.97424262645135462</v>
      </c>
      <c r="P30" s="251">
        <f t="shared" si="4"/>
        <v>0.12011210463098891</v>
      </c>
      <c r="Q30" s="251">
        <f t="shared" si="4"/>
        <v>0.72067262778593355</v>
      </c>
      <c r="R30" s="251">
        <f t="shared" si="4"/>
        <v>3.2563726144401444</v>
      </c>
      <c r="S30" s="252">
        <f t="shared" si="4"/>
        <v>100</v>
      </c>
      <c r="T30" s="20"/>
      <c r="U30" s="20"/>
      <c r="V30" s="20"/>
      <c r="W30" s="20"/>
      <c r="X30" s="20"/>
      <c r="Y30" s="20"/>
      <c r="Z30" s="20"/>
      <c r="AA30" s="20"/>
      <c r="AB30" s="20"/>
      <c r="AC30" s="20"/>
      <c r="AD30" s="20"/>
      <c r="AE30" s="20"/>
      <c r="AF30" s="20"/>
      <c r="AG30" s="20"/>
      <c r="AH30" s="20"/>
      <c r="AI30" s="20"/>
      <c r="AJ30" s="20"/>
      <c r="AK30" s="20"/>
      <c r="AL30" s="20"/>
      <c r="AM30" s="20"/>
      <c r="AN30" s="20"/>
    </row>
    <row r="31" spans="1:40" ht="15" customHeight="1" x14ac:dyDescent="0.2">
      <c r="A31" s="823"/>
      <c r="B31" s="822" t="s">
        <v>37</v>
      </c>
      <c r="C31" s="148">
        <v>21488</v>
      </c>
      <c r="D31" s="148">
        <v>2402</v>
      </c>
      <c r="E31" s="148">
        <v>18676</v>
      </c>
      <c r="F31" s="148">
        <v>4806</v>
      </c>
      <c r="G31" s="148">
        <v>348</v>
      </c>
      <c r="H31" s="148">
        <v>1177</v>
      </c>
      <c r="I31" s="148">
        <v>2868</v>
      </c>
      <c r="J31" s="144">
        <f t="shared" si="3"/>
        <v>51765</v>
      </c>
      <c r="K31" s="822"/>
      <c r="L31" s="251">
        <f t="shared" si="4"/>
        <v>41.510673234811165</v>
      </c>
      <c r="M31" s="251">
        <f t="shared" si="4"/>
        <v>4.640200907949386</v>
      </c>
      <c r="N31" s="251">
        <f t="shared" si="4"/>
        <v>36.078431372549019</v>
      </c>
      <c r="O31" s="251">
        <f t="shared" si="4"/>
        <v>9.2842654303100556</v>
      </c>
      <c r="P31" s="251">
        <f t="shared" si="4"/>
        <v>0.67226890756302526</v>
      </c>
      <c r="Q31" s="251">
        <f t="shared" si="4"/>
        <v>2.2737370810393123</v>
      </c>
      <c r="R31" s="251">
        <f t="shared" si="4"/>
        <v>5.540423065778036</v>
      </c>
      <c r="S31" s="252">
        <f t="shared" si="4"/>
        <v>100</v>
      </c>
      <c r="T31" s="20"/>
      <c r="U31" s="20"/>
      <c r="V31" s="20"/>
      <c r="W31" s="20"/>
      <c r="X31" s="20"/>
      <c r="Y31" s="20"/>
      <c r="Z31" s="20"/>
      <c r="AA31" s="20"/>
      <c r="AB31" s="20"/>
      <c r="AC31" s="20"/>
      <c r="AD31" s="20"/>
      <c r="AE31" s="20"/>
      <c r="AF31" s="20"/>
      <c r="AG31" s="20"/>
      <c r="AH31" s="20"/>
      <c r="AI31" s="20"/>
      <c r="AJ31" s="20"/>
      <c r="AK31" s="20"/>
      <c r="AL31" s="20"/>
      <c r="AM31" s="20"/>
      <c r="AN31" s="20"/>
    </row>
    <row r="32" spans="1:40" ht="15" customHeight="1" x14ac:dyDescent="0.2">
      <c r="A32" s="823"/>
      <c r="B32" s="822" t="s">
        <v>38</v>
      </c>
      <c r="C32" s="148">
        <v>3772</v>
      </c>
      <c r="D32" s="148">
        <v>88</v>
      </c>
      <c r="E32" s="148">
        <v>192</v>
      </c>
      <c r="F32" s="148">
        <v>22</v>
      </c>
      <c r="G32" s="148">
        <v>5</v>
      </c>
      <c r="H32" s="148">
        <v>10</v>
      </c>
      <c r="I32" s="148">
        <v>336</v>
      </c>
      <c r="J32" s="144">
        <f t="shared" si="3"/>
        <v>4425</v>
      </c>
      <c r="K32" s="822"/>
      <c r="L32" s="251">
        <f t="shared" si="4"/>
        <v>85.24293785310735</v>
      </c>
      <c r="M32" s="251">
        <f t="shared" si="4"/>
        <v>1.9887005649717515</v>
      </c>
      <c r="N32" s="251">
        <f t="shared" si="4"/>
        <v>4.3389830508474576</v>
      </c>
      <c r="O32" s="251">
        <f t="shared" si="4"/>
        <v>0.49717514124293788</v>
      </c>
      <c r="P32" s="251">
        <f t="shared" si="4"/>
        <v>0.11299435028248588</v>
      </c>
      <c r="Q32" s="251">
        <f t="shared" si="4"/>
        <v>0.22598870056497175</v>
      </c>
      <c r="R32" s="251">
        <f t="shared" si="4"/>
        <v>7.5932203389830502</v>
      </c>
      <c r="S32" s="252">
        <f t="shared" si="4"/>
        <v>100</v>
      </c>
      <c r="T32" s="20"/>
      <c r="U32" s="20"/>
      <c r="V32" s="20"/>
      <c r="W32" s="20"/>
      <c r="X32" s="20"/>
      <c r="Y32" s="20"/>
      <c r="Z32" s="20"/>
      <c r="AA32" s="20"/>
      <c r="AB32" s="20"/>
      <c r="AC32" s="20"/>
      <c r="AD32" s="20"/>
      <c r="AE32" s="20"/>
      <c r="AF32" s="20"/>
      <c r="AG32" s="20"/>
      <c r="AH32" s="20"/>
      <c r="AI32" s="20"/>
      <c r="AJ32" s="20"/>
      <c r="AK32" s="20"/>
      <c r="AL32" s="20"/>
      <c r="AM32" s="20"/>
      <c r="AN32" s="20"/>
    </row>
    <row r="33" spans="1:40" ht="15" customHeight="1" x14ac:dyDescent="0.2">
      <c r="A33" s="823"/>
      <c r="B33" s="822" t="s">
        <v>39</v>
      </c>
      <c r="C33" s="148">
        <v>1632</v>
      </c>
      <c r="D33" s="148">
        <v>0</v>
      </c>
      <c r="E33" s="148">
        <v>8</v>
      </c>
      <c r="F33" s="148">
        <v>30</v>
      </c>
      <c r="G33" s="148">
        <v>0</v>
      </c>
      <c r="H33" s="148">
        <v>0</v>
      </c>
      <c r="I33" s="148">
        <v>741</v>
      </c>
      <c r="J33" s="144">
        <f t="shared" si="3"/>
        <v>2411</v>
      </c>
      <c r="K33" s="822"/>
      <c r="L33" s="251">
        <f t="shared" si="4"/>
        <v>67.689755288262134</v>
      </c>
      <c r="M33" s="251">
        <f t="shared" si="4"/>
        <v>0</v>
      </c>
      <c r="N33" s="251">
        <f t="shared" si="4"/>
        <v>0.33181252592285354</v>
      </c>
      <c r="O33" s="251">
        <f t="shared" si="4"/>
        <v>1.2442969722107009</v>
      </c>
      <c r="P33" s="251">
        <f t="shared" si="4"/>
        <v>0</v>
      </c>
      <c r="Q33" s="251">
        <f t="shared" si="4"/>
        <v>0</v>
      </c>
      <c r="R33" s="251">
        <f t="shared" si="4"/>
        <v>30.734135213604315</v>
      </c>
      <c r="S33" s="252">
        <f t="shared" si="4"/>
        <v>100</v>
      </c>
      <c r="T33" s="20"/>
      <c r="U33" s="20"/>
      <c r="V33" s="20"/>
      <c r="W33" s="20"/>
      <c r="X33" s="20"/>
      <c r="Y33" s="20"/>
      <c r="Z33" s="20"/>
      <c r="AA33" s="20"/>
      <c r="AB33" s="20"/>
      <c r="AC33" s="20"/>
      <c r="AD33" s="20"/>
      <c r="AE33" s="20"/>
      <c r="AF33" s="20"/>
      <c r="AG33" s="20"/>
      <c r="AH33" s="20"/>
      <c r="AI33" s="20"/>
      <c r="AJ33" s="20"/>
      <c r="AK33" s="20"/>
      <c r="AL33" s="20"/>
      <c r="AM33" s="20"/>
      <c r="AN33" s="20"/>
    </row>
    <row r="34" spans="1:40" ht="15" customHeight="1" x14ac:dyDescent="0.2">
      <c r="A34" s="823"/>
      <c r="B34" s="822" t="s">
        <v>40</v>
      </c>
      <c r="C34" s="148">
        <v>1918</v>
      </c>
      <c r="D34" s="148">
        <v>3</v>
      </c>
      <c r="E34" s="148">
        <v>6</v>
      </c>
      <c r="F34" s="148">
        <v>47</v>
      </c>
      <c r="G34" s="148">
        <v>5</v>
      </c>
      <c r="H34" s="148">
        <v>3</v>
      </c>
      <c r="I34" s="148">
        <v>449</v>
      </c>
      <c r="J34" s="144">
        <f t="shared" si="3"/>
        <v>2431</v>
      </c>
      <c r="K34" s="822"/>
      <c r="L34" s="251">
        <f t="shared" si="4"/>
        <v>78.897573015220075</v>
      </c>
      <c r="M34" s="251">
        <f t="shared" si="4"/>
        <v>0.12340600575894693</v>
      </c>
      <c r="N34" s="251">
        <f t="shared" si="4"/>
        <v>0.24681201151789386</v>
      </c>
      <c r="O34" s="251">
        <f t="shared" si="4"/>
        <v>1.9333607568901685</v>
      </c>
      <c r="P34" s="251">
        <f t="shared" si="4"/>
        <v>0.20567667626491154</v>
      </c>
      <c r="Q34" s="251">
        <f t="shared" si="4"/>
        <v>0.12340600575894693</v>
      </c>
      <c r="R34" s="251">
        <f t="shared" si="4"/>
        <v>18.469765528589058</v>
      </c>
      <c r="S34" s="252">
        <f t="shared" si="4"/>
        <v>100</v>
      </c>
      <c r="T34" s="20"/>
      <c r="U34" s="20"/>
      <c r="V34" s="20"/>
      <c r="W34" s="20"/>
      <c r="X34" s="20"/>
      <c r="Y34" s="20"/>
      <c r="Z34" s="20"/>
      <c r="AA34" s="20"/>
      <c r="AB34" s="20"/>
      <c r="AC34" s="20"/>
      <c r="AD34" s="20"/>
      <c r="AE34" s="20"/>
      <c r="AF34" s="20"/>
      <c r="AG34" s="20"/>
      <c r="AH34" s="20"/>
      <c r="AI34" s="20"/>
      <c r="AJ34" s="20"/>
      <c r="AK34" s="20"/>
      <c r="AL34" s="20"/>
      <c r="AM34" s="20"/>
      <c r="AN34" s="20"/>
    </row>
    <row r="35" spans="1:40" ht="15" customHeight="1" x14ac:dyDescent="0.2">
      <c r="A35" s="823"/>
      <c r="B35" s="822" t="s">
        <v>41</v>
      </c>
      <c r="C35" s="148">
        <v>2797</v>
      </c>
      <c r="D35" s="148">
        <v>115</v>
      </c>
      <c r="E35" s="148">
        <v>429</v>
      </c>
      <c r="F35" s="148">
        <v>87</v>
      </c>
      <c r="G35" s="148">
        <v>23</v>
      </c>
      <c r="H35" s="148">
        <v>27</v>
      </c>
      <c r="I35" s="148">
        <v>296</v>
      </c>
      <c r="J35" s="144">
        <f t="shared" si="3"/>
        <v>3774</v>
      </c>
      <c r="K35" s="822"/>
      <c r="L35" s="251">
        <f t="shared" si="4"/>
        <v>74.112347641759399</v>
      </c>
      <c r="M35" s="251">
        <f t="shared" si="4"/>
        <v>3.0471648118706942</v>
      </c>
      <c r="N35" s="251">
        <f t="shared" si="4"/>
        <v>11.367249602543721</v>
      </c>
      <c r="O35" s="251">
        <f t="shared" si="4"/>
        <v>2.3052464228934819</v>
      </c>
      <c r="P35" s="251">
        <f t="shared" si="4"/>
        <v>0.6094329623741388</v>
      </c>
      <c r="Q35" s="251">
        <f t="shared" si="4"/>
        <v>0.71542130365659784</v>
      </c>
      <c r="R35" s="251">
        <f t="shared" si="4"/>
        <v>7.8431372549019605</v>
      </c>
      <c r="S35" s="252">
        <f t="shared" si="4"/>
        <v>100</v>
      </c>
      <c r="T35" s="20"/>
      <c r="U35" s="20"/>
      <c r="V35" s="20"/>
      <c r="W35" s="20"/>
      <c r="X35" s="20"/>
      <c r="Y35" s="20"/>
      <c r="Z35" s="20"/>
      <c r="AA35" s="20"/>
      <c r="AB35" s="20"/>
      <c r="AC35" s="20"/>
      <c r="AD35" s="20"/>
      <c r="AE35" s="20"/>
      <c r="AF35" s="20"/>
      <c r="AG35" s="20"/>
      <c r="AH35" s="20"/>
      <c r="AI35" s="20"/>
      <c r="AJ35" s="20"/>
      <c r="AK35" s="20"/>
      <c r="AL35" s="20"/>
      <c r="AM35" s="20"/>
      <c r="AN35" s="20"/>
    </row>
    <row r="36" spans="1:40" ht="15" customHeight="1" x14ac:dyDescent="0.2">
      <c r="A36" s="823"/>
      <c r="B36" s="822" t="s">
        <v>42</v>
      </c>
      <c r="C36" s="148">
        <v>9759</v>
      </c>
      <c r="D36" s="148">
        <v>64</v>
      </c>
      <c r="E36" s="148">
        <v>144</v>
      </c>
      <c r="F36" s="148">
        <v>118</v>
      </c>
      <c r="G36" s="148">
        <v>8</v>
      </c>
      <c r="H36" s="148">
        <v>21</v>
      </c>
      <c r="I36" s="148">
        <v>430</v>
      </c>
      <c r="J36" s="144">
        <f t="shared" si="3"/>
        <v>10544</v>
      </c>
      <c r="K36" s="822"/>
      <c r="L36" s="251">
        <f t="shared" si="4"/>
        <v>92.555007587253414</v>
      </c>
      <c r="M36" s="251">
        <f t="shared" si="4"/>
        <v>0.60698027314112291</v>
      </c>
      <c r="N36" s="251">
        <f t="shared" si="4"/>
        <v>1.3657056145675266</v>
      </c>
      <c r="O36" s="251">
        <f t="shared" si="4"/>
        <v>1.1191198786039454</v>
      </c>
      <c r="P36" s="251">
        <f t="shared" si="4"/>
        <v>7.5872534142640363E-2</v>
      </c>
      <c r="Q36" s="251">
        <f t="shared" si="4"/>
        <v>0.19916540212443096</v>
      </c>
      <c r="R36" s="251">
        <f t="shared" si="4"/>
        <v>4.0781487101669196</v>
      </c>
      <c r="S36" s="252">
        <f t="shared" si="4"/>
        <v>100</v>
      </c>
      <c r="T36" s="20"/>
      <c r="U36" s="20"/>
      <c r="V36" s="20"/>
      <c r="W36" s="20"/>
      <c r="X36" s="20"/>
      <c r="Y36" s="20"/>
      <c r="Z36" s="20"/>
      <c r="AA36" s="20"/>
      <c r="AB36" s="20"/>
      <c r="AC36" s="20"/>
      <c r="AD36" s="20"/>
      <c r="AE36" s="20"/>
      <c r="AF36" s="20"/>
      <c r="AG36" s="20"/>
      <c r="AH36" s="20"/>
      <c r="AI36" s="20"/>
      <c r="AJ36" s="20"/>
      <c r="AK36" s="20"/>
      <c r="AL36" s="20"/>
      <c r="AM36" s="20"/>
      <c r="AN36" s="20"/>
    </row>
    <row r="37" spans="1:40" ht="15" customHeight="1" x14ac:dyDescent="0.2">
      <c r="A37" s="823"/>
      <c r="B37" s="822" t="s">
        <v>43</v>
      </c>
      <c r="C37" s="148">
        <v>2311</v>
      </c>
      <c r="D37" s="148">
        <v>82</v>
      </c>
      <c r="E37" s="148">
        <v>323</v>
      </c>
      <c r="F37" s="148">
        <v>61</v>
      </c>
      <c r="G37" s="148">
        <v>6</v>
      </c>
      <c r="H37" s="148">
        <v>28</v>
      </c>
      <c r="I37" s="148">
        <v>43</v>
      </c>
      <c r="J37" s="144">
        <f t="shared" si="3"/>
        <v>2854</v>
      </c>
      <c r="K37" s="822"/>
      <c r="L37" s="251">
        <f t="shared" si="4"/>
        <v>80.974071478626485</v>
      </c>
      <c r="M37" s="251">
        <f t="shared" si="4"/>
        <v>2.8731604765241765</v>
      </c>
      <c r="N37" s="251">
        <f t="shared" si="4"/>
        <v>11.317449194113525</v>
      </c>
      <c r="O37" s="251">
        <f t="shared" si="4"/>
        <v>2.1373510861948142</v>
      </c>
      <c r="P37" s="251">
        <f t="shared" si="4"/>
        <v>0.21023125437981782</v>
      </c>
      <c r="Q37" s="251">
        <f t="shared" si="4"/>
        <v>0.98107918710581643</v>
      </c>
      <c r="R37" s="251">
        <f t="shared" si="4"/>
        <v>1.5066573230553608</v>
      </c>
      <c r="S37" s="252">
        <f t="shared" si="4"/>
        <v>100</v>
      </c>
      <c r="T37" s="20"/>
      <c r="U37" s="20"/>
      <c r="V37" s="20"/>
      <c r="W37" s="20"/>
      <c r="X37" s="20"/>
      <c r="Y37" s="20"/>
      <c r="Z37" s="20"/>
      <c r="AA37" s="20"/>
      <c r="AB37" s="20"/>
      <c r="AC37" s="20"/>
      <c r="AD37" s="20"/>
      <c r="AE37" s="20"/>
      <c r="AF37" s="20"/>
      <c r="AG37" s="20"/>
      <c r="AH37" s="20"/>
      <c r="AI37" s="20"/>
      <c r="AJ37" s="20"/>
      <c r="AK37" s="20"/>
      <c r="AL37" s="20"/>
      <c r="AM37" s="20"/>
      <c r="AN37" s="20"/>
    </row>
    <row r="38" spans="1:40" ht="15" customHeight="1" x14ac:dyDescent="0.2">
      <c r="A38" s="823"/>
      <c r="B38" s="822" t="s">
        <v>44</v>
      </c>
      <c r="C38" s="148">
        <v>6272</v>
      </c>
      <c r="D38" s="148">
        <v>150</v>
      </c>
      <c r="E38" s="148">
        <v>270</v>
      </c>
      <c r="F38" s="148">
        <v>145</v>
      </c>
      <c r="G38" s="148">
        <v>9</v>
      </c>
      <c r="H38" s="148">
        <v>51</v>
      </c>
      <c r="I38" s="148">
        <v>1881</v>
      </c>
      <c r="J38" s="144">
        <f t="shared" si="3"/>
        <v>8778</v>
      </c>
      <c r="K38" s="822"/>
      <c r="L38" s="251">
        <f t="shared" si="4"/>
        <v>71.451355661881976</v>
      </c>
      <c r="M38" s="251">
        <f t="shared" si="4"/>
        <v>1.7088174982911826</v>
      </c>
      <c r="N38" s="251">
        <f t="shared" si="4"/>
        <v>3.0758714969241283</v>
      </c>
      <c r="O38" s="251">
        <f t="shared" si="4"/>
        <v>1.6518569150148099</v>
      </c>
      <c r="P38" s="251">
        <f t="shared" si="4"/>
        <v>0.10252904989747096</v>
      </c>
      <c r="Q38" s="251">
        <f t="shared" si="4"/>
        <v>0.58099794941900207</v>
      </c>
      <c r="R38" s="251">
        <f t="shared" si="4"/>
        <v>21.428571428571427</v>
      </c>
      <c r="S38" s="252">
        <f t="shared" si="4"/>
        <v>100</v>
      </c>
      <c r="T38" s="20"/>
      <c r="U38" s="20"/>
      <c r="V38" s="20"/>
      <c r="W38" s="20"/>
      <c r="X38" s="20"/>
      <c r="Y38" s="20"/>
      <c r="Z38" s="20"/>
      <c r="AA38" s="20"/>
      <c r="AB38" s="20"/>
      <c r="AC38" s="20"/>
      <c r="AD38" s="20"/>
      <c r="AE38" s="20"/>
      <c r="AF38" s="20"/>
      <c r="AG38" s="20"/>
      <c r="AH38" s="20"/>
      <c r="AI38" s="20"/>
      <c r="AJ38" s="20"/>
      <c r="AK38" s="20"/>
      <c r="AL38" s="20"/>
      <c r="AM38" s="20"/>
      <c r="AN38" s="20"/>
    </row>
    <row r="39" spans="1:40" ht="15" customHeight="1" x14ac:dyDescent="0.2">
      <c r="A39" s="823"/>
      <c r="B39" s="822" t="s">
        <v>90</v>
      </c>
      <c r="C39" s="148">
        <v>3930</v>
      </c>
      <c r="D39" s="148">
        <v>72</v>
      </c>
      <c r="E39" s="148">
        <v>339</v>
      </c>
      <c r="F39" s="148">
        <v>176</v>
      </c>
      <c r="G39" s="148">
        <v>8</v>
      </c>
      <c r="H39" s="148">
        <v>67</v>
      </c>
      <c r="I39" s="148">
        <v>3457</v>
      </c>
      <c r="J39" s="144">
        <f t="shared" si="3"/>
        <v>8049</v>
      </c>
      <c r="K39" s="822"/>
      <c r="L39" s="251">
        <f t="shared" si="4"/>
        <v>48.825941110696981</v>
      </c>
      <c r="M39" s="251">
        <f t="shared" si="4"/>
        <v>0.89452105851658592</v>
      </c>
      <c r="N39" s="251">
        <f t="shared" si="4"/>
        <v>4.2117033171822591</v>
      </c>
      <c r="O39" s="251">
        <f t="shared" si="4"/>
        <v>2.186607031929432</v>
      </c>
      <c r="P39" s="251">
        <f t="shared" si="4"/>
        <v>9.9391228724065098E-2</v>
      </c>
      <c r="Q39" s="251">
        <f t="shared" si="4"/>
        <v>0.83240154056404525</v>
      </c>
      <c r="R39" s="251">
        <f t="shared" si="4"/>
        <v>42.949434712386633</v>
      </c>
      <c r="S39" s="252">
        <f t="shared" si="4"/>
        <v>100</v>
      </c>
      <c r="T39" s="20"/>
      <c r="U39" s="20"/>
      <c r="V39" s="20"/>
      <c r="W39" s="20"/>
      <c r="X39" s="20"/>
      <c r="Y39" s="20"/>
      <c r="Z39" s="20"/>
      <c r="AA39" s="20"/>
      <c r="AB39" s="20"/>
      <c r="AC39" s="20"/>
      <c r="AD39" s="20"/>
      <c r="AE39" s="20"/>
      <c r="AF39" s="20"/>
      <c r="AG39" s="20"/>
      <c r="AH39" s="20"/>
      <c r="AI39" s="20"/>
      <c r="AJ39" s="20"/>
      <c r="AK39" s="20"/>
      <c r="AL39" s="20"/>
      <c r="AM39" s="20"/>
      <c r="AN39" s="20"/>
    </row>
    <row r="40" spans="1:40" ht="15" customHeight="1" x14ac:dyDescent="0.2">
      <c r="A40" s="823"/>
      <c r="B40" s="822" t="s">
        <v>46</v>
      </c>
      <c r="C40" s="148">
        <v>3026</v>
      </c>
      <c r="D40" s="148">
        <v>71</v>
      </c>
      <c r="E40" s="148">
        <v>289</v>
      </c>
      <c r="F40" s="148">
        <v>130</v>
      </c>
      <c r="G40" s="148">
        <v>2</v>
      </c>
      <c r="H40" s="148">
        <v>21</v>
      </c>
      <c r="I40" s="148">
        <v>140</v>
      </c>
      <c r="J40" s="144">
        <f t="shared" si="3"/>
        <v>3679</v>
      </c>
      <c r="K40" s="822"/>
      <c r="L40" s="251">
        <f t="shared" si="4"/>
        <v>82.250611579233492</v>
      </c>
      <c r="M40" s="251">
        <f t="shared" si="4"/>
        <v>1.9298722478934494</v>
      </c>
      <c r="N40" s="251">
        <f t="shared" si="4"/>
        <v>7.855395487904322</v>
      </c>
      <c r="O40" s="251">
        <f t="shared" si="4"/>
        <v>3.5335689045936398</v>
      </c>
      <c r="P40" s="251">
        <f t="shared" si="4"/>
        <v>5.4362598532209837E-2</v>
      </c>
      <c r="Q40" s="251">
        <f t="shared" si="4"/>
        <v>0.5708072845882034</v>
      </c>
      <c r="R40" s="251">
        <f t="shared" si="4"/>
        <v>3.8053818972546885</v>
      </c>
      <c r="S40" s="252">
        <f t="shared" si="4"/>
        <v>100</v>
      </c>
      <c r="T40" s="20"/>
      <c r="U40" s="20"/>
      <c r="V40" s="20"/>
      <c r="W40" s="20"/>
      <c r="X40" s="20"/>
      <c r="Y40" s="20"/>
      <c r="Z40" s="20"/>
      <c r="AA40" s="20"/>
      <c r="AB40" s="20"/>
      <c r="AC40" s="20"/>
      <c r="AD40" s="20"/>
      <c r="AE40" s="20"/>
      <c r="AF40" s="20"/>
      <c r="AG40" s="20"/>
      <c r="AH40" s="20"/>
      <c r="AI40" s="20"/>
      <c r="AJ40" s="20"/>
      <c r="AK40" s="20"/>
      <c r="AL40" s="20"/>
      <c r="AM40" s="20"/>
      <c r="AN40" s="20"/>
    </row>
    <row r="41" spans="1:40" ht="15" customHeight="1" x14ac:dyDescent="0.2">
      <c r="A41" s="823"/>
      <c r="B41" s="822" t="s">
        <v>47</v>
      </c>
      <c r="C41" s="148">
        <v>2912</v>
      </c>
      <c r="D41" s="148">
        <v>168</v>
      </c>
      <c r="E41" s="148">
        <v>259</v>
      </c>
      <c r="F41" s="148">
        <v>24</v>
      </c>
      <c r="G41" s="148">
        <v>5</v>
      </c>
      <c r="H41" s="148">
        <v>16</v>
      </c>
      <c r="I41" s="148">
        <v>263</v>
      </c>
      <c r="J41" s="144">
        <f t="shared" si="3"/>
        <v>3647</v>
      </c>
      <c r="K41" s="822"/>
      <c r="L41" s="251">
        <f t="shared" si="4"/>
        <v>79.846449136276391</v>
      </c>
      <c r="M41" s="251">
        <f t="shared" si="4"/>
        <v>4.6065259117082533</v>
      </c>
      <c r="N41" s="251">
        <f t="shared" si="4"/>
        <v>7.1017274472168905</v>
      </c>
      <c r="O41" s="251">
        <f t="shared" si="4"/>
        <v>0.65807513024403619</v>
      </c>
      <c r="P41" s="251">
        <f t="shared" si="4"/>
        <v>0.13709898546750754</v>
      </c>
      <c r="Q41" s="251">
        <f t="shared" si="4"/>
        <v>0.43871675349602413</v>
      </c>
      <c r="R41" s="251">
        <f t="shared" si="4"/>
        <v>7.2114066355908957</v>
      </c>
      <c r="S41" s="252">
        <f t="shared" si="4"/>
        <v>100</v>
      </c>
      <c r="T41" s="20"/>
      <c r="U41" s="20"/>
      <c r="V41" s="20"/>
      <c r="W41" s="20"/>
      <c r="X41" s="20"/>
      <c r="Y41" s="20"/>
      <c r="Z41" s="20"/>
      <c r="AA41" s="20"/>
      <c r="AB41" s="20"/>
      <c r="AC41" s="20"/>
      <c r="AD41" s="20"/>
      <c r="AE41" s="20"/>
      <c r="AF41" s="20"/>
      <c r="AG41" s="20"/>
      <c r="AH41" s="20"/>
      <c r="AI41" s="20"/>
      <c r="AJ41" s="20"/>
      <c r="AK41" s="20"/>
      <c r="AL41" s="20"/>
      <c r="AM41" s="20"/>
      <c r="AN41" s="20"/>
    </row>
    <row r="42" spans="1:40" ht="15" customHeight="1" x14ac:dyDescent="0.2">
      <c r="A42" s="823"/>
      <c r="B42" s="822" t="s">
        <v>48</v>
      </c>
      <c r="C42" s="148">
        <v>2503</v>
      </c>
      <c r="D42" s="148">
        <v>80</v>
      </c>
      <c r="E42" s="148">
        <v>184</v>
      </c>
      <c r="F42" s="148">
        <v>123</v>
      </c>
      <c r="G42" s="148">
        <v>18</v>
      </c>
      <c r="H42" s="148">
        <v>13</v>
      </c>
      <c r="I42" s="148">
        <v>574</v>
      </c>
      <c r="J42" s="144">
        <f t="shared" si="3"/>
        <v>3495</v>
      </c>
      <c r="K42" s="822"/>
      <c r="L42" s="251">
        <f t="shared" si="4"/>
        <v>71.61659513590844</v>
      </c>
      <c r="M42" s="251">
        <f t="shared" si="4"/>
        <v>2.28898426323319</v>
      </c>
      <c r="N42" s="251">
        <f t="shared" si="4"/>
        <v>5.2646638054363377</v>
      </c>
      <c r="O42" s="251">
        <f t="shared" si="4"/>
        <v>3.5193133047210301</v>
      </c>
      <c r="P42" s="251">
        <f t="shared" si="4"/>
        <v>0.51502145922746778</v>
      </c>
      <c r="Q42" s="251">
        <f t="shared" si="4"/>
        <v>0.37195994277539346</v>
      </c>
      <c r="R42" s="251">
        <f t="shared" si="4"/>
        <v>16.423462088698141</v>
      </c>
      <c r="S42" s="252">
        <f t="shared" si="4"/>
        <v>100</v>
      </c>
      <c r="T42" s="20"/>
      <c r="U42" s="20"/>
      <c r="V42" s="20"/>
      <c r="W42" s="20"/>
      <c r="X42" s="20"/>
      <c r="Y42" s="20"/>
      <c r="Z42" s="20"/>
      <c r="AA42" s="20"/>
      <c r="AB42" s="20"/>
      <c r="AC42" s="20"/>
      <c r="AD42" s="20"/>
      <c r="AE42" s="20"/>
      <c r="AF42" s="20"/>
      <c r="AG42" s="20"/>
      <c r="AH42" s="20"/>
      <c r="AI42" s="20"/>
      <c r="AJ42" s="20"/>
      <c r="AK42" s="20"/>
      <c r="AL42" s="20"/>
      <c r="AM42" s="20"/>
      <c r="AN42" s="20"/>
    </row>
    <row r="43" spans="1:40" ht="15" customHeight="1" x14ac:dyDescent="0.2">
      <c r="A43" s="823"/>
      <c r="B43" s="822" t="s">
        <v>139</v>
      </c>
      <c r="C43" s="36" t="s">
        <v>22</v>
      </c>
      <c r="D43" s="36" t="s">
        <v>22</v>
      </c>
      <c r="E43" s="36" t="s">
        <v>22</v>
      </c>
      <c r="F43" s="36" t="s">
        <v>22</v>
      </c>
      <c r="G43" s="36" t="s">
        <v>22</v>
      </c>
      <c r="H43" s="36" t="s">
        <v>22</v>
      </c>
      <c r="I43" s="36">
        <v>9529</v>
      </c>
      <c r="J43" s="144">
        <f t="shared" si="3"/>
        <v>9529</v>
      </c>
      <c r="K43" s="822"/>
      <c r="L43" s="251" t="str">
        <f t="shared" si="4"/>
        <v>.</v>
      </c>
      <c r="M43" s="251" t="str">
        <f t="shared" si="4"/>
        <v>.</v>
      </c>
      <c r="N43" s="251" t="str">
        <f t="shared" si="4"/>
        <v>.</v>
      </c>
      <c r="O43" s="251" t="str">
        <f t="shared" si="4"/>
        <v>.</v>
      </c>
      <c r="P43" s="251" t="str">
        <f t="shared" si="4"/>
        <v>.</v>
      </c>
      <c r="Q43" s="251" t="str">
        <f t="shared" si="4"/>
        <v>.</v>
      </c>
      <c r="R43" s="251">
        <f t="shared" si="4"/>
        <v>100</v>
      </c>
      <c r="S43" s="252">
        <f t="shared" si="4"/>
        <v>100</v>
      </c>
      <c r="T43" s="20"/>
      <c r="U43" s="20"/>
      <c r="V43" s="20"/>
      <c r="W43" s="20"/>
      <c r="X43" s="20"/>
      <c r="Y43" s="20"/>
      <c r="Z43" s="20"/>
      <c r="AA43" s="20"/>
      <c r="AB43" s="20"/>
      <c r="AC43" s="20"/>
      <c r="AD43" s="20"/>
      <c r="AE43" s="20"/>
      <c r="AF43" s="20"/>
      <c r="AG43" s="20"/>
      <c r="AH43" s="20"/>
      <c r="AI43" s="20"/>
      <c r="AJ43" s="20"/>
      <c r="AK43" s="20"/>
      <c r="AL43" s="20"/>
      <c r="AM43" s="20"/>
      <c r="AN43" s="20"/>
    </row>
    <row r="44" spans="1:40" ht="15" customHeight="1" x14ac:dyDescent="0.2">
      <c r="A44" s="823"/>
      <c r="B44" s="822" t="s">
        <v>50</v>
      </c>
      <c r="C44" s="148">
        <v>7414</v>
      </c>
      <c r="D44" s="148">
        <v>138</v>
      </c>
      <c r="E44" s="148">
        <v>1377</v>
      </c>
      <c r="F44" s="148">
        <v>630</v>
      </c>
      <c r="G44" s="148">
        <v>29</v>
      </c>
      <c r="H44" s="148">
        <v>69</v>
      </c>
      <c r="I44" s="148">
        <v>3541</v>
      </c>
      <c r="J44" s="144">
        <f t="shared" si="3"/>
        <v>13198</v>
      </c>
      <c r="K44" s="822"/>
      <c r="L44" s="251">
        <f t="shared" si="4"/>
        <v>56.175178057281407</v>
      </c>
      <c r="M44" s="251">
        <f t="shared" si="4"/>
        <v>1.045612971662373</v>
      </c>
      <c r="N44" s="251">
        <f t="shared" si="4"/>
        <v>10.433398999848462</v>
      </c>
      <c r="O44" s="251">
        <f t="shared" si="4"/>
        <v>4.7734505228064856</v>
      </c>
      <c r="P44" s="251">
        <f t="shared" si="4"/>
        <v>0.21973026216093347</v>
      </c>
      <c r="Q44" s="251">
        <f t="shared" si="4"/>
        <v>0.5228064858311865</v>
      </c>
      <c r="R44" s="251">
        <f t="shared" si="4"/>
        <v>26.829822700409149</v>
      </c>
      <c r="S44" s="252">
        <f t="shared" si="4"/>
        <v>100</v>
      </c>
      <c r="T44" s="20"/>
      <c r="U44" s="20"/>
      <c r="V44" s="20"/>
      <c r="W44" s="20"/>
      <c r="X44" s="20"/>
      <c r="Y44" s="20"/>
      <c r="Z44" s="20"/>
      <c r="AA44" s="20"/>
      <c r="AB44" s="20"/>
      <c r="AC44" s="20"/>
      <c r="AD44" s="20"/>
      <c r="AE44" s="20"/>
      <c r="AF44" s="20"/>
      <c r="AG44" s="20"/>
      <c r="AH44" s="20"/>
      <c r="AI44" s="20"/>
      <c r="AJ44" s="20"/>
      <c r="AK44" s="20"/>
      <c r="AL44" s="20"/>
      <c r="AM44" s="20"/>
      <c r="AN44" s="20"/>
    </row>
    <row r="45" spans="1:40" ht="15" customHeight="1" x14ac:dyDescent="0.2">
      <c r="A45" s="823"/>
      <c r="B45" s="822" t="s">
        <v>51</v>
      </c>
      <c r="C45" s="148">
        <v>4450</v>
      </c>
      <c r="D45" s="148">
        <v>64</v>
      </c>
      <c r="E45" s="148">
        <v>244</v>
      </c>
      <c r="F45" s="148">
        <v>155</v>
      </c>
      <c r="G45" s="148">
        <v>8</v>
      </c>
      <c r="H45" s="148">
        <v>8</v>
      </c>
      <c r="I45" s="148">
        <v>920</v>
      </c>
      <c r="J45" s="144">
        <f t="shared" si="3"/>
        <v>5849</v>
      </c>
      <c r="K45" s="822"/>
      <c r="L45" s="251">
        <f t="shared" si="4"/>
        <v>76.081381432723532</v>
      </c>
      <c r="M45" s="251">
        <f t="shared" si="4"/>
        <v>1.0942041374593947</v>
      </c>
      <c r="N45" s="251">
        <f t="shared" si="4"/>
        <v>4.1716532740639423</v>
      </c>
      <c r="O45" s="251">
        <f t="shared" si="4"/>
        <v>2.6500256454094715</v>
      </c>
      <c r="P45" s="251">
        <f t="shared" si="4"/>
        <v>0.13677551718242434</v>
      </c>
      <c r="Q45" s="251">
        <f t="shared" si="4"/>
        <v>0.13677551718242434</v>
      </c>
      <c r="R45" s="251">
        <f t="shared" si="4"/>
        <v>15.7291844759788</v>
      </c>
      <c r="S45" s="252">
        <f t="shared" si="4"/>
        <v>100</v>
      </c>
      <c r="T45" s="20"/>
      <c r="U45" s="20"/>
      <c r="V45" s="20"/>
      <c r="W45" s="20"/>
      <c r="X45" s="20"/>
      <c r="Y45" s="20"/>
      <c r="Z45" s="20"/>
      <c r="AA45" s="20"/>
      <c r="AB45" s="20"/>
      <c r="AC45" s="20"/>
      <c r="AD45" s="20"/>
      <c r="AE45" s="20"/>
      <c r="AF45" s="20"/>
      <c r="AG45" s="20"/>
      <c r="AH45" s="20"/>
      <c r="AI45" s="20"/>
      <c r="AJ45" s="20"/>
      <c r="AK45" s="20"/>
      <c r="AL45" s="20"/>
      <c r="AM45" s="20"/>
      <c r="AN45" s="20"/>
    </row>
    <row r="46" spans="1:40" ht="15" customHeight="1" x14ac:dyDescent="0.2">
      <c r="A46" s="823"/>
      <c r="B46" s="822" t="s">
        <v>76</v>
      </c>
      <c r="C46" s="148">
        <v>8097</v>
      </c>
      <c r="D46" s="148">
        <v>331</v>
      </c>
      <c r="E46" s="148">
        <v>3094</v>
      </c>
      <c r="F46" s="148">
        <v>1692</v>
      </c>
      <c r="G46" s="148">
        <v>43</v>
      </c>
      <c r="H46" s="148">
        <v>227</v>
      </c>
      <c r="I46" s="148">
        <v>1674</v>
      </c>
      <c r="J46" s="144">
        <f t="shared" si="3"/>
        <v>15158</v>
      </c>
      <c r="K46" s="822"/>
      <c r="L46" s="251">
        <f t="shared" si="4"/>
        <v>53.417337379601527</v>
      </c>
      <c r="M46" s="251">
        <f t="shared" si="4"/>
        <v>2.183665391212561</v>
      </c>
      <c r="N46" s="251">
        <f t="shared" si="4"/>
        <v>20.411663807890225</v>
      </c>
      <c r="O46" s="251">
        <f t="shared" si="4"/>
        <v>11.162422483177201</v>
      </c>
      <c r="P46" s="251">
        <f t="shared" si="4"/>
        <v>0.28367858556537801</v>
      </c>
      <c r="Q46" s="251">
        <f t="shared" si="4"/>
        <v>1.497559044728856</v>
      </c>
      <c r="R46" s="251">
        <f t="shared" si="4"/>
        <v>11.043673307824251</v>
      </c>
      <c r="S46" s="252">
        <f t="shared" si="4"/>
        <v>100</v>
      </c>
      <c r="T46" s="20"/>
      <c r="U46" s="20"/>
      <c r="V46" s="20"/>
      <c r="W46" s="20"/>
      <c r="X46" s="20"/>
      <c r="Y46" s="20"/>
      <c r="Z46" s="20"/>
      <c r="AA46" s="20"/>
      <c r="AB46" s="20"/>
      <c r="AC46" s="20"/>
      <c r="AD46" s="20"/>
      <c r="AE46" s="20"/>
      <c r="AF46" s="20"/>
      <c r="AG46" s="20"/>
      <c r="AH46" s="20"/>
      <c r="AI46" s="20"/>
      <c r="AJ46" s="20"/>
      <c r="AK46" s="20"/>
      <c r="AL46" s="20"/>
      <c r="AM46" s="20"/>
      <c r="AN46" s="20"/>
    </row>
    <row r="47" spans="1:40" ht="15" customHeight="1" x14ac:dyDescent="0.2">
      <c r="A47" s="823"/>
      <c r="B47" s="822" t="s">
        <v>53</v>
      </c>
      <c r="C47" s="148">
        <v>9858</v>
      </c>
      <c r="D47" s="148">
        <v>219</v>
      </c>
      <c r="E47" s="148">
        <v>869</v>
      </c>
      <c r="F47" s="148">
        <v>1181</v>
      </c>
      <c r="G47" s="148">
        <v>33</v>
      </c>
      <c r="H47" s="148">
        <v>37</v>
      </c>
      <c r="I47" s="148">
        <v>3392</v>
      </c>
      <c r="J47" s="144">
        <f t="shared" si="3"/>
        <v>15589</v>
      </c>
      <c r="K47" s="822"/>
      <c r="L47" s="251">
        <f t="shared" si="4"/>
        <v>63.23689781256013</v>
      </c>
      <c r="M47" s="251">
        <f t="shared" si="4"/>
        <v>1.4048367438578486</v>
      </c>
      <c r="N47" s="251">
        <f t="shared" si="4"/>
        <v>5.5744435178651619</v>
      </c>
      <c r="O47" s="251">
        <f t="shared" si="4"/>
        <v>7.5758547693886724</v>
      </c>
      <c r="P47" s="251">
        <f t="shared" si="4"/>
        <v>0.21168772852652512</v>
      </c>
      <c r="Q47" s="251">
        <f t="shared" si="4"/>
        <v>0.23734684713580087</v>
      </c>
      <c r="R47" s="251">
        <f t="shared" si="4"/>
        <v>21.758932580665853</v>
      </c>
      <c r="S47" s="252">
        <f t="shared" si="4"/>
        <v>100</v>
      </c>
      <c r="T47" s="20"/>
      <c r="U47" s="20"/>
      <c r="V47" s="20"/>
      <c r="W47" s="20"/>
      <c r="X47" s="20"/>
      <c r="Y47" s="20"/>
      <c r="Z47" s="20"/>
      <c r="AA47" s="20"/>
      <c r="AB47" s="20"/>
      <c r="AC47" s="20"/>
      <c r="AD47" s="20"/>
      <c r="AE47" s="20"/>
      <c r="AF47" s="20"/>
      <c r="AG47" s="20"/>
      <c r="AH47" s="20"/>
      <c r="AI47" s="20"/>
      <c r="AJ47" s="20"/>
      <c r="AK47" s="20"/>
      <c r="AL47" s="20"/>
      <c r="AM47" s="20"/>
      <c r="AN47" s="20"/>
    </row>
    <row r="48" spans="1:40" ht="15" customHeight="1" x14ac:dyDescent="0.2">
      <c r="A48" s="823"/>
      <c r="B48" s="822" t="s">
        <v>54</v>
      </c>
      <c r="C48" s="148">
        <v>1913</v>
      </c>
      <c r="D48" s="148">
        <v>19</v>
      </c>
      <c r="E48" s="148">
        <v>93</v>
      </c>
      <c r="F48" s="148">
        <v>30</v>
      </c>
      <c r="G48" s="148">
        <v>4</v>
      </c>
      <c r="H48" s="148">
        <v>7</v>
      </c>
      <c r="I48" s="148">
        <v>304</v>
      </c>
      <c r="J48" s="144">
        <f>SUM(C48:I48)</f>
        <v>2370</v>
      </c>
      <c r="K48" s="822"/>
      <c r="L48" s="251">
        <f t="shared" si="4"/>
        <v>80.71729957805907</v>
      </c>
      <c r="M48" s="251">
        <f t="shared" si="4"/>
        <v>0.80168776371308015</v>
      </c>
      <c r="N48" s="251">
        <f t="shared" si="4"/>
        <v>3.9240506329113924</v>
      </c>
      <c r="O48" s="251">
        <f t="shared" si="4"/>
        <v>1.2658227848101267</v>
      </c>
      <c r="P48" s="251">
        <f t="shared" si="4"/>
        <v>0.16877637130801687</v>
      </c>
      <c r="Q48" s="251">
        <f t="shared" si="4"/>
        <v>0.29535864978902954</v>
      </c>
      <c r="R48" s="251">
        <f t="shared" si="4"/>
        <v>12.827004219409282</v>
      </c>
      <c r="S48" s="252">
        <f t="shared" si="4"/>
        <v>100</v>
      </c>
      <c r="T48" s="20"/>
      <c r="U48" s="20"/>
      <c r="V48" s="20"/>
      <c r="W48" s="20"/>
      <c r="X48" s="20"/>
      <c r="Y48" s="20"/>
      <c r="Z48" s="20"/>
      <c r="AA48" s="20"/>
      <c r="AB48" s="20"/>
      <c r="AC48" s="20"/>
      <c r="AD48" s="20"/>
      <c r="AE48" s="20"/>
      <c r="AF48" s="20"/>
      <c r="AG48" s="20"/>
      <c r="AH48" s="20"/>
      <c r="AI48" s="20"/>
      <c r="AJ48" s="20"/>
      <c r="AK48" s="20"/>
      <c r="AL48" s="20"/>
      <c r="AM48" s="20"/>
      <c r="AN48" s="20"/>
    </row>
    <row r="49" spans="1:40" s="553" customFormat="1" ht="30" customHeight="1" x14ac:dyDescent="0.2">
      <c r="A49" s="172" t="s">
        <v>123</v>
      </c>
      <c r="B49" s="134"/>
      <c r="C49" s="31">
        <v>10130</v>
      </c>
      <c r="D49" s="31" t="s">
        <v>22</v>
      </c>
      <c r="E49" s="31">
        <v>129</v>
      </c>
      <c r="F49" s="31">
        <v>47</v>
      </c>
      <c r="G49" s="31">
        <v>17</v>
      </c>
      <c r="H49" s="31" t="s">
        <v>22</v>
      </c>
      <c r="I49" s="31">
        <v>1003</v>
      </c>
      <c r="J49" s="31">
        <f t="shared" ref="J49" si="5">SUM(C49:I49)</f>
        <v>11326</v>
      </c>
      <c r="K49" s="134"/>
      <c r="L49" s="250">
        <f t="shared" ref="L49:S49" si="6">(C49/$J49)*100</f>
        <v>89.440226028606745</v>
      </c>
      <c r="M49" s="250" t="s">
        <v>89</v>
      </c>
      <c r="N49" s="250">
        <f t="shared" si="6"/>
        <v>1.138972276178704</v>
      </c>
      <c r="O49" s="250">
        <f t="shared" si="6"/>
        <v>0.41497439519689211</v>
      </c>
      <c r="P49" s="250">
        <f t="shared" si="6"/>
        <v>0.15009712166696099</v>
      </c>
      <c r="Q49" s="250" t="s">
        <v>89</v>
      </c>
      <c r="R49" s="250">
        <f t="shared" si="6"/>
        <v>8.8557301783506972</v>
      </c>
      <c r="S49" s="718">
        <f t="shared" si="6"/>
        <v>100</v>
      </c>
      <c r="T49" s="10"/>
      <c r="U49" s="10"/>
      <c r="V49" s="10"/>
      <c r="W49" s="10"/>
      <c r="X49" s="10"/>
      <c r="Y49" s="10"/>
      <c r="Z49" s="10"/>
      <c r="AA49" s="10"/>
      <c r="AB49" s="10"/>
      <c r="AC49" s="10"/>
      <c r="AD49" s="10"/>
      <c r="AE49" s="10"/>
      <c r="AF49" s="10"/>
      <c r="AG49" s="10"/>
      <c r="AH49" s="10"/>
      <c r="AI49" s="10"/>
      <c r="AJ49" s="10"/>
      <c r="AK49" s="10"/>
      <c r="AL49" s="10"/>
      <c r="AM49" s="10"/>
      <c r="AN49" s="10"/>
    </row>
    <row r="50" spans="1:40" s="553" customFormat="1" ht="30" customHeight="1" x14ac:dyDescent="0.2">
      <c r="A50" s="403" t="s">
        <v>155</v>
      </c>
      <c r="B50" s="404"/>
      <c r="C50" s="842" t="s">
        <v>22</v>
      </c>
      <c r="D50" s="842" t="s">
        <v>22</v>
      </c>
      <c r="E50" s="842" t="s">
        <v>22</v>
      </c>
      <c r="F50" s="842" t="s">
        <v>22</v>
      </c>
      <c r="G50" s="842" t="s">
        <v>22</v>
      </c>
      <c r="H50" s="842" t="s">
        <v>22</v>
      </c>
      <c r="I50" s="684">
        <v>16433</v>
      </c>
      <c r="J50" s="684">
        <v>16433</v>
      </c>
      <c r="K50" s="404"/>
      <c r="L50" s="867" t="s">
        <v>89</v>
      </c>
      <c r="M50" s="867" t="s">
        <v>89</v>
      </c>
      <c r="N50" s="867" t="s">
        <v>89</v>
      </c>
      <c r="O50" s="867" t="s">
        <v>89</v>
      </c>
      <c r="P50" s="867" t="s">
        <v>89</v>
      </c>
      <c r="Q50" s="867" t="s">
        <v>89</v>
      </c>
      <c r="R50" s="861">
        <f>(I50/$J50)*100</f>
        <v>100</v>
      </c>
      <c r="S50" s="868">
        <f>(J50/$J50)*100</f>
        <v>100</v>
      </c>
      <c r="T50" s="10"/>
      <c r="U50" s="10"/>
      <c r="V50" s="10"/>
      <c r="W50" s="10"/>
      <c r="X50" s="10"/>
      <c r="Y50" s="10"/>
      <c r="Z50" s="10"/>
      <c r="AA50" s="10"/>
      <c r="AB50" s="10"/>
      <c r="AC50" s="10"/>
      <c r="AD50" s="10"/>
      <c r="AE50" s="10"/>
      <c r="AF50" s="10"/>
      <c r="AG50" s="10"/>
      <c r="AH50" s="10"/>
      <c r="AI50" s="10"/>
      <c r="AJ50" s="10"/>
      <c r="AK50" s="10"/>
      <c r="AL50" s="10"/>
      <c r="AM50" s="10"/>
      <c r="AN50" s="10"/>
    </row>
    <row r="51" spans="1:40" ht="11.25" customHeight="1" x14ac:dyDescent="0.2">
      <c r="A51" s="16"/>
      <c r="B51" s="17"/>
      <c r="C51" s="17"/>
      <c r="D51" s="17"/>
      <c r="E51" s="17"/>
      <c r="F51" s="17"/>
      <c r="G51" s="17"/>
      <c r="H51" s="17"/>
      <c r="I51" s="17"/>
      <c r="J51" s="17"/>
      <c r="K51" s="17"/>
      <c r="L51" s="17"/>
      <c r="M51" s="17"/>
      <c r="N51" s="17"/>
      <c r="O51" s="17"/>
      <c r="P51" s="17"/>
      <c r="Q51" s="17"/>
      <c r="R51" s="17"/>
      <c r="S51" s="187"/>
      <c r="T51" s="20"/>
      <c r="U51" s="20"/>
      <c r="V51" s="20"/>
      <c r="W51" s="20"/>
      <c r="X51" s="20"/>
      <c r="Y51" s="20"/>
      <c r="Z51" s="20"/>
      <c r="AA51" s="20"/>
      <c r="AB51" s="20"/>
      <c r="AC51" s="20"/>
      <c r="AD51" s="20"/>
      <c r="AE51" s="20"/>
      <c r="AF51" s="20"/>
      <c r="AG51" s="20"/>
      <c r="AH51" s="20"/>
      <c r="AI51" s="20"/>
      <c r="AJ51" s="20"/>
      <c r="AK51" s="20"/>
      <c r="AL51" s="20"/>
      <c r="AM51" s="20"/>
      <c r="AN51" s="20"/>
    </row>
    <row r="52" spans="1:40" ht="15" customHeight="1" x14ac:dyDescent="0.2">
      <c r="A52" s="16" t="s">
        <v>156</v>
      </c>
      <c r="B52" s="17"/>
      <c r="C52" s="17"/>
      <c r="D52" s="17"/>
      <c r="E52" s="17"/>
      <c r="F52" s="17"/>
      <c r="G52" s="17"/>
      <c r="H52" s="17"/>
      <c r="I52" s="17"/>
      <c r="J52" s="17"/>
      <c r="K52" s="17"/>
      <c r="L52" s="17"/>
      <c r="M52" s="17"/>
      <c r="N52" s="17"/>
      <c r="O52" s="17"/>
      <c r="P52" s="17"/>
      <c r="Q52" s="17"/>
      <c r="R52" s="17"/>
      <c r="S52" s="187"/>
      <c r="T52" s="20"/>
      <c r="U52" s="20"/>
      <c r="V52" s="20"/>
      <c r="W52" s="20"/>
      <c r="X52" s="20"/>
      <c r="Y52" s="20"/>
      <c r="Z52" s="20"/>
      <c r="AA52" s="20"/>
      <c r="AB52" s="20"/>
      <c r="AC52" s="20"/>
      <c r="AD52" s="20"/>
      <c r="AE52" s="20"/>
      <c r="AF52" s="20"/>
      <c r="AG52" s="20"/>
      <c r="AH52" s="20"/>
      <c r="AI52" s="20"/>
      <c r="AJ52" s="20"/>
      <c r="AK52" s="20"/>
      <c r="AL52" s="20"/>
      <c r="AM52" s="20"/>
      <c r="AN52" s="20"/>
    </row>
    <row r="53" spans="1:40" ht="15" customHeight="1" x14ac:dyDescent="0.2">
      <c r="A53" s="254" t="s">
        <v>168</v>
      </c>
      <c r="B53" s="17"/>
      <c r="C53" s="17"/>
      <c r="D53" s="17"/>
      <c r="E53" s="17"/>
      <c r="F53" s="17"/>
      <c r="G53" s="17"/>
      <c r="H53" s="17"/>
      <c r="I53" s="17"/>
      <c r="J53" s="17"/>
      <c r="K53" s="17"/>
      <c r="L53" s="17"/>
      <c r="M53" s="17"/>
      <c r="N53" s="17"/>
      <c r="O53" s="17"/>
      <c r="P53" s="17"/>
      <c r="Q53" s="17"/>
      <c r="R53" s="17"/>
      <c r="S53" s="187"/>
      <c r="T53" s="20"/>
      <c r="U53" s="20"/>
      <c r="V53" s="20"/>
      <c r="W53" s="20"/>
      <c r="X53" s="20"/>
      <c r="Y53" s="20"/>
      <c r="Z53" s="20"/>
      <c r="AA53" s="20"/>
      <c r="AB53" s="20"/>
      <c r="AC53" s="20"/>
      <c r="AD53" s="20"/>
      <c r="AE53" s="20"/>
      <c r="AF53" s="20"/>
      <c r="AG53" s="20"/>
      <c r="AH53" s="20"/>
      <c r="AI53" s="20"/>
      <c r="AJ53" s="20"/>
      <c r="AK53" s="20"/>
      <c r="AL53" s="20"/>
      <c r="AM53" s="20"/>
      <c r="AN53" s="20"/>
    </row>
    <row r="54" spans="1:40" ht="15" customHeight="1" x14ac:dyDescent="0.2">
      <c r="A54" s="16" t="s">
        <v>169</v>
      </c>
      <c r="B54" s="17"/>
      <c r="C54" s="17"/>
      <c r="D54" s="17"/>
      <c r="E54" s="17"/>
      <c r="F54" s="17"/>
      <c r="G54" s="17"/>
      <c r="H54" s="17"/>
      <c r="I54" s="17"/>
      <c r="J54" s="17"/>
      <c r="K54" s="17"/>
      <c r="L54" s="17"/>
      <c r="M54" s="17"/>
      <c r="N54" s="17"/>
      <c r="O54" s="17"/>
      <c r="P54" s="17"/>
      <c r="Q54" s="17"/>
      <c r="R54" s="17"/>
      <c r="S54" s="187"/>
      <c r="T54" s="20"/>
      <c r="U54" s="20"/>
      <c r="V54" s="20"/>
      <c r="W54" s="20"/>
      <c r="X54" s="20"/>
      <c r="Y54" s="20"/>
      <c r="Z54" s="20"/>
      <c r="AA54" s="20"/>
      <c r="AB54" s="20"/>
      <c r="AC54" s="20"/>
      <c r="AD54" s="20"/>
      <c r="AE54" s="20"/>
      <c r="AF54" s="20"/>
      <c r="AG54" s="20"/>
      <c r="AH54" s="20"/>
      <c r="AI54" s="20"/>
      <c r="AJ54" s="20"/>
      <c r="AK54" s="20"/>
      <c r="AL54" s="20"/>
      <c r="AM54" s="20"/>
      <c r="AN54" s="20"/>
    </row>
    <row r="55" spans="1:40" ht="15" customHeight="1" x14ac:dyDescent="0.2">
      <c r="A55" s="16" t="s">
        <v>170</v>
      </c>
      <c r="B55" s="17"/>
      <c r="C55" s="17"/>
      <c r="D55" s="17"/>
      <c r="E55" s="17"/>
      <c r="F55" s="17"/>
      <c r="G55" s="17"/>
      <c r="H55" s="17"/>
      <c r="I55" s="17"/>
      <c r="J55" s="17"/>
      <c r="K55" s="17"/>
      <c r="L55" s="17"/>
      <c r="M55" s="17"/>
      <c r="N55" s="17"/>
      <c r="O55" s="17"/>
      <c r="P55" s="17"/>
      <c r="Q55" s="17"/>
      <c r="R55" s="17"/>
      <c r="S55" s="187"/>
      <c r="T55" s="20"/>
      <c r="U55" s="20"/>
      <c r="V55" s="20"/>
      <c r="W55" s="20"/>
      <c r="X55" s="20"/>
      <c r="Y55" s="20"/>
      <c r="Z55" s="20"/>
      <c r="AA55" s="20"/>
      <c r="AB55" s="20"/>
      <c r="AC55" s="20"/>
      <c r="AD55" s="20"/>
      <c r="AE55" s="20"/>
      <c r="AF55" s="20"/>
      <c r="AG55" s="20"/>
      <c r="AH55" s="20"/>
      <c r="AI55" s="20"/>
      <c r="AJ55" s="20"/>
      <c r="AK55" s="20"/>
      <c r="AL55" s="20"/>
      <c r="AM55" s="20"/>
      <c r="AN55" s="20"/>
    </row>
    <row r="56" spans="1:40" ht="15" customHeight="1" x14ac:dyDescent="0.2">
      <c r="A56" s="16" t="s">
        <v>58</v>
      </c>
      <c r="B56" s="255"/>
      <c r="C56" s="255"/>
      <c r="D56" s="255"/>
      <c r="E56" s="255"/>
      <c r="F56" s="255"/>
      <c r="G56" s="255"/>
      <c r="H56" s="255"/>
      <c r="I56" s="255"/>
      <c r="J56" s="255"/>
      <c r="K56" s="255"/>
      <c r="L56" s="255"/>
      <c r="M56" s="255"/>
      <c r="N56" s="255"/>
      <c r="O56" s="255"/>
      <c r="P56" s="255"/>
      <c r="Q56" s="255"/>
      <c r="R56" s="255"/>
      <c r="S56" s="187"/>
      <c r="T56" s="20"/>
      <c r="U56" s="20"/>
      <c r="V56" s="20"/>
      <c r="W56" s="20"/>
      <c r="X56" s="20"/>
      <c r="Y56" s="20"/>
      <c r="Z56" s="20"/>
      <c r="AA56" s="20"/>
      <c r="AB56" s="20"/>
      <c r="AC56" s="20"/>
      <c r="AD56" s="20"/>
      <c r="AE56" s="20"/>
      <c r="AF56" s="20"/>
      <c r="AG56" s="20"/>
      <c r="AH56" s="20"/>
      <c r="AI56" s="20"/>
      <c r="AJ56" s="20"/>
      <c r="AK56" s="20"/>
      <c r="AL56" s="20"/>
      <c r="AM56" s="20"/>
      <c r="AN56" s="20"/>
    </row>
    <row r="57" spans="1:40" s="815" customFormat="1" ht="20.25" customHeight="1" x14ac:dyDescent="0.2">
      <c r="A57" s="801" t="s">
        <v>59</v>
      </c>
      <c r="B57" s="813"/>
      <c r="C57" s="813"/>
      <c r="D57" s="813"/>
      <c r="E57" s="813"/>
      <c r="F57" s="813"/>
      <c r="G57" s="813"/>
      <c r="H57" s="813"/>
      <c r="I57" s="813"/>
      <c r="J57" s="813"/>
      <c r="K57" s="813"/>
      <c r="L57" s="813"/>
      <c r="M57" s="813"/>
      <c r="N57" s="813"/>
      <c r="O57" s="813"/>
      <c r="P57" s="813"/>
      <c r="Q57" s="813"/>
      <c r="R57" s="813"/>
      <c r="S57" s="814"/>
      <c r="T57" s="423"/>
      <c r="U57" s="423"/>
      <c r="V57" s="423"/>
      <c r="W57" s="423"/>
      <c r="X57" s="423"/>
      <c r="Y57" s="423"/>
      <c r="Z57" s="423"/>
      <c r="AA57" s="423"/>
      <c r="AB57" s="423"/>
      <c r="AC57" s="423"/>
      <c r="AD57" s="423"/>
      <c r="AE57" s="423"/>
      <c r="AF57" s="423"/>
      <c r="AG57" s="423"/>
      <c r="AH57" s="423"/>
      <c r="AI57" s="423"/>
      <c r="AJ57" s="423"/>
      <c r="AK57" s="423"/>
      <c r="AL57" s="423"/>
      <c r="AM57" s="423"/>
      <c r="AN57" s="423"/>
    </row>
    <row r="58" spans="1:40" ht="15" customHeight="1" x14ac:dyDescent="0.2">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row>
    <row r="59" spans="1:40" ht="15" customHeight="1"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row>
    <row r="60" spans="1:40" ht="15" customHeight="1"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row>
    <row r="61" spans="1:40" ht="15" customHeight="1"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row>
    <row r="62" spans="1:40" ht="15"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row>
    <row r="63" spans="1:40" ht="15" customHeight="1"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row>
    <row r="64" spans="1:40" ht="15" customHeight="1"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row>
    <row r="65" spans="1:40" ht="15" customHeight="1"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row>
    <row r="66" spans="1:40" ht="15" customHeight="1"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row>
    <row r="67" spans="1:40" ht="15" customHeight="1"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row>
    <row r="68" spans="1:40" ht="15" customHeight="1"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row>
    <row r="69" spans="1:40" ht="15" customHeight="1"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row>
    <row r="70" spans="1:40" ht="15" customHeight="1"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row>
    <row r="71" spans="1:40" ht="15" customHeight="1"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row>
    <row r="72" spans="1:40" ht="15" customHeight="1"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row>
    <row r="73" spans="1:40" ht="15" customHeight="1"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row>
    <row r="74" spans="1:40" ht="15" customHeight="1"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row>
    <row r="75" spans="1:40" ht="15" customHeight="1"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row>
    <row r="76" spans="1:40" ht="15" customHeight="1"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row>
    <row r="77" spans="1:40" ht="15" customHeight="1"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row>
    <row r="78" spans="1:40" ht="15" customHeight="1"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row>
    <row r="79" spans="1:40" ht="15" customHeight="1"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row>
    <row r="80" spans="1:40" ht="15" customHeight="1"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row>
    <row r="81" spans="1:40" ht="15" customHeight="1"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row>
    <row r="82" spans="1:40" ht="15" customHeight="1"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row>
    <row r="83" spans="1:40" ht="15" customHeight="1"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row>
    <row r="84" spans="1:40" ht="15" customHeight="1"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row>
    <row r="85" spans="1:40" ht="15" customHeight="1"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row>
    <row r="86" spans="1:40" ht="15" customHeight="1"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row>
    <row r="87" spans="1:40" ht="15" customHeight="1"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row>
    <row r="88" spans="1:40" ht="15" customHeight="1" x14ac:dyDescent="0.2"/>
    <row r="89" spans="1:40" ht="15" customHeight="1" x14ac:dyDescent="0.2"/>
  </sheetData>
  <mergeCells count="3">
    <mergeCell ref="C3:J3"/>
    <mergeCell ref="L3:S3"/>
    <mergeCell ref="A2:J2"/>
  </mergeCells>
  <hyperlinks>
    <hyperlink ref="B1" location="CONTENTS!A1" display="Contents"/>
  </hyperlinks>
  <printOptions horizontalCentered="1" verticalCentered="1"/>
  <pageMargins left="0.51181102362204722" right="0.51181102362204722" top="0.23622047244094491" bottom="0.31496062992125984" header="0.11811023622047245" footer="0.11811023622047245"/>
  <pageSetup paperSize="9" scale="60" orientation="landscape" r:id="rId1"/>
  <headerFooter>
    <oddHeader>&amp;COFFICIAL&amp;L&amp;"Verdana,Regular"&amp;11&amp;B&amp;K000000OFFICIAL</oddHeader>
    <oddFooter>&amp;COFFICIAL
&amp;R&amp;P
&amp;L&amp;"Verdana,Regular"&amp;11&amp;B&amp;K000000OFFICIAL</oddFooter>
    <evenHeader>&amp;L&amp;"Verdana,Regular"&amp;11&amp;B&amp;K000000OFFICIAL</evenHeader>
    <evenFooter>&amp;L&amp;"Verdana,Regular"&amp;11&amp;B&amp;K000000OFFICIAL</evenFooter>
    <firstHeader>&amp;COFFICIAL&amp;L&amp;"Verdana,Regular"&amp;11&amp;B&amp;K000000OFFICIAL</firstHeader>
    <firstFooter>&amp;L&amp;"Verdana,Regular"&amp;11&amp;B&amp;K000000OFFICIAL</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327ca096-cb7a-4318-8957-25485b441199" origin="userSelected">
  <element uid="591d1795-0571-4937-ba30-171721cdbded" value=""/>
  <element uid="c4fe7354-9cb4-47ef-8d56-184d2184c452" value=""/>
</sisl>
</file>

<file path=customXml/itemProps1.xml><?xml version="1.0" encoding="utf-8"?>
<ds:datastoreItem xmlns:ds="http://schemas.openxmlformats.org/officeDocument/2006/customXml" ds:itemID="{CBA3E65F-7B99-4EE1-A40D-FC88F44D7D3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46</vt:i4>
      </vt:variant>
    </vt:vector>
  </HeadingPairs>
  <TitlesOfParts>
    <vt:vector size="75" baseType="lpstr">
      <vt:lpstr>CONTENTS</vt:lpstr>
      <vt:lpstr>A1</vt:lpstr>
      <vt:lpstr>A2</vt:lpstr>
      <vt:lpstr>A3</vt:lpstr>
      <vt:lpstr>B1</vt:lpstr>
      <vt:lpstr>B2</vt:lpstr>
      <vt:lpstr>C1</vt:lpstr>
      <vt:lpstr>C2</vt:lpstr>
      <vt:lpstr>C3</vt:lpstr>
      <vt:lpstr>C4</vt:lpstr>
      <vt:lpstr>C5</vt:lpstr>
      <vt:lpstr>D1</vt:lpstr>
      <vt:lpstr>D2</vt:lpstr>
      <vt:lpstr>D3</vt:lpstr>
      <vt:lpstr>D4</vt:lpstr>
      <vt:lpstr>D5</vt:lpstr>
      <vt:lpstr>E1</vt:lpstr>
      <vt:lpstr>E2</vt:lpstr>
      <vt:lpstr>E3</vt:lpstr>
      <vt:lpstr>E4</vt:lpstr>
      <vt:lpstr>E5</vt:lpstr>
      <vt:lpstr>E6</vt:lpstr>
      <vt:lpstr>E7</vt:lpstr>
      <vt:lpstr>E8</vt:lpstr>
      <vt:lpstr>E9</vt:lpstr>
      <vt:lpstr>F1</vt:lpstr>
      <vt:lpstr>G1</vt:lpstr>
      <vt:lpstr>G2</vt:lpstr>
      <vt:lpstr>H1</vt:lpstr>
      <vt:lpstr>'A1'!Print_Area</vt:lpstr>
      <vt:lpstr>'A2'!Print_Area</vt:lpstr>
      <vt:lpstr>'A3'!Print_Area</vt:lpstr>
      <vt:lpstr>'B1'!Print_Area</vt:lpstr>
      <vt:lpstr>'B2'!Print_Area</vt:lpstr>
      <vt:lpstr>'C1'!Print_Area</vt:lpstr>
      <vt:lpstr>'C2'!Print_Area</vt:lpstr>
      <vt:lpstr>'C3'!Print_Area</vt:lpstr>
      <vt:lpstr>'C4'!Print_Area</vt:lpstr>
      <vt:lpstr>'C5'!Print_Area</vt:lpstr>
      <vt:lpstr>CONTENTS!Print_Area</vt:lpstr>
      <vt:lpstr>'D1'!Print_Area</vt:lpstr>
      <vt:lpstr>'D2'!Print_Area</vt:lpstr>
      <vt:lpstr>'D3'!Print_Area</vt:lpstr>
      <vt:lpstr>'D4'!Print_Area</vt:lpstr>
      <vt:lpstr>'D5'!Print_Area</vt:lpstr>
      <vt:lpstr>'E1'!Print_Area</vt:lpstr>
      <vt:lpstr>'E2'!Print_Area</vt:lpstr>
      <vt:lpstr>'E3'!Print_Area</vt:lpstr>
      <vt:lpstr>'E4'!Print_Area</vt:lpstr>
      <vt:lpstr>'E5'!Print_Area</vt:lpstr>
      <vt:lpstr>'E6'!Print_Area</vt:lpstr>
      <vt:lpstr>'E7'!Print_Area</vt:lpstr>
      <vt:lpstr>'E8'!Print_Area</vt:lpstr>
      <vt:lpstr>'E9'!Print_Area</vt:lpstr>
      <vt:lpstr>'F1'!Print_Area</vt:lpstr>
      <vt:lpstr>'G1'!Print_Area</vt:lpstr>
      <vt:lpstr>'G2'!Print_Area</vt:lpstr>
      <vt:lpstr>'H1'!Print_Area</vt:lpstr>
      <vt:lpstr>'B2'!Print_Titles</vt:lpstr>
      <vt:lpstr>'C1'!Print_Titles</vt:lpstr>
      <vt:lpstr>'C2'!Print_Titles</vt:lpstr>
      <vt:lpstr>'C4'!Print_Titles</vt:lpstr>
      <vt:lpstr>'C5'!Print_Titles</vt:lpstr>
      <vt:lpstr>'D1'!Print_Titles</vt:lpstr>
      <vt:lpstr>'D3'!Print_Titles</vt:lpstr>
      <vt:lpstr>'D5'!Print_Titles</vt:lpstr>
      <vt:lpstr>'E1'!Print_Titles</vt:lpstr>
      <vt:lpstr>'E2'!Print_Titles</vt:lpstr>
      <vt:lpstr>'E4'!Print_Titles</vt:lpstr>
      <vt:lpstr>'E5'!Print_Titles</vt:lpstr>
      <vt:lpstr>'E6'!Print_Titles</vt:lpstr>
      <vt:lpstr>'E7'!Print_Titles</vt:lpstr>
      <vt:lpstr>'E8'!Print_Titles</vt:lpstr>
      <vt:lpstr>'F1'!Print_Titles</vt:lpstr>
      <vt:lpstr>'G2'!Print_Titles</vt:lpstr>
    </vt:vector>
  </TitlesOfParts>
  <Company>The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PATEL, Elnas</dc:creator>
  <cp:keywords>OFFICIAL</cp:keywords>
  <cp:lastModifiedBy>Newell, Louise</cp:lastModifiedBy>
  <cp:lastPrinted>2021-03-26T08:17:54Z</cp:lastPrinted>
  <dcterms:created xsi:type="dcterms:W3CDTF">2020-12-09T10:51:08Z</dcterms:created>
  <dcterms:modified xsi:type="dcterms:W3CDTF">2021-03-26T10:44:42Z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c63a42b7-06fb-4086-a355-e2fed7875cef</vt:lpwstr>
  </property>
  <property fmtid="{D5CDD505-2E9C-101B-9397-08002B2CF9AE}" pid="3" name="bjSaver">
    <vt:lpwstr>MrQlEb/Nh+K7Q7VhPoAsmVj7e2bhSGk4</vt:lpwstr>
  </property>
  <property fmtid="{D5CDD505-2E9C-101B-9397-08002B2CF9AE}" pid="4" name="bjDocumentLabelXML">
    <vt:lpwstr>&lt;?xml version="1.0" encoding="us-ascii"?&gt;&lt;sisl xmlns:xsi="http://www.w3.org/2001/XMLSchema-instance" xmlns:xsd="http://www.w3.org/2001/XMLSchema" sislVersion="0" policy="327ca096-cb7a-4318-8957-25485b441199" origin="userSelected" xmlns="http://www.boldonj</vt:lpwstr>
  </property>
  <property fmtid="{D5CDD505-2E9C-101B-9397-08002B2CF9AE}" pid="5" name="bjDocumentLabelXML-0">
    <vt:lpwstr>ames.com/2008/01/sie/internal/label"&gt;&lt;element uid="591d1795-0571-4937-ba30-171721cdbded" value="" /&gt;&lt;element uid="c4fe7354-9cb4-47ef-8d56-184d2184c452" value="" /&gt;&lt;/sisl&gt;</vt:lpwstr>
  </property>
  <property fmtid="{D5CDD505-2E9C-101B-9397-08002B2CF9AE}" pid="6" name="bjDocumentSecurityLabel">
    <vt:lpwstr>OFFICIAL -- 22d6e845-f454-4ac2-8a58-d2b446f161c6</vt:lpwstr>
  </property>
  <property fmtid="{D5CDD505-2E9C-101B-9397-08002B2CF9AE}" pid="7" name="N-Classification-ID">
    <vt:lpwstr>69317c31-0511-4d66-a8ed-77db756f4747 </vt:lpwstr>
  </property>
  <property fmtid="{D5CDD505-2E9C-101B-9397-08002B2CF9AE}" pid="8" name="N-Classification">
    <vt:lpwstr>OFFICIAL</vt:lpwstr>
  </property>
  <property fmtid="{D5CDD505-2E9C-101B-9397-08002B2CF9AE}" pid="9" name="N-BO-ID">
    <vt:lpwstr>22d6e845-f454-4ac2-8a58-d2b446f161c6</vt:lpwstr>
  </property>
  <property fmtid="{D5CDD505-2E9C-101B-9397-08002B2CF9AE}" pid="10" name="bjClsUserRVM">
    <vt:lpwstr>[]</vt:lpwstr>
  </property>
  <property fmtid="{D5CDD505-2E9C-101B-9397-08002B2CF9AE}" pid="11" name="bjLeftHeaderLabel-first">
    <vt:lpwstr>&amp;"Verdana,Regular"&amp;11&amp;B&amp;K000000OFFICIAL</vt:lpwstr>
  </property>
  <property fmtid="{D5CDD505-2E9C-101B-9397-08002B2CF9AE}" pid="12" name="bjLeftHeaderLabel">
    <vt:lpwstr>&amp;"Verdana,Regular"&amp;11&amp;B&amp;K000000OFFICIAL</vt:lpwstr>
  </property>
  <property fmtid="{D5CDD505-2E9C-101B-9397-08002B2CF9AE}" pid="13" name="bjLeftFooterLabel">
    <vt:lpwstr>&amp;"Verdana,Regular"&amp;11&amp;B&amp;K000000OFFICIAL</vt:lpwstr>
  </property>
  <property fmtid="{D5CDD505-2E9C-101B-9397-08002B2CF9AE}" pid="14" name="_MarkAsFinal">
    <vt:bool>true</vt:bool>
  </property>
  <property fmtid="{D5CDD505-2E9C-101B-9397-08002B2CF9AE}" pid="15" name="bjLeftFooterLabel-first">
    <vt:lpwstr>&amp;"Verdana,Regular"&amp;11&amp;B&amp;K000000OFFICIAL</vt:lpwstr>
  </property>
  <property fmtid="{D5CDD505-2E9C-101B-9397-08002B2CF9AE}" pid="16" name="bjLeftHeaderLabel-even">
    <vt:lpwstr>&amp;"Verdana,Regular"&amp;11&amp;B&amp;K000000OFFICIAL</vt:lpwstr>
  </property>
  <property fmtid="{D5CDD505-2E9C-101B-9397-08002B2CF9AE}" pid="17" name="bjLeftFooterLabel-even">
    <vt:lpwstr>&amp;"Verdana,Regular"&amp;11&amp;B&amp;K000000OFFICIAL</vt:lpwstr>
  </property>
</Properties>
</file>